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bookViews>
    <workbookView xWindow="0" yWindow="0" windowWidth="28800" windowHeight="11640"/>
  </bookViews>
  <sheets>
    <sheet name="script" sheetId="1" r:id="rId1"/>
  </sheets>
  <calcPr calcId="0"/>
</workbook>
</file>

<file path=xl/calcChain.xml><?xml version="1.0" encoding="utf-8"?>
<calcChain xmlns="http://schemas.openxmlformats.org/spreadsheetml/2006/main">
  <c r="DG3" i="1" l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DG557" i="1"/>
  <c r="DG558" i="1"/>
  <c r="DG559" i="1"/>
  <c r="DG560" i="1"/>
  <c r="DG561" i="1"/>
  <c r="DG562" i="1"/>
  <c r="DG563" i="1"/>
  <c r="DG564" i="1"/>
  <c r="DG565" i="1"/>
  <c r="DG566" i="1"/>
  <c r="DG567" i="1"/>
  <c r="DG568" i="1"/>
  <c r="DG569" i="1"/>
  <c r="DG570" i="1"/>
  <c r="DG571" i="1"/>
  <c r="DG572" i="1"/>
  <c r="DG573" i="1"/>
  <c r="DG574" i="1"/>
  <c r="DG575" i="1"/>
  <c r="DG576" i="1"/>
  <c r="DG577" i="1"/>
  <c r="DG578" i="1"/>
  <c r="DG579" i="1"/>
  <c r="DG580" i="1"/>
  <c r="DG581" i="1"/>
  <c r="DG582" i="1"/>
  <c r="DG583" i="1"/>
  <c r="DG584" i="1"/>
  <c r="DG585" i="1"/>
  <c r="DG586" i="1"/>
  <c r="DG587" i="1"/>
  <c r="DG588" i="1"/>
  <c r="DG589" i="1"/>
  <c r="DG590" i="1"/>
  <c r="DG591" i="1"/>
  <c r="DG592" i="1"/>
  <c r="DG593" i="1"/>
  <c r="DG594" i="1"/>
  <c r="DG595" i="1"/>
  <c r="DG596" i="1"/>
  <c r="DG597" i="1"/>
  <c r="DG598" i="1"/>
  <c r="DG599" i="1"/>
  <c r="DG600" i="1"/>
  <c r="DG601" i="1"/>
  <c r="DG602" i="1"/>
  <c r="DG603" i="1"/>
  <c r="DG604" i="1"/>
  <c r="DG605" i="1"/>
  <c r="DG606" i="1"/>
  <c r="DG607" i="1"/>
  <c r="DG608" i="1"/>
  <c r="DG609" i="1"/>
  <c r="DG610" i="1"/>
  <c r="DG611" i="1"/>
  <c r="DG612" i="1"/>
  <c r="DG613" i="1"/>
  <c r="DG614" i="1"/>
  <c r="DG615" i="1"/>
  <c r="DG616" i="1"/>
  <c r="DG617" i="1"/>
  <c r="DG618" i="1"/>
  <c r="DG619" i="1"/>
  <c r="DG620" i="1"/>
  <c r="DG621" i="1"/>
  <c r="DG622" i="1"/>
  <c r="DG623" i="1"/>
  <c r="DG624" i="1"/>
  <c r="DG625" i="1"/>
  <c r="DG626" i="1"/>
  <c r="DG627" i="1"/>
  <c r="DG628" i="1"/>
  <c r="DG629" i="1"/>
  <c r="DG630" i="1"/>
  <c r="DG631" i="1"/>
  <c r="DG632" i="1"/>
  <c r="DG633" i="1"/>
  <c r="DG634" i="1"/>
  <c r="DG635" i="1"/>
  <c r="DG636" i="1"/>
  <c r="DG637" i="1"/>
  <c r="DG638" i="1"/>
  <c r="DG639" i="1"/>
  <c r="DG640" i="1"/>
  <c r="DG641" i="1"/>
  <c r="DG642" i="1"/>
  <c r="DG643" i="1"/>
  <c r="DG644" i="1"/>
  <c r="DG645" i="1"/>
  <c r="DG646" i="1"/>
  <c r="DG647" i="1"/>
  <c r="DG648" i="1"/>
  <c r="DG649" i="1"/>
  <c r="DG650" i="1"/>
  <c r="DG651" i="1"/>
  <c r="DG652" i="1"/>
  <c r="DG653" i="1"/>
  <c r="DG654" i="1"/>
  <c r="DG655" i="1"/>
  <c r="DG656" i="1"/>
  <c r="DG657" i="1"/>
  <c r="DG658" i="1"/>
  <c r="DG659" i="1"/>
  <c r="DG660" i="1"/>
  <c r="DG661" i="1"/>
  <c r="DG662" i="1"/>
  <c r="DG663" i="1"/>
  <c r="DG664" i="1"/>
  <c r="DG665" i="1"/>
  <c r="DG666" i="1"/>
  <c r="DG667" i="1"/>
  <c r="DG668" i="1"/>
  <c r="DG669" i="1"/>
  <c r="DG670" i="1"/>
  <c r="DG671" i="1"/>
  <c r="DG672" i="1"/>
  <c r="DG673" i="1"/>
  <c r="DG674" i="1"/>
  <c r="DG675" i="1"/>
  <c r="DG676" i="1"/>
  <c r="DG677" i="1"/>
  <c r="DG678" i="1"/>
  <c r="DG679" i="1"/>
  <c r="DG680" i="1"/>
  <c r="DG681" i="1"/>
  <c r="DG682" i="1"/>
  <c r="DG683" i="1"/>
  <c r="DG684" i="1"/>
  <c r="DG685" i="1"/>
  <c r="DG686" i="1"/>
  <c r="DG687" i="1"/>
  <c r="DG688" i="1"/>
  <c r="DG689" i="1"/>
  <c r="DG690" i="1"/>
  <c r="DG691" i="1"/>
  <c r="DG692" i="1"/>
  <c r="DG693" i="1"/>
  <c r="DG694" i="1"/>
  <c r="DG695" i="1"/>
  <c r="DG696" i="1"/>
  <c r="DG697" i="1"/>
  <c r="DG698" i="1"/>
  <c r="DG699" i="1"/>
  <c r="DG700" i="1"/>
  <c r="DG701" i="1"/>
  <c r="DG702" i="1"/>
  <c r="DG703" i="1"/>
  <c r="DG704" i="1"/>
  <c r="DG705" i="1"/>
  <c r="DG706" i="1"/>
  <c r="DG707" i="1"/>
  <c r="DG708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425" i="1"/>
  <c r="DF426" i="1"/>
  <c r="DF427" i="1"/>
  <c r="DF428" i="1"/>
  <c r="DF429" i="1"/>
  <c r="DF430" i="1"/>
  <c r="DF431" i="1"/>
  <c r="DF432" i="1"/>
  <c r="DF433" i="1"/>
  <c r="DF434" i="1"/>
  <c r="DF435" i="1"/>
  <c r="DF436" i="1"/>
  <c r="DF437" i="1"/>
  <c r="DF438" i="1"/>
  <c r="DF439" i="1"/>
  <c r="DF440" i="1"/>
  <c r="DF441" i="1"/>
  <c r="DF442" i="1"/>
  <c r="DF443" i="1"/>
  <c r="DF444" i="1"/>
  <c r="DF445" i="1"/>
  <c r="DF446" i="1"/>
  <c r="DF447" i="1"/>
  <c r="DF448" i="1"/>
  <c r="DF449" i="1"/>
  <c r="DF450" i="1"/>
  <c r="DF451" i="1"/>
  <c r="DF452" i="1"/>
  <c r="DF453" i="1"/>
  <c r="DF454" i="1"/>
  <c r="DF455" i="1"/>
  <c r="DF456" i="1"/>
  <c r="DF457" i="1"/>
  <c r="DF458" i="1"/>
  <c r="DF459" i="1"/>
  <c r="DF460" i="1"/>
  <c r="DF461" i="1"/>
  <c r="DF462" i="1"/>
  <c r="DF463" i="1"/>
  <c r="DF464" i="1"/>
  <c r="DF465" i="1"/>
  <c r="DF466" i="1"/>
  <c r="DF467" i="1"/>
  <c r="DF468" i="1"/>
  <c r="DF469" i="1"/>
  <c r="DF470" i="1"/>
  <c r="DF471" i="1"/>
  <c r="DF472" i="1"/>
  <c r="DF473" i="1"/>
  <c r="DF474" i="1"/>
  <c r="DF475" i="1"/>
  <c r="DF476" i="1"/>
  <c r="DF477" i="1"/>
  <c r="DF478" i="1"/>
  <c r="DF479" i="1"/>
  <c r="DF480" i="1"/>
  <c r="DF481" i="1"/>
  <c r="DF482" i="1"/>
  <c r="DF483" i="1"/>
  <c r="DF484" i="1"/>
  <c r="DF485" i="1"/>
  <c r="DF486" i="1"/>
  <c r="DF487" i="1"/>
  <c r="DF488" i="1"/>
  <c r="DF489" i="1"/>
  <c r="DF490" i="1"/>
  <c r="DF491" i="1"/>
  <c r="DF492" i="1"/>
  <c r="DF493" i="1"/>
  <c r="DF494" i="1"/>
  <c r="DF495" i="1"/>
  <c r="DF496" i="1"/>
  <c r="DF497" i="1"/>
  <c r="DF498" i="1"/>
  <c r="DF499" i="1"/>
  <c r="DF500" i="1"/>
  <c r="DF501" i="1"/>
  <c r="DF502" i="1"/>
  <c r="DF503" i="1"/>
  <c r="DF504" i="1"/>
  <c r="DF505" i="1"/>
  <c r="DF506" i="1"/>
  <c r="DF507" i="1"/>
  <c r="DF508" i="1"/>
  <c r="DF509" i="1"/>
  <c r="DF510" i="1"/>
  <c r="DF511" i="1"/>
  <c r="DF512" i="1"/>
  <c r="DF513" i="1"/>
  <c r="DF514" i="1"/>
  <c r="DF515" i="1"/>
  <c r="DF516" i="1"/>
  <c r="DF517" i="1"/>
  <c r="DF518" i="1"/>
  <c r="DF519" i="1"/>
  <c r="DF520" i="1"/>
  <c r="DF521" i="1"/>
  <c r="DF522" i="1"/>
  <c r="DF523" i="1"/>
  <c r="DF524" i="1"/>
  <c r="DF525" i="1"/>
  <c r="DF526" i="1"/>
  <c r="DF527" i="1"/>
  <c r="DF528" i="1"/>
  <c r="DF529" i="1"/>
  <c r="DF530" i="1"/>
  <c r="DF531" i="1"/>
  <c r="DF532" i="1"/>
  <c r="DF533" i="1"/>
  <c r="DF534" i="1"/>
  <c r="DF535" i="1"/>
  <c r="DF536" i="1"/>
  <c r="DF537" i="1"/>
  <c r="DF538" i="1"/>
  <c r="DF539" i="1"/>
  <c r="DF540" i="1"/>
  <c r="DF541" i="1"/>
  <c r="DF542" i="1"/>
  <c r="DF543" i="1"/>
  <c r="DF544" i="1"/>
  <c r="DF545" i="1"/>
  <c r="DF546" i="1"/>
  <c r="DF547" i="1"/>
  <c r="DF548" i="1"/>
  <c r="DF549" i="1"/>
  <c r="DF550" i="1"/>
  <c r="DF551" i="1"/>
  <c r="DF552" i="1"/>
  <c r="DF553" i="1"/>
  <c r="DF554" i="1"/>
  <c r="DF555" i="1"/>
  <c r="DF556" i="1"/>
  <c r="DF557" i="1"/>
  <c r="DF558" i="1"/>
  <c r="DF559" i="1"/>
  <c r="DF560" i="1"/>
  <c r="DF561" i="1"/>
  <c r="DF562" i="1"/>
  <c r="DF563" i="1"/>
  <c r="DF564" i="1"/>
  <c r="DF565" i="1"/>
  <c r="DF566" i="1"/>
  <c r="DF567" i="1"/>
  <c r="DF568" i="1"/>
  <c r="DF569" i="1"/>
  <c r="DF570" i="1"/>
  <c r="DF571" i="1"/>
  <c r="DF572" i="1"/>
  <c r="DF573" i="1"/>
  <c r="DF574" i="1"/>
  <c r="DF575" i="1"/>
  <c r="DF576" i="1"/>
  <c r="DF577" i="1"/>
  <c r="DF578" i="1"/>
  <c r="DF579" i="1"/>
  <c r="DF580" i="1"/>
  <c r="DF581" i="1"/>
  <c r="DF582" i="1"/>
  <c r="DF583" i="1"/>
  <c r="DF584" i="1"/>
  <c r="DF585" i="1"/>
  <c r="DF586" i="1"/>
  <c r="DF587" i="1"/>
  <c r="DF588" i="1"/>
  <c r="DF589" i="1"/>
  <c r="DF590" i="1"/>
  <c r="DF591" i="1"/>
  <c r="DF592" i="1"/>
  <c r="DF593" i="1"/>
  <c r="DF594" i="1"/>
  <c r="DF595" i="1"/>
  <c r="DF596" i="1"/>
  <c r="DF597" i="1"/>
  <c r="DF598" i="1"/>
  <c r="DF599" i="1"/>
  <c r="DF600" i="1"/>
  <c r="DF601" i="1"/>
  <c r="DF602" i="1"/>
  <c r="DF603" i="1"/>
  <c r="DF604" i="1"/>
  <c r="DF605" i="1"/>
  <c r="DF606" i="1"/>
  <c r="DF607" i="1"/>
  <c r="DF608" i="1"/>
  <c r="DF609" i="1"/>
  <c r="DF610" i="1"/>
  <c r="DF611" i="1"/>
  <c r="DF612" i="1"/>
  <c r="DF613" i="1"/>
  <c r="DF614" i="1"/>
  <c r="DF615" i="1"/>
  <c r="DF616" i="1"/>
  <c r="DF617" i="1"/>
  <c r="DF618" i="1"/>
  <c r="DF619" i="1"/>
  <c r="DF620" i="1"/>
  <c r="DF621" i="1"/>
  <c r="DF622" i="1"/>
  <c r="DF623" i="1"/>
  <c r="DF624" i="1"/>
  <c r="DF625" i="1"/>
  <c r="DF626" i="1"/>
  <c r="DF627" i="1"/>
  <c r="DF628" i="1"/>
  <c r="DF629" i="1"/>
  <c r="DF630" i="1"/>
  <c r="DF631" i="1"/>
  <c r="DF632" i="1"/>
  <c r="DF633" i="1"/>
  <c r="DF634" i="1"/>
  <c r="DF635" i="1"/>
  <c r="DF636" i="1"/>
  <c r="DF637" i="1"/>
  <c r="DF638" i="1"/>
  <c r="DF639" i="1"/>
  <c r="DF640" i="1"/>
  <c r="DF641" i="1"/>
  <c r="DF642" i="1"/>
  <c r="DF643" i="1"/>
  <c r="DF644" i="1"/>
  <c r="DF645" i="1"/>
  <c r="DF646" i="1"/>
  <c r="DF647" i="1"/>
  <c r="DF648" i="1"/>
  <c r="DF649" i="1"/>
  <c r="DF650" i="1"/>
  <c r="DF651" i="1"/>
  <c r="DF652" i="1"/>
  <c r="DF653" i="1"/>
  <c r="DF654" i="1"/>
  <c r="DF655" i="1"/>
  <c r="DF656" i="1"/>
  <c r="DF657" i="1"/>
  <c r="DF658" i="1"/>
  <c r="DF659" i="1"/>
  <c r="DF660" i="1"/>
  <c r="DF661" i="1"/>
  <c r="DF662" i="1"/>
  <c r="DF663" i="1"/>
  <c r="DF664" i="1"/>
  <c r="DF665" i="1"/>
  <c r="DF666" i="1"/>
  <c r="DF667" i="1"/>
  <c r="DF668" i="1"/>
  <c r="DF669" i="1"/>
  <c r="DF670" i="1"/>
  <c r="DF671" i="1"/>
  <c r="DF672" i="1"/>
  <c r="DF673" i="1"/>
  <c r="DF674" i="1"/>
  <c r="DF675" i="1"/>
  <c r="DF676" i="1"/>
  <c r="DF677" i="1"/>
  <c r="DF678" i="1"/>
  <c r="DF679" i="1"/>
  <c r="DF680" i="1"/>
  <c r="DF681" i="1"/>
  <c r="DF682" i="1"/>
  <c r="DF683" i="1"/>
  <c r="DF684" i="1"/>
  <c r="DF685" i="1"/>
  <c r="DF686" i="1"/>
  <c r="DF687" i="1"/>
  <c r="DF688" i="1"/>
  <c r="DF689" i="1"/>
  <c r="DF690" i="1"/>
  <c r="DF691" i="1"/>
  <c r="DF692" i="1"/>
  <c r="DF693" i="1"/>
  <c r="DF694" i="1"/>
  <c r="DF695" i="1"/>
  <c r="DF696" i="1"/>
  <c r="DF697" i="1"/>
  <c r="DF698" i="1"/>
  <c r="DF699" i="1"/>
  <c r="DF700" i="1"/>
  <c r="DF701" i="1"/>
  <c r="DF702" i="1"/>
  <c r="DF703" i="1"/>
  <c r="DF704" i="1"/>
  <c r="DF705" i="1"/>
  <c r="DF706" i="1"/>
  <c r="DF707" i="1"/>
  <c r="DF708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425" i="1"/>
  <c r="DE426" i="1"/>
  <c r="DE427" i="1"/>
  <c r="DE428" i="1"/>
  <c r="DE429" i="1"/>
  <c r="DE430" i="1"/>
  <c r="DE431" i="1"/>
  <c r="DE432" i="1"/>
  <c r="DE433" i="1"/>
  <c r="DE434" i="1"/>
  <c r="DE435" i="1"/>
  <c r="DE436" i="1"/>
  <c r="DE437" i="1"/>
  <c r="DE438" i="1"/>
  <c r="DE439" i="1"/>
  <c r="DE440" i="1"/>
  <c r="DE441" i="1"/>
  <c r="DE442" i="1"/>
  <c r="DE443" i="1"/>
  <c r="DE444" i="1"/>
  <c r="DE445" i="1"/>
  <c r="DE446" i="1"/>
  <c r="DE447" i="1"/>
  <c r="DE448" i="1"/>
  <c r="DE449" i="1"/>
  <c r="DE450" i="1"/>
  <c r="DE451" i="1"/>
  <c r="DE452" i="1"/>
  <c r="DE453" i="1"/>
  <c r="DE454" i="1"/>
  <c r="DE455" i="1"/>
  <c r="DE456" i="1"/>
  <c r="DE457" i="1"/>
  <c r="DE458" i="1"/>
  <c r="DE459" i="1"/>
  <c r="DE460" i="1"/>
  <c r="DE461" i="1"/>
  <c r="DE462" i="1"/>
  <c r="DE463" i="1"/>
  <c r="DE464" i="1"/>
  <c r="DE465" i="1"/>
  <c r="DE466" i="1"/>
  <c r="DE467" i="1"/>
  <c r="DE468" i="1"/>
  <c r="DE469" i="1"/>
  <c r="DE470" i="1"/>
  <c r="DE471" i="1"/>
  <c r="DE472" i="1"/>
  <c r="DE473" i="1"/>
  <c r="DE474" i="1"/>
  <c r="DE475" i="1"/>
  <c r="DE476" i="1"/>
  <c r="DE477" i="1"/>
  <c r="DE478" i="1"/>
  <c r="DE479" i="1"/>
  <c r="DE480" i="1"/>
  <c r="DE481" i="1"/>
  <c r="DE482" i="1"/>
  <c r="DE483" i="1"/>
  <c r="DE484" i="1"/>
  <c r="DE485" i="1"/>
  <c r="DE486" i="1"/>
  <c r="DE487" i="1"/>
  <c r="DE488" i="1"/>
  <c r="DE489" i="1"/>
  <c r="DE490" i="1"/>
  <c r="DE491" i="1"/>
  <c r="DE492" i="1"/>
  <c r="DE493" i="1"/>
  <c r="DE494" i="1"/>
  <c r="DE495" i="1"/>
  <c r="DE496" i="1"/>
  <c r="DE497" i="1"/>
  <c r="DE498" i="1"/>
  <c r="DE499" i="1"/>
  <c r="DE500" i="1"/>
  <c r="DE501" i="1"/>
  <c r="DE502" i="1"/>
  <c r="DE503" i="1"/>
  <c r="DE504" i="1"/>
  <c r="DE505" i="1"/>
  <c r="DE506" i="1"/>
  <c r="DE507" i="1"/>
  <c r="DE508" i="1"/>
  <c r="DE509" i="1"/>
  <c r="DE510" i="1"/>
  <c r="DE511" i="1"/>
  <c r="DE512" i="1"/>
  <c r="DE513" i="1"/>
  <c r="DE514" i="1"/>
  <c r="DE515" i="1"/>
  <c r="DE516" i="1"/>
  <c r="DE517" i="1"/>
  <c r="DE518" i="1"/>
  <c r="DE519" i="1"/>
  <c r="DE520" i="1"/>
  <c r="DE521" i="1"/>
  <c r="DE522" i="1"/>
  <c r="DE523" i="1"/>
  <c r="DE524" i="1"/>
  <c r="DE525" i="1"/>
  <c r="DE526" i="1"/>
  <c r="DE527" i="1"/>
  <c r="DE528" i="1"/>
  <c r="DE529" i="1"/>
  <c r="DE530" i="1"/>
  <c r="DE531" i="1"/>
  <c r="DE532" i="1"/>
  <c r="DE533" i="1"/>
  <c r="DE534" i="1"/>
  <c r="DE535" i="1"/>
  <c r="DE536" i="1"/>
  <c r="DE537" i="1"/>
  <c r="DE538" i="1"/>
  <c r="DE539" i="1"/>
  <c r="DE540" i="1"/>
  <c r="DE541" i="1"/>
  <c r="DE542" i="1"/>
  <c r="DE543" i="1"/>
  <c r="DE544" i="1"/>
  <c r="DE545" i="1"/>
  <c r="DE546" i="1"/>
  <c r="DE547" i="1"/>
  <c r="DE548" i="1"/>
  <c r="DE549" i="1"/>
  <c r="DE550" i="1"/>
  <c r="DE551" i="1"/>
  <c r="DE552" i="1"/>
  <c r="DE553" i="1"/>
  <c r="DE554" i="1"/>
  <c r="DE555" i="1"/>
  <c r="DE556" i="1"/>
  <c r="DE557" i="1"/>
  <c r="DE558" i="1"/>
  <c r="DE559" i="1"/>
  <c r="DE560" i="1"/>
  <c r="DE561" i="1"/>
  <c r="DE562" i="1"/>
  <c r="DE563" i="1"/>
  <c r="DE564" i="1"/>
  <c r="DE565" i="1"/>
  <c r="DE566" i="1"/>
  <c r="DE567" i="1"/>
  <c r="DE568" i="1"/>
  <c r="DE569" i="1"/>
  <c r="DE570" i="1"/>
  <c r="DE571" i="1"/>
  <c r="DE572" i="1"/>
  <c r="DE573" i="1"/>
  <c r="DE574" i="1"/>
  <c r="DE575" i="1"/>
  <c r="DE576" i="1"/>
  <c r="DE577" i="1"/>
  <c r="DE578" i="1"/>
  <c r="DE579" i="1"/>
  <c r="DE580" i="1"/>
  <c r="DE581" i="1"/>
  <c r="DE582" i="1"/>
  <c r="DE583" i="1"/>
  <c r="DE584" i="1"/>
  <c r="DE585" i="1"/>
  <c r="DE586" i="1"/>
  <c r="DE587" i="1"/>
  <c r="DE588" i="1"/>
  <c r="DE589" i="1"/>
  <c r="DE590" i="1"/>
  <c r="DE591" i="1"/>
  <c r="DE592" i="1"/>
  <c r="DE593" i="1"/>
  <c r="DE594" i="1"/>
  <c r="DE595" i="1"/>
  <c r="DE596" i="1"/>
  <c r="DE597" i="1"/>
  <c r="DE598" i="1"/>
  <c r="DE599" i="1"/>
  <c r="DE600" i="1"/>
  <c r="DE601" i="1"/>
  <c r="DE602" i="1"/>
  <c r="DE603" i="1"/>
  <c r="DE604" i="1"/>
  <c r="DE605" i="1"/>
  <c r="DE606" i="1"/>
  <c r="DE607" i="1"/>
  <c r="DE608" i="1"/>
  <c r="DE609" i="1"/>
  <c r="DE610" i="1"/>
  <c r="DE611" i="1"/>
  <c r="DE612" i="1"/>
  <c r="DE613" i="1"/>
  <c r="DE614" i="1"/>
  <c r="DE615" i="1"/>
  <c r="DE616" i="1"/>
  <c r="DE617" i="1"/>
  <c r="DE618" i="1"/>
  <c r="DE619" i="1"/>
  <c r="DE620" i="1"/>
  <c r="DE621" i="1"/>
  <c r="DE622" i="1"/>
  <c r="DE623" i="1"/>
  <c r="DE624" i="1"/>
  <c r="DE625" i="1"/>
  <c r="DE626" i="1"/>
  <c r="DE627" i="1"/>
  <c r="DE628" i="1"/>
  <c r="DE629" i="1"/>
  <c r="DE630" i="1"/>
  <c r="DE631" i="1"/>
  <c r="DE632" i="1"/>
  <c r="DE633" i="1"/>
  <c r="DE634" i="1"/>
  <c r="DE635" i="1"/>
  <c r="DE636" i="1"/>
  <c r="DE637" i="1"/>
  <c r="DE638" i="1"/>
  <c r="DE639" i="1"/>
  <c r="DE640" i="1"/>
  <c r="DE641" i="1"/>
  <c r="DE642" i="1"/>
  <c r="DE643" i="1"/>
  <c r="DE644" i="1"/>
  <c r="DE645" i="1"/>
  <c r="DE646" i="1"/>
  <c r="DE647" i="1"/>
  <c r="DE648" i="1"/>
  <c r="DE649" i="1"/>
  <c r="DE650" i="1"/>
  <c r="DE651" i="1"/>
  <c r="DE652" i="1"/>
  <c r="DE653" i="1"/>
  <c r="DE654" i="1"/>
  <c r="DE655" i="1"/>
  <c r="DE656" i="1"/>
  <c r="DE657" i="1"/>
  <c r="DE658" i="1"/>
  <c r="DE659" i="1"/>
  <c r="DE660" i="1"/>
  <c r="DE661" i="1"/>
  <c r="DE662" i="1"/>
  <c r="DE663" i="1"/>
  <c r="DE664" i="1"/>
  <c r="DE665" i="1"/>
  <c r="DE666" i="1"/>
  <c r="DE667" i="1"/>
  <c r="DE668" i="1"/>
  <c r="DE669" i="1"/>
  <c r="DE670" i="1"/>
  <c r="DE671" i="1"/>
  <c r="DE672" i="1"/>
  <c r="DE673" i="1"/>
  <c r="DE674" i="1"/>
  <c r="DE675" i="1"/>
  <c r="DE676" i="1"/>
  <c r="DE677" i="1"/>
  <c r="DE678" i="1"/>
  <c r="DE679" i="1"/>
  <c r="DE680" i="1"/>
  <c r="DE681" i="1"/>
  <c r="DE682" i="1"/>
  <c r="DE683" i="1"/>
  <c r="DE684" i="1"/>
  <c r="DE685" i="1"/>
  <c r="DE686" i="1"/>
  <c r="DE687" i="1"/>
  <c r="DE688" i="1"/>
  <c r="DE689" i="1"/>
  <c r="DE690" i="1"/>
  <c r="DE691" i="1"/>
  <c r="DE692" i="1"/>
  <c r="DE693" i="1"/>
  <c r="DE694" i="1"/>
  <c r="DE695" i="1"/>
  <c r="DE696" i="1"/>
  <c r="DE697" i="1"/>
  <c r="DE698" i="1"/>
  <c r="DE699" i="1"/>
  <c r="DE700" i="1"/>
  <c r="DE701" i="1"/>
  <c r="DE702" i="1"/>
  <c r="DE703" i="1"/>
  <c r="DE704" i="1"/>
  <c r="DE705" i="1"/>
  <c r="DE706" i="1"/>
  <c r="DE707" i="1"/>
  <c r="DE708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425" i="1"/>
  <c r="DD426" i="1"/>
  <c r="DD427" i="1"/>
  <c r="DD428" i="1"/>
  <c r="DD429" i="1"/>
  <c r="DD430" i="1"/>
  <c r="DD431" i="1"/>
  <c r="DD432" i="1"/>
  <c r="DD433" i="1"/>
  <c r="DD434" i="1"/>
  <c r="DD435" i="1"/>
  <c r="DD436" i="1"/>
  <c r="DD437" i="1"/>
  <c r="DD438" i="1"/>
  <c r="DD439" i="1"/>
  <c r="DD440" i="1"/>
  <c r="DD441" i="1"/>
  <c r="DD442" i="1"/>
  <c r="DD443" i="1"/>
  <c r="DD444" i="1"/>
  <c r="DD445" i="1"/>
  <c r="DD446" i="1"/>
  <c r="DD447" i="1"/>
  <c r="DD448" i="1"/>
  <c r="DD449" i="1"/>
  <c r="DD450" i="1"/>
  <c r="DD451" i="1"/>
  <c r="DD452" i="1"/>
  <c r="DD453" i="1"/>
  <c r="DD454" i="1"/>
  <c r="DD455" i="1"/>
  <c r="DD456" i="1"/>
  <c r="DD457" i="1"/>
  <c r="DD458" i="1"/>
  <c r="DD459" i="1"/>
  <c r="DD460" i="1"/>
  <c r="DD461" i="1"/>
  <c r="DD462" i="1"/>
  <c r="DD463" i="1"/>
  <c r="DD464" i="1"/>
  <c r="DD465" i="1"/>
  <c r="DD466" i="1"/>
  <c r="DD467" i="1"/>
  <c r="DD468" i="1"/>
  <c r="DD469" i="1"/>
  <c r="DD470" i="1"/>
  <c r="DD471" i="1"/>
  <c r="DD472" i="1"/>
  <c r="DD473" i="1"/>
  <c r="DD474" i="1"/>
  <c r="DD475" i="1"/>
  <c r="DD476" i="1"/>
  <c r="DD477" i="1"/>
  <c r="DD478" i="1"/>
  <c r="DD479" i="1"/>
  <c r="DD480" i="1"/>
  <c r="DD481" i="1"/>
  <c r="DD482" i="1"/>
  <c r="DD483" i="1"/>
  <c r="DD484" i="1"/>
  <c r="DD485" i="1"/>
  <c r="DD486" i="1"/>
  <c r="DD487" i="1"/>
  <c r="DD488" i="1"/>
  <c r="DD489" i="1"/>
  <c r="DD490" i="1"/>
  <c r="DD491" i="1"/>
  <c r="DD492" i="1"/>
  <c r="DD493" i="1"/>
  <c r="DD494" i="1"/>
  <c r="DD495" i="1"/>
  <c r="DD496" i="1"/>
  <c r="DD497" i="1"/>
  <c r="DD498" i="1"/>
  <c r="DD499" i="1"/>
  <c r="DD500" i="1"/>
  <c r="DD501" i="1"/>
  <c r="DD502" i="1"/>
  <c r="DD503" i="1"/>
  <c r="DD504" i="1"/>
  <c r="DD505" i="1"/>
  <c r="DD506" i="1"/>
  <c r="DD507" i="1"/>
  <c r="DD508" i="1"/>
  <c r="DD509" i="1"/>
  <c r="DD510" i="1"/>
  <c r="DD511" i="1"/>
  <c r="DD512" i="1"/>
  <c r="DD513" i="1"/>
  <c r="DD514" i="1"/>
  <c r="DD515" i="1"/>
  <c r="DD516" i="1"/>
  <c r="DD517" i="1"/>
  <c r="DD518" i="1"/>
  <c r="DD519" i="1"/>
  <c r="DD520" i="1"/>
  <c r="DD521" i="1"/>
  <c r="DD522" i="1"/>
  <c r="DD523" i="1"/>
  <c r="DD524" i="1"/>
  <c r="DD525" i="1"/>
  <c r="DD526" i="1"/>
  <c r="DD527" i="1"/>
  <c r="DD528" i="1"/>
  <c r="DD529" i="1"/>
  <c r="DD530" i="1"/>
  <c r="DD531" i="1"/>
  <c r="DD532" i="1"/>
  <c r="DD533" i="1"/>
  <c r="DD534" i="1"/>
  <c r="DD535" i="1"/>
  <c r="DD536" i="1"/>
  <c r="DD537" i="1"/>
  <c r="DD538" i="1"/>
  <c r="DD539" i="1"/>
  <c r="DD540" i="1"/>
  <c r="DD541" i="1"/>
  <c r="DD542" i="1"/>
  <c r="DD543" i="1"/>
  <c r="DD544" i="1"/>
  <c r="DD545" i="1"/>
  <c r="DD546" i="1"/>
  <c r="DD547" i="1"/>
  <c r="DD548" i="1"/>
  <c r="DD549" i="1"/>
  <c r="DD550" i="1"/>
  <c r="DD551" i="1"/>
  <c r="DD552" i="1"/>
  <c r="DD553" i="1"/>
  <c r="DD554" i="1"/>
  <c r="DD555" i="1"/>
  <c r="DD556" i="1"/>
  <c r="DD557" i="1"/>
  <c r="DD558" i="1"/>
  <c r="DD559" i="1"/>
  <c r="DD560" i="1"/>
  <c r="DD561" i="1"/>
  <c r="DD562" i="1"/>
  <c r="DD563" i="1"/>
  <c r="DD564" i="1"/>
  <c r="DD565" i="1"/>
  <c r="DD566" i="1"/>
  <c r="DD567" i="1"/>
  <c r="DD568" i="1"/>
  <c r="DD569" i="1"/>
  <c r="DD570" i="1"/>
  <c r="DD571" i="1"/>
  <c r="DD572" i="1"/>
  <c r="DD573" i="1"/>
  <c r="DD574" i="1"/>
  <c r="DD575" i="1"/>
  <c r="DD576" i="1"/>
  <c r="DD577" i="1"/>
  <c r="DD578" i="1"/>
  <c r="DD579" i="1"/>
  <c r="DD580" i="1"/>
  <c r="DD581" i="1"/>
  <c r="DD582" i="1"/>
  <c r="DD583" i="1"/>
  <c r="DD584" i="1"/>
  <c r="DD585" i="1"/>
  <c r="DD586" i="1"/>
  <c r="DD587" i="1"/>
  <c r="DD588" i="1"/>
  <c r="DD589" i="1"/>
  <c r="DD590" i="1"/>
  <c r="DD591" i="1"/>
  <c r="DD592" i="1"/>
  <c r="DD593" i="1"/>
  <c r="DD594" i="1"/>
  <c r="DD595" i="1"/>
  <c r="DD596" i="1"/>
  <c r="DD597" i="1"/>
  <c r="DD598" i="1"/>
  <c r="DD599" i="1"/>
  <c r="DD600" i="1"/>
  <c r="DD601" i="1"/>
  <c r="DD602" i="1"/>
  <c r="DD603" i="1"/>
  <c r="DD604" i="1"/>
  <c r="DD605" i="1"/>
  <c r="DD606" i="1"/>
  <c r="DD607" i="1"/>
  <c r="DD608" i="1"/>
  <c r="DD609" i="1"/>
  <c r="DD610" i="1"/>
  <c r="DD611" i="1"/>
  <c r="DD612" i="1"/>
  <c r="DD613" i="1"/>
  <c r="DD614" i="1"/>
  <c r="DD615" i="1"/>
  <c r="DD616" i="1"/>
  <c r="DD617" i="1"/>
  <c r="DD618" i="1"/>
  <c r="DD619" i="1"/>
  <c r="DD620" i="1"/>
  <c r="DD621" i="1"/>
  <c r="DD622" i="1"/>
  <c r="DD623" i="1"/>
  <c r="DD624" i="1"/>
  <c r="DD625" i="1"/>
  <c r="DD626" i="1"/>
  <c r="DD627" i="1"/>
  <c r="DD628" i="1"/>
  <c r="DD629" i="1"/>
  <c r="DD630" i="1"/>
  <c r="DD631" i="1"/>
  <c r="DD632" i="1"/>
  <c r="DD633" i="1"/>
  <c r="DD634" i="1"/>
  <c r="DD635" i="1"/>
  <c r="DD636" i="1"/>
  <c r="DD637" i="1"/>
  <c r="DD638" i="1"/>
  <c r="DD639" i="1"/>
  <c r="DD640" i="1"/>
  <c r="DD641" i="1"/>
  <c r="DD642" i="1"/>
  <c r="DD643" i="1"/>
  <c r="DD644" i="1"/>
  <c r="DD645" i="1"/>
  <c r="DD646" i="1"/>
  <c r="DD647" i="1"/>
  <c r="DD648" i="1"/>
  <c r="DD649" i="1"/>
  <c r="DD650" i="1"/>
  <c r="DD651" i="1"/>
  <c r="DD652" i="1"/>
  <c r="DD653" i="1"/>
  <c r="DD654" i="1"/>
  <c r="DD655" i="1"/>
  <c r="DD656" i="1"/>
  <c r="DD657" i="1"/>
  <c r="DD658" i="1"/>
  <c r="DD659" i="1"/>
  <c r="DD660" i="1"/>
  <c r="DD661" i="1"/>
  <c r="DD662" i="1"/>
  <c r="DD663" i="1"/>
  <c r="DD664" i="1"/>
  <c r="DD665" i="1"/>
  <c r="DD666" i="1"/>
  <c r="DD667" i="1"/>
  <c r="DD668" i="1"/>
  <c r="DD669" i="1"/>
  <c r="DD670" i="1"/>
  <c r="DD671" i="1"/>
  <c r="DD672" i="1"/>
  <c r="DD673" i="1"/>
  <c r="DD674" i="1"/>
  <c r="DD675" i="1"/>
  <c r="DD676" i="1"/>
  <c r="DD677" i="1"/>
  <c r="DD678" i="1"/>
  <c r="DD679" i="1"/>
  <c r="DD680" i="1"/>
  <c r="DD681" i="1"/>
  <c r="DD682" i="1"/>
  <c r="DD683" i="1"/>
  <c r="DD684" i="1"/>
  <c r="DD685" i="1"/>
  <c r="DD686" i="1"/>
  <c r="DD687" i="1"/>
  <c r="DD688" i="1"/>
  <c r="DD689" i="1"/>
  <c r="DD690" i="1"/>
  <c r="DD691" i="1"/>
  <c r="DD692" i="1"/>
  <c r="DD693" i="1"/>
  <c r="DD694" i="1"/>
  <c r="DD695" i="1"/>
  <c r="DD696" i="1"/>
  <c r="DD697" i="1"/>
  <c r="DD698" i="1"/>
  <c r="DD699" i="1"/>
  <c r="DD700" i="1"/>
  <c r="DD701" i="1"/>
  <c r="DD702" i="1"/>
  <c r="DD703" i="1"/>
  <c r="DD704" i="1"/>
  <c r="DD705" i="1"/>
  <c r="DD706" i="1"/>
  <c r="DD707" i="1"/>
  <c r="DD708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610" i="1"/>
  <c r="DC611" i="1"/>
  <c r="DC612" i="1"/>
  <c r="DC613" i="1"/>
  <c r="DC614" i="1"/>
  <c r="DC615" i="1"/>
  <c r="DC616" i="1"/>
  <c r="DC617" i="1"/>
  <c r="DC618" i="1"/>
  <c r="DC619" i="1"/>
  <c r="DC620" i="1"/>
  <c r="DC621" i="1"/>
  <c r="DC622" i="1"/>
  <c r="DC623" i="1"/>
  <c r="DC624" i="1"/>
  <c r="DC625" i="1"/>
  <c r="DC626" i="1"/>
  <c r="DC627" i="1"/>
  <c r="DC628" i="1"/>
  <c r="DC629" i="1"/>
  <c r="DC630" i="1"/>
  <c r="DC631" i="1"/>
  <c r="DC632" i="1"/>
  <c r="DC633" i="1"/>
  <c r="DC634" i="1"/>
  <c r="DC635" i="1"/>
  <c r="DC636" i="1"/>
  <c r="DC637" i="1"/>
  <c r="DC638" i="1"/>
  <c r="DC639" i="1"/>
  <c r="DC640" i="1"/>
  <c r="DC641" i="1"/>
  <c r="DC642" i="1"/>
  <c r="DC643" i="1"/>
  <c r="DC644" i="1"/>
  <c r="DC645" i="1"/>
  <c r="DC646" i="1"/>
  <c r="DC647" i="1"/>
  <c r="DC648" i="1"/>
  <c r="DC649" i="1"/>
  <c r="DC650" i="1"/>
  <c r="DC651" i="1"/>
  <c r="DC652" i="1"/>
  <c r="DC653" i="1"/>
  <c r="DC654" i="1"/>
  <c r="DC655" i="1"/>
  <c r="DC656" i="1"/>
  <c r="DC657" i="1"/>
  <c r="DC658" i="1"/>
  <c r="DC659" i="1"/>
  <c r="DC660" i="1"/>
  <c r="DC661" i="1"/>
  <c r="DC662" i="1"/>
  <c r="DC663" i="1"/>
  <c r="DC664" i="1"/>
  <c r="DC665" i="1"/>
  <c r="DC666" i="1"/>
  <c r="DC667" i="1"/>
  <c r="DC668" i="1"/>
  <c r="DC669" i="1"/>
  <c r="DC670" i="1"/>
  <c r="DC671" i="1"/>
  <c r="DC672" i="1"/>
  <c r="DC673" i="1"/>
  <c r="DC674" i="1"/>
  <c r="DC675" i="1"/>
  <c r="DC676" i="1"/>
  <c r="DC677" i="1"/>
  <c r="DC678" i="1"/>
  <c r="DC679" i="1"/>
  <c r="DC680" i="1"/>
  <c r="DC681" i="1"/>
  <c r="DC682" i="1"/>
  <c r="DC683" i="1"/>
  <c r="DC684" i="1"/>
  <c r="DC685" i="1"/>
  <c r="DC686" i="1"/>
  <c r="DC687" i="1"/>
  <c r="DC688" i="1"/>
  <c r="DC689" i="1"/>
  <c r="DC690" i="1"/>
  <c r="DC691" i="1"/>
  <c r="DC692" i="1"/>
  <c r="DC693" i="1"/>
  <c r="DC694" i="1"/>
  <c r="DC695" i="1"/>
  <c r="DC696" i="1"/>
  <c r="DC697" i="1"/>
  <c r="DC698" i="1"/>
  <c r="DC699" i="1"/>
  <c r="DC700" i="1"/>
  <c r="DC701" i="1"/>
  <c r="DC702" i="1"/>
  <c r="DC703" i="1"/>
  <c r="DC704" i="1"/>
  <c r="DC705" i="1"/>
  <c r="DC706" i="1"/>
  <c r="DC707" i="1"/>
  <c r="DC708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425" i="1"/>
  <c r="DB426" i="1"/>
  <c r="DB427" i="1"/>
  <c r="DB428" i="1"/>
  <c r="DB429" i="1"/>
  <c r="DB430" i="1"/>
  <c r="DB431" i="1"/>
  <c r="DB432" i="1"/>
  <c r="DB433" i="1"/>
  <c r="DB434" i="1"/>
  <c r="DB435" i="1"/>
  <c r="DB436" i="1"/>
  <c r="DB437" i="1"/>
  <c r="DB438" i="1"/>
  <c r="DB439" i="1"/>
  <c r="DB440" i="1"/>
  <c r="DB441" i="1"/>
  <c r="DB442" i="1"/>
  <c r="DB443" i="1"/>
  <c r="DB444" i="1"/>
  <c r="DB445" i="1"/>
  <c r="DB446" i="1"/>
  <c r="DB447" i="1"/>
  <c r="DB448" i="1"/>
  <c r="DB449" i="1"/>
  <c r="DB450" i="1"/>
  <c r="DB451" i="1"/>
  <c r="DB452" i="1"/>
  <c r="DB453" i="1"/>
  <c r="DB454" i="1"/>
  <c r="DB455" i="1"/>
  <c r="DB456" i="1"/>
  <c r="DB457" i="1"/>
  <c r="DB458" i="1"/>
  <c r="DB459" i="1"/>
  <c r="DB460" i="1"/>
  <c r="DB461" i="1"/>
  <c r="DB462" i="1"/>
  <c r="DB463" i="1"/>
  <c r="DB464" i="1"/>
  <c r="DB465" i="1"/>
  <c r="DB466" i="1"/>
  <c r="DB467" i="1"/>
  <c r="DB468" i="1"/>
  <c r="DB469" i="1"/>
  <c r="DB470" i="1"/>
  <c r="DB471" i="1"/>
  <c r="DB472" i="1"/>
  <c r="DB473" i="1"/>
  <c r="DB474" i="1"/>
  <c r="DB475" i="1"/>
  <c r="DB476" i="1"/>
  <c r="DB477" i="1"/>
  <c r="DB478" i="1"/>
  <c r="DB479" i="1"/>
  <c r="DB480" i="1"/>
  <c r="DB481" i="1"/>
  <c r="DB482" i="1"/>
  <c r="DB483" i="1"/>
  <c r="DB484" i="1"/>
  <c r="DB485" i="1"/>
  <c r="DB486" i="1"/>
  <c r="DB487" i="1"/>
  <c r="DB488" i="1"/>
  <c r="DB489" i="1"/>
  <c r="DB490" i="1"/>
  <c r="DB491" i="1"/>
  <c r="DB492" i="1"/>
  <c r="DB493" i="1"/>
  <c r="DB494" i="1"/>
  <c r="DB495" i="1"/>
  <c r="DB496" i="1"/>
  <c r="DB497" i="1"/>
  <c r="DB498" i="1"/>
  <c r="DB499" i="1"/>
  <c r="DB500" i="1"/>
  <c r="DB501" i="1"/>
  <c r="DB502" i="1"/>
  <c r="DB503" i="1"/>
  <c r="DB504" i="1"/>
  <c r="DB505" i="1"/>
  <c r="DB506" i="1"/>
  <c r="DB507" i="1"/>
  <c r="DB508" i="1"/>
  <c r="DB509" i="1"/>
  <c r="DB510" i="1"/>
  <c r="DB511" i="1"/>
  <c r="DB512" i="1"/>
  <c r="DB513" i="1"/>
  <c r="DB514" i="1"/>
  <c r="DB515" i="1"/>
  <c r="DB516" i="1"/>
  <c r="DB517" i="1"/>
  <c r="DB518" i="1"/>
  <c r="DB519" i="1"/>
  <c r="DB520" i="1"/>
  <c r="DB521" i="1"/>
  <c r="DB522" i="1"/>
  <c r="DB523" i="1"/>
  <c r="DB524" i="1"/>
  <c r="DB525" i="1"/>
  <c r="DB526" i="1"/>
  <c r="DB527" i="1"/>
  <c r="DB528" i="1"/>
  <c r="DB529" i="1"/>
  <c r="DB530" i="1"/>
  <c r="DB531" i="1"/>
  <c r="DB532" i="1"/>
  <c r="DB533" i="1"/>
  <c r="DB534" i="1"/>
  <c r="DB535" i="1"/>
  <c r="DB536" i="1"/>
  <c r="DB537" i="1"/>
  <c r="DB538" i="1"/>
  <c r="DB539" i="1"/>
  <c r="DB540" i="1"/>
  <c r="DB541" i="1"/>
  <c r="DB542" i="1"/>
  <c r="DB543" i="1"/>
  <c r="DB544" i="1"/>
  <c r="DB545" i="1"/>
  <c r="DB546" i="1"/>
  <c r="DB547" i="1"/>
  <c r="DB548" i="1"/>
  <c r="DB549" i="1"/>
  <c r="DB550" i="1"/>
  <c r="DB551" i="1"/>
  <c r="DB552" i="1"/>
  <c r="DB553" i="1"/>
  <c r="DB554" i="1"/>
  <c r="DB555" i="1"/>
  <c r="DB556" i="1"/>
  <c r="DB557" i="1"/>
  <c r="DB558" i="1"/>
  <c r="DB559" i="1"/>
  <c r="DB560" i="1"/>
  <c r="DB561" i="1"/>
  <c r="DB562" i="1"/>
  <c r="DB563" i="1"/>
  <c r="DB564" i="1"/>
  <c r="DB565" i="1"/>
  <c r="DB566" i="1"/>
  <c r="DB567" i="1"/>
  <c r="DB568" i="1"/>
  <c r="DB569" i="1"/>
  <c r="DB570" i="1"/>
  <c r="DB571" i="1"/>
  <c r="DB572" i="1"/>
  <c r="DB573" i="1"/>
  <c r="DB574" i="1"/>
  <c r="DB575" i="1"/>
  <c r="DB576" i="1"/>
  <c r="DB577" i="1"/>
  <c r="DB578" i="1"/>
  <c r="DB579" i="1"/>
  <c r="DB580" i="1"/>
  <c r="DB581" i="1"/>
  <c r="DB582" i="1"/>
  <c r="DB583" i="1"/>
  <c r="DB584" i="1"/>
  <c r="DB585" i="1"/>
  <c r="DB586" i="1"/>
  <c r="DB587" i="1"/>
  <c r="DB588" i="1"/>
  <c r="DB589" i="1"/>
  <c r="DB590" i="1"/>
  <c r="DB591" i="1"/>
  <c r="DB592" i="1"/>
  <c r="DB593" i="1"/>
  <c r="DB594" i="1"/>
  <c r="DB595" i="1"/>
  <c r="DB596" i="1"/>
  <c r="DB597" i="1"/>
  <c r="DB598" i="1"/>
  <c r="DB599" i="1"/>
  <c r="DB600" i="1"/>
  <c r="DB601" i="1"/>
  <c r="DB602" i="1"/>
  <c r="DB603" i="1"/>
  <c r="DB604" i="1"/>
  <c r="DB605" i="1"/>
  <c r="DB606" i="1"/>
  <c r="DB607" i="1"/>
  <c r="DB608" i="1"/>
  <c r="DB609" i="1"/>
  <c r="DB610" i="1"/>
  <c r="DB611" i="1"/>
  <c r="DB612" i="1"/>
  <c r="DB613" i="1"/>
  <c r="DB614" i="1"/>
  <c r="DB615" i="1"/>
  <c r="DB616" i="1"/>
  <c r="DB617" i="1"/>
  <c r="DB618" i="1"/>
  <c r="DB619" i="1"/>
  <c r="DB620" i="1"/>
  <c r="DB621" i="1"/>
  <c r="DB622" i="1"/>
  <c r="DB623" i="1"/>
  <c r="DB624" i="1"/>
  <c r="DB625" i="1"/>
  <c r="DB626" i="1"/>
  <c r="DB627" i="1"/>
  <c r="DB628" i="1"/>
  <c r="DB629" i="1"/>
  <c r="DB630" i="1"/>
  <c r="DB631" i="1"/>
  <c r="DB632" i="1"/>
  <c r="DB633" i="1"/>
  <c r="DB634" i="1"/>
  <c r="DB635" i="1"/>
  <c r="DB636" i="1"/>
  <c r="DB637" i="1"/>
  <c r="DB638" i="1"/>
  <c r="DB639" i="1"/>
  <c r="DB640" i="1"/>
  <c r="DB641" i="1"/>
  <c r="DB642" i="1"/>
  <c r="DB643" i="1"/>
  <c r="DB644" i="1"/>
  <c r="DB645" i="1"/>
  <c r="DB646" i="1"/>
  <c r="DB647" i="1"/>
  <c r="DB648" i="1"/>
  <c r="DB649" i="1"/>
  <c r="DB650" i="1"/>
  <c r="DB651" i="1"/>
  <c r="DB652" i="1"/>
  <c r="DB653" i="1"/>
  <c r="DB654" i="1"/>
  <c r="DB655" i="1"/>
  <c r="DB656" i="1"/>
  <c r="DB657" i="1"/>
  <c r="DB658" i="1"/>
  <c r="DB659" i="1"/>
  <c r="DB660" i="1"/>
  <c r="DB661" i="1"/>
  <c r="DB662" i="1"/>
  <c r="DB663" i="1"/>
  <c r="DB664" i="1"/>
  <c r="DB665" i="1"/>
  <c r="DB666" i="1"/>
  <c r="DB667" i="1"/>
  <c r="DB668" i="1"/>
  <c r="DB669" i="1"/>
  <c r="DB670" i="1"/>
  <c r="DB671" i="1"/>
  <c r="DB672" i="1"/>
  <c r="DB673" i="1"/>
  <c r="DB674" i="1"/>
  <c r="DB675" i="1"/>
  <c r="DB676" i="1"/>
  <c r="DB677" i="1"/>
  <c r="DB678" i="1"/>
  <c r="DB679" i="1"/>
  <c r="DB680" i="1"/>
  <c r="DB681" i="1"/>
  <c r="DB682" i="1"/>
  <c r="DB683" i="1"/>
  <c r="DB684" i="1"/>
  <c r="DB685" i="1"/>
  <c r="DB686" i="1"/>
  <c r="DB687" i="1"/>
  <c r="DB688" i="1"/>
  <c r="DB689" i="1"/>
  <c r="DB690" i="1"/>
  <c r="DB691" i="1"/>
  <c r="DB692" i="1"/>
  <c r="DB693" i="1"/>
  <c r="DB694" i="1"/>
  <c r="DB695" i="1"/>
  <c r="DB696" i="1"/>
  <c r="DB697" i="1"/>
  <c r="DB698" i="1"/>
  <c r="DB699" i="1"/>
  <c r="DB700" i="1"/>
  <c r="DB701" i="1"/>
  <c r="DB702" i="1"/>
  <c r="DB703" i="1"/>
  <c r="DB704" i="1"/>
  <c r="DB705" i="1"/>
  <c r="DB706" i="1"/>
  <c r="DB707" i="1"/>
  <c r="DB708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425" i="1"/>
  <c r="DA426" i="1"/>
  <c r="DA427" i="1"/>
  <c r="DA428" i="1"/>
  <c r="DA429" i="1"/>
  <c r="DA430" i="1"/>
  <c r="DA431" i="1"/>
  <c r="DA432" i="1"/>
  <c r="DA433" i="1"/>
  <c r="DA434" i="1"/>
  <c r="DA435" i="1"/>
  <c r="DA436" i="1"/>
  <c r="DA437" i="1"/>
  <c r="DA438" i="1"/>
  <c r="DA439" i="1"/>
  <c r="DA440" i="1"/>
  <c r="DA441" i="1"/>
  <c r="DA442" i="1"/>
  <c r="DA443" i="1"/>
  <c r="DA444" i="1"/>
  <c r="DA445" i="1"/>
  <c r="DA446" i="1"/>
  <c r="DA447" i="1"/>
  <c r="DA448" i="1"/>
  <c r="DA449" i="1"/>
  <c r="DA450" i="1"/>
  <c r="DA451" i="1"/>
  <c r="DA452" i="1"/>
  <c r="DA453" i="1"/>
  <c r="DA454" i="1"/>
  <c r="DA455" i="1"/>
  <c r="DA456" i="1"/>
  <c r="DA457" i="1"/>
  <c r="DA458" i="1"/>
  <c r="DA459" i="1"/>
  <c r="DA460" i="1"/>
  <c r="DA461" i="1"/>
  <c r="DA462" i="1"/>
  <c r="DA463" i="1"/>
  <c r="DA464" i="1"/>
  <c r="DA465" i="1"/>
  <c r="DA466" i="1"/>
  <c r="DA467" i="1"/>
  <c r="DA468" i="1"/>
  <c r="DA469" i="1"/>
  <c r="DA470" i="1"/>
  <c r="DA471" i="1"/>
  <c r="DA472" i="1"/>
  <c r="DA473" i="1"/>
  <c r="DA474" i="1"/>
  <c r="DA475" i="1"/>
  <c r="DA476" i="1"/>
  <c r="DA477" i="1"/>
  <c r="DA478" i="1"/>
  <c r="DA479" i="1"/>
  <c r="DA480" i="1"/>
  <c r="DA481" i="1"/>
  <c r="DA482" i="1"/>
  <c r="DA483" i="1"/>
  <c r="DA484" i="1"/>
  <c r="DA485" i="1"/>
  <c r="DA486" i="1"/>
  <c r="DA487" i="1"/>
  <c r="DA488" i="1"/>
  <c r="DA489" i="1"/>
  <c r="DA490" i="1"/>
  <c r="DA491" i="1"/>
  <c r="DA492" i="1"/>
  <c r="DA493" i="1"/>
  <c r="DA494" i="1"/>
  <c r="DA495" i="1"/>
  <c r="DA496" i="1"/>
  <c r="DA497" i="1"/>
  <c r="DA498" i="1"/>
  <c r="DA499" i="1"/>
  <c r="DA500" i="1"/>
  <c r="DA501" i="1"/>
  <c r="DA502" i="1"/>
  <c r="DA503" i="1"/>
  <c r="DA504" i="1"/>
  <c r="DA505" i="1"/>
  <c r="DA506" i="1"/>
  <c r="DA507" i="1"/>
  <c r="DA508" i="1"/>
  <c r="DA509" i="1"/>
  <c r="DA510" i="1"/>
  <c r="DA511" i="1"/>
  <c r="DA512" i="1"/>
  <c r="DA513" i="1"/>
  <c r="DA514" i="1"/>
  <c r="DA515" i="1"/>
  <c r="DA516" i="1"/>
  <c r="DA517" i="1"/>
  <c r="DA518" i="1"/>
  <c r="DA519" i="1"/>
  <c r="DA520" i="1"/>
  <c r="DA521" i="1"/>
  <c r="DA522" i="1"/>
  <c r="DA523" i="1"/>
  <c r="DA524" i="1"/>
  <c r="DA525" i="1"/>
  <c r="DA526" i="1"/>
  <c r="DA527" i="1"/>
  <c r="DA528" i="1"/>
  <c r="DA529" i="1"/>
  <c r="DA530" i="1"/>
  <c r="DA531" i="1"/>
  <c r="DA532" i="1"/>
  <c r="DA533" i="1"/>
  <c r="DA534" i="1"/>
  <c r="DA535" i="1"/>
  <c r="DA536" i="1"/>
  <c r="DA537" i="1"/>
  <c r="DA538" i="1"/>
  <c r="DA539" i="1"/>
  <c r="DA540" i="1"/>
  <c r="DA541" i="1"/>
  <c r="DA542" i="1"/>
  <c r="DA543" i="1"/>
  <c r="DA544" i="1"/>
  <c r="DA545" i="1"/>
  <c r="DA546" i="1"/>
  <c r="DA547" i="1"/>
  <c r="DA548" i="1"/>
  <c r="DA549" i="1"/>
  <c r="DA550" i="1"/>
  <c r="DA551" i="1"/>
  <c r="DA552" i="1"/>
  <c r="DA553" i="1"/>
  <c r="DA554" i="1"/>
  <c r="DA555" i="1"/>
  <c r="DA556" i="1"/>
  <c r="DA557" i="1"/>
  <c r="DA558" i="1"/>
  <c r="DA559" i="1"/>
  <c r="DA560" i="1"/>
  <c r="DA561" i="1"/>
  <c r="DA562" i="1"/>
  <c r="DA563" i="1"/>
  <c r="DA564" i="1"/>
  <c r="DA565" i="1"/>
  <c r="DA566" i="1"/>
  <c r="DA567" i="1"/>
  <c r="DA568" i="1"/>
  <c r="DA569" i="1"/>
  <c r="DA570" i="1"/>
  <c r="DA571" i="1"/>
  <c r="DA572" i="1"/>
  <c r="DA573" i="1"/>
  <c r="DA574" i="1"/>
  <c r="DA575" i="1"/>
  <c r="DA576" i="1"/>
  <c r="DA577" i="1"/>
  <c r="DA578" i="1"/>
  <c r="DA579" i="1"/>
  <c r="DA580" i="1"/>
  <c r="DA581" i="1"/>
  <c r="DA582" i="1"/>
  <c r="DA583" i="1"/>
  <c r="DA584" i="1"/>
  <c r="DA585" i="1"/>
  <c r="DA586" i="1"/>
  <c r="DA587" i="1"/>
  <c r="DA588" i="1"/>
  <c r="DA589" i="1"/>
  <c r="DA590" i="1"/>
  <c r="DA591" i="1"/>
  <c r="DA592" i="1"/>
  <c r="DA593" i="1"/>
  <c r="DA594" i="1"/>
  <c r="DA595" i="1"/>
  <c r="DA596" i="1"/>
  <c r="DA597" i="1"/>
  <c r="DA598" i="1"/>
  <c r="DA599" i="1"/>
  <c r="DA600" i="1"/>
  <c r="DA601" i="1"/>
  <c r="DA602" i="1"/>
  <c r="DA603" i="1"/>
  <c r="DA604" i="1"/>
  <c r="DA605" i="1"/>
  <c r="DA606" i="1"/>
  <c r="DA607" i="1"/>
  <c r="DA608" i="1"/>
  <c r="DA609" i="1"/>
  <c r="DA610" i="1"/>
  <c r="DA611" i="1"/>
  <c r="DA612" i="1"/>
  <c r="DA613" i="1"/>
  <c r="DA614" i="1"/>
  <c r="DA615" i="1"/>
  <c r="DA616" i="1"/>
  <c r="DA617" i="1"/>
  <c r="DA618" i="1"/>
  <c r="DA619" i="1"/>
  <c r="DA620" i="1"/>
  <c r="DA621" i="1"/>
  <c r="DA622" i="1"/>
  <c r="DA623" i="1"/>
  <c r="DA624" i="1"/>
  <c r="DA625" i="1"/>
  <c r="DA626" i="1"/>
  <c r="DA627" i="1"/>
  <c r="DA628" i="1"/>
  <c r="DA629" i="1"/>
  <c r="DA630" i="1"/>
  <c r="DA631" i="1"/>
  <c r="DA632" i="1"/>
  <c r="DA633" i="1"/>
  <c r="DA634" i="1"/>
  <c r="DA635" i="1"/>
  <c r="DA636" i="1"/>
  <c r="DA637" i="1"/>
  <c r="DA638" i="1"/>
  <c r="DA639" i="1"/>
  <c r="DA640" i="1"/>
  <c r="DA641" i="1"/>
  <c r="DA642" i="1"/>
  <c r="DA643" i="1"/>
  <c r="DA644" i="1"/>
  <c r="DA645" i="1"/>
  <c r="DA646" i="1"/>
  <c r="DA647" i="1"/>
  <c r="DA648" i="1"/>
  <c r="DA649" i="1"/>
  <c r="DA650" i="1"/>
  <c r="DA651" i="1"/>
  <c r="DA652" i="1"/>
  <c r="DA653" i="1"/>
  <c r="DA654" i="1"/>
  <c r="DA655" i="1"/>
  <c r="DA656" i="1"/>
  <c r="DA657" i="1"/>
  <c r="DA658" i="1"/>
  <c r="DA659" i="1"/>
  <c r="DA660" i="1"/>
  <c r="DA661" i="1"/>
  <c r="DA662" i="1"/>
  <c r="DA663" i="1"/>
  <c r="DA664" i="1"/>
  <c r="DA665" i="1"/>
  <c r="DA666" i="1"/>
  <c r="DA667" i="1"/>
  <c r="DA668" i="1"/>
  <c r="DA669" i="1"/>
  <c r="DA670" i="1"/>
  <c r="DA671" i="1"/>
  <c r="DA672" i="1"/>
  <c r="DA673" i="1"/>
  <c r="DA674" i="1"/>
  <c r="DA675" i="1"/>
  <c r="DA676" i="1"/>
  <c r="DA677" i="1"/>
  <c r="DA678" i="1"/>
  <c r="DA679" i="1"/>
  <c r="DA680" i="1"/>
  <c r="DA681" i="1"/>
  <c r="DA682" i="1"/>
  <c r="DA683" i="1"/>
  <c r="DA684" i="1"/>
  <c r="DA685" i="1"/>
  <c r="DA686" i="1"/>
  <c r="DA687" i="1"/>
  <c r="DA688" i="1"/>
  <c r="DA689" i="1"/>
  <c r="DA690" i="1"/>
  <c r="DA691" i="1"/>
  <c r="DA692" i="1"/>
  <c r="DA693" i="1"/>
  <c r="DA694" i="1"/>
  <c r="DA695" i="1"/>
  <c r="DA696" i="1"/>
  <c r="DA697" i="1"/>
  <c r="DA698" i="1"/>
  <c r="DA699" i="1"/>
  <c r="DA700" i="1"/>
  <c r="DA701" i="1"/>
  <c r="DA702" i="1"/>
  <c r="DA703" i="1"/>
  <c r="DA704" i="1"/>
  <c r="DA705" i="1"/>
  <c r="DA706" i="1"/>
  <c r="DA707" i="1"/>
  <c r="DA708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425" i="1"/>
  <c r="CZ426" i="1"/>
  <c r="CZ427" i="1"/>
  <c r="CZ428" i="1"/>
  <c r="CZ429" i="1"/>
  <c r="CZ430" i="1"/>
  <c r="CZ431" i="1"/>
  <c r="CZ432" i="1"/>
  <c r="CZ433" i="1"/>
  <c r="CZ434" i="1"/>
  <c r="CZ435" i="1"/>
  <c r="CZ436" i="1"/>
  <c r="CZ437" i="1"/>
  <c r="CZ438" i="1"/>
  <c r="CZ439" i="1"/>
  <c r="CZ440" i="1"/>
  <c r="CZ441" i="1"/>
  <c r="CZ442" i="1"/>
  <c r="CZ443" i="1"/>
  <c r="CZ444" i="1"/>
  <c r="CZ445" i="1"/>
  <c r="CZ446" i="1"/>
  <c r="CZ447" i="1"/>
  <c r="CZ448" i="1"/>
  <c r="CZ449" i="1"/>
  <c r="CZ450" i="1"/>
  <c r="CZ451" i="1"/>
  <c r="CZ452" i="1"/>
  <c r="CZ453" i="1"/>
  <c r="CZ454" i="1"/>
  <c r="CZ455" i="1"/>
  <c r="CZ456" i="1"/>
  <c r="CZ457" i="1"/>
  <c r="CZ458" i="1"/>
  <c r="CZ459" i="1"/>
  <c r="CZ460" i="1"/>
  <c r="CZ461" i="1"/>
  <c r="CZ462" i="1"/>
  <c r="CZ463" i="1"/>
  <c r="CZ464" i="1"/>
  <c r="CZ465" i="1"/>
  <c r="CZ466" i="1"/>
  <c r="CZ467" i="1"/>
  <c r="CZ468" i="1"/>
  <c r="CZ469" i="1"/>
  <c r="CZ470" i="1"/>
  <c r="CZ471" i="1"/>
  <c r="CZ472" i="1"/>
  <c r="CZ473" i="1"/>
  <c r="CZ474" i="1"/>
  <c r="CZ475" i="1"/>
  <c r="CZ476" i="1"/>
  <c r="CZ477" i="1"/>
  <c r="CZ478" i="1"/>
  <c r="CZ479" i="1"/>
  <c r="CZ480" i="1"/>
  <c r="CZ481" i="1"/>
  <c r="CZ482" i="1"/>
  <c r="CZ483" i="1"/>
  <c r="CZ484" i="1"/>
  <c r="CZ485" i="1"/>
  <c r="CZ486" i="1"/>
  <c r="CZ487" i="1"/>
  <c r="CZ488" i="1"/>
  <c r="CZ489" i="1"/>
  <c r="CZ490" i="1"/>
  <c r="CZ491" i="1"/>
  <c r="CZ492" i="1"/>
  <c r="CZ493" i="1"/>
  <c r="CZ494" i="1"/>
  <c r="CZ495" i="1"/>
  <c r="CZ496" i="1"/>
  <c r="CZ497" i="1"/>
  <c r="CZ498" i="1"/>
  <c r="CZ499" i="1"/>
  <c r="CZ500" i="1"/>
  <c r="CZ501" i="1"/>
  <c r="CZ502" i="1"/>
  <c r="CZ503" i="1"/>
  <c r="CZ504" i="1"/>
  <c r="CZ505" i="1"/>
  <c r="CZ506" i="1"/>
  <c r="CZ507" i="1"/>
  <c r="CZ508" i="1"/>
  <c r="CZ509" i="1"/>
  <c r="CZ510" i="1"/>
  <c r="CZ511" i="1"/>
  <c r="CZ512" i="1"/>
  <c r="CZ513" i="1"/>
  <c r="CZ514" i="1"/>
  <c r="CZ515" i="1"/>
  <c r="CZ516" i="1"/>
  <c r="CZ517" i="1"/>
  <c r="CZ518" i="1"/>
  <c r="CZ519" i="1"/>
  <c r="CZ520" i="1"/>
  <c r="CZ521" i="1"/>
  <c r="CZ522" i="1"/>
  <c r="CZ523" i="1"/>
  <c r="CZ524" i="1"/>
  <c r="CZ525" i="1"/>
  <c r="CZ526" i="1"/>
  <c r="CZ527" i="1"/>
  <c r="CZ528" i="1"/>
  <c r="CZ529" i="1"/>
  <c r="CZ530" i="1"/>
  <c r="CZ531" i="1"/>
  <c r="CZ532" i="1"/>
  <c r="CZ533" i="1"/>
  <c r="CZ534" i="1"/>
  <c r="CZ535" i="1"/>
  <c r="CZ536" i="1"/>
  <c r="CZ537" i="1"/>
  <c r="CZ538" i="1"/>
  <c r="CZ539" i="1"/>
  <c r="CZ540" i="1"/>
  <c r="CZ541" i="1"/>
  <c r="CZ542" i="1"/>
  <c r="CZ543" i="1"/>
  <c r="CZ544" i="1"/>
  <c r="CZ545" i="1"/>
  <c r="CZ546" i="1"/>
  <c r="CZ547" i="1"/>
  <c r="CZ548" i="1"/>
  <c r="CZ549" i="1"/>
  <c r="CZ550" i="1"/>
  <c r="CZ551" i="1"/>
  <c r="CZ552" i="1"/>
  <c r="CZ553" i="1"/>
  <c r="CZ554" i="1"/>
  <c r="CZ555" i="1"/>
  <c r="CZ556" i="1"/>
  <c r="CZ557" i="1"/>
  <c r="CZ558" i="1"/>
  <c r="CZ559" i="1"/>
  <c r="CZ560" i="1"/>
  <c r="CZ561" i="1"/>
  <c r="CZ562" i="1"/>
  <c r="CZ563" i="1"/>
  <c r="CZ564" i="1"/>
  <c r="CZ565" i="1"/>
  <c r="CZ566" i="1"/>
  <c r="CZ567" i="1"/>
  <c r="CZ568" i="1"/>
  <c r="CZ569" i="1"/>
  <c r="CZ570" i="1"/>
  <c r="CZ571" i="1"/>
  <c r="CZ572" i="1"/>
  <c r="CZ573" i="1"/>
  <c r="CZ574" i="1"/>
  <c r="CZ575" i="1"/>
  <c r="CZ576" i="1"/>
  <c r="CZ577" i="1"/>
  <c r="CZ578" i="1"/>
  <c r="CZ579" i="1"/>
  <c r="CZ580" i="1"/>
  <c r="CZ581" i="1"/>
  <c r="CZ582" i="1"/>
  <c r="CZ583" i="1"/>
  <c r="CZ584" i="1"/>
  <c r="CZ585" i="1"/>
  <c r="CZ586" i="1"/>
  <c r="CZ587" i="1"/>
  <c r="CZ588" i="1"/>
  <c r="CZ589" i="1"/>
  <c r="CZ590" i="1"/>
  <c r="CZ591" i="1"/>
  <c r="CZ592" i="1"/>
  <c r="CZ593" i="1"/>
  <c r="CZ594" i="1"/>
  <c r="CZ595" i="1"/>
  <c r="CZ596" i="1"/>
  <c r="CZ597" i="1"/>
  <c r="CZ598" i="1"/>
  <c r="CZ599" i="1"/>
  <c r="CZ600" i="1"/>
  <c r="CZ601" i="1"/>
  <c r="CZ602" i="1"/>
  <c r="CZ603" i="1"/>
  <c r="CZ604" i="1"/>
  <c r="CZ605" i="1"/>
  <c r="CZ606" i="1"/>
  <c r="CZ607" i="1"/>
  <c r="CZ608" i="1"/>
  <c r="CZ609" i="1"/>
  <c r="CZ610" i="1"/>
  <c r="CZ611" i="1"/>
  <c r="CZ612" i="1"/>
  <c r="CZ613" i="1"/>
  <c r="CZ614" i="1"/>
  <c r="CZ615" i="1"/>
  <c r="CZ616" i="1"/>
  <c r="CZ617" i="1"/>
  <c r="CZ618" i="1"/>
  <c r="CZ619" i="1"/>
  <c r="CZ620" i="1"/>
  <c r="CZ621" i="1"/>
  <c r="CZ622" i="1"/>
  <c r="CZ623" i="1"/>
  <c r="CZ624" i="1"/>
  <c r="CZ625" i="1"/>
  <c r="CZ626" i="1"/>
  <c r="CZ627" i="1"/>
  <c r="CZ628" i="1"/>
  <c r="CZ629" i="1"/>
  <c r="CZ630" i="1"/>
  <c r="CZ631" i="1"/>
  <c r="CZ632" i="1"/>
  <c r="CZ633" i="1"/>
  <c r="CZ634" i="1"/>
  <c r="CZ635" i="1"/>
  <c r="CZ636" i="1"/>
  <c r="CZ637" i="1"/>
  <c r="CZ638" i="1"/>
  <c r="CZ639" i="1"/>
  <c r="CZ640" i="1"/>
  <c r="CZ641" i="1"/>
  <c r="CZ642" i="1"/>
  <c r="CZ643" i="1"/>
  <c r="CZ644" i="1"/>
  <c r="CZ645" i="1"/>
  <c r="CZ646" i="1"/>
  <c r="CZ647" i="1"/>
  <c r="CZ648" i="1"/>
  <c r="CZ649" i="1"/>
  <c r="CZ650" i="1"/>
  <c r="CZ651" i="1"/>
  <c r="CZ652" i="1"/>
  <c r="CZ653" i="1"/>
  <c r="CZ654" i="1"/>
  <c r="CZ655" i="1"/>
  <c r="CZ656" i="1"/>
  <c r="CZ657" i="1"/>
  <c r="CZ658" i="1"/>
  <c r="CZ659" i="1"/>
  <c r="CZ660" i="1"/>
  <c r="CZ661" i="1"/>
  <c r="CZ662" i="1"/>
  <c r="CZ663" i="1"/>
  <c r="CZ664" i="1"/>
  <c r="CZ665" i="1"/>
  <c r="CZ666" i="1"/>
  <c r="CZ667" i="1"/>
  <c r="CZ668" i="1"/>
  <c r="CZ669" i="1"/>
  <c r="CZ670" i="1"/>
  <c r="CZ671" i="1"/>
  <c r="CZ672" i="1"/>
  <c r="CZ673" i="1"/>
  <c r="CZ674" i="1"/>
  <c r="CZ675" i="1"/>
  <c r="CZ676" i="1"/>
  <c r="CZ677" i="1"/>
  <c r="CZ678" i="1"/>
  <c r="CZ679" i="1"/>
  <c r="CZ680" i="1"/>
  <c r="CZ681" i="1"/>
  <c r="CZ682" i="1"/>
  <c r="CZ683" i="1"/>
  <c r="CZ684" i="1"/>
  <c r="CZ685" i="1"/>
  <c r="CZ686" i="1"/>
  <c r="CZ687" i="1"/>
  <c r="CZ688" i="1"/>
  <c r="CZ689" i="1"/>
  <c r="CZ690" i="1"/>
  <c r="CZ691" i="1"/>
  <c r="CZ692" i="1"/>
  <c r="CZ693" i="1"/>
  <c r="CZ694" i="1"/>
  <c r="CZ695" i="1"/>
  <c r="CZ696" i="1"/>
  <c r="CZ697" i="1"/>
  <c r="CZ698" i="1"/>
  <c r="CZ699" i="1"/>
  <c r="CZ700" i="1"/>
  <c r="CZ701" i="1"/>
  <c r="CZ702" i="1"/>
  <c r="CZ703" i="1"/>
  <c r="CZ704" i="1"/>
  <c r="CZ705" i="1"/>
  <c r="CZ706" i="1"/>
  <c r="CZ707" i="1"/>
  <c r="CZ708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Y467" i="1" s="1"/>
  <c r="CW468" i="1"/>
  <c r="CW469" i="1"/>
  <c r="CW470" i="1"/>
  <c r="CW471" i="1"/>
  <c r="CY471" i="1" s="1"/>
  <c r="CW472" i="1"/>
  <c r="CW473" i="1"/>
  <c r="CW474" i="1"/>
  <c r="CW475" i="1"/>
  <c r="CY475" i="1" s="1"/>
  <c r="CW476" i="1"/>
  <c r="CW477" i="1"/>
  <c r="CW478" i="1"/>
  <c r="CW479" i="1"/>
  <c r="CY479" i="1" s="1"/>
  <c r="CW480" i="1"/>
  <c r="CW481" i="1"/>
  <c r="CW482" i="1"/>
  <c r="CW483" i="1"/>
  <c r="CY483" i="1" s="1"/>
  <c r="CW484" i="1"/>
  <c r="CW485" i="1"/>
  <c r="CW486" i="1"/>
  <c r="CW487" i="1"/>
  <c r="CY487" i="1" s="1"/>
  <c r="CW488" i="1"/>
  <c r="CW489" i="1"/>
  <c r="CW490" i="1"/>
  <c r="CW491" i="1"/>
  <c r="CY491" i="1" s="1"/>
  <c r="CW492" i="1"/>
  <c r="CW493" i="1"/>
  <c r="CW494" i="1"/>
  <c r="CW495" i="1"/>
  <c r="CY495" i="1" s="1"/>
  <c r="CW496" i="1"/>
  <c r="CW497" i="1"/>
  <c r="CW498" i="1"/>
  <c r="CW499" i="1"/>
  <c r="CY499" i="1" s="1"/>
  <c r="CW500" i="1"/>
  <c r="CW501" i="1"/>
  <c r="CW502" i="1"/>
  <c r="CW503" i="1"/>
  <c r="CY503" i="1" s="1"/>
  <c r="CW504" i="1"/>
  <c r="CW505" i="1"/>
  <c r="CW506" i="1"/>
  <c r="CW507" i="1"/>
  <c r="CY507" i="1" s="1"/>
  <c r="CW508" i="1"/>
  <c r="CW509" i="1"/>
  <c r="CW510" i="1"/>
  <c r="CW511" i="1"/>
  <c r="CY511" i="1" s="1"/>
  <c r="CW512" i="1"/>
  <c r="CW513" i="1"/>
  <c r="CW514" i="1"/>
  <c r="CW515" i="1"/>
  <c r="CY515" i="1" s="1"/>
  <c r="CW516" i="1"/>
  <c r="CW517" i="1"/>
  <c r="CW518" i="1"/>
  <c r="CW519" i="1"/>
  <c r="CY519" i="1" s="1"/>
  <c r="CW520" i="1"/>
  <c r="CW521" i="1"/>
  <c r="CW522" i="1"/>
  <c r="CW523" i="1"/>
  <c r="CY523" i="1" s="1"/>
  <c r="CW524" i="1"/>
  <c r="CW525" i="1"/>
  <c r="CW526" i="1"/>
  <c r="CW527" i="1"/>
  <c r="CY527" i="1" s="1"/>
  <c r="CW528" i="1"/>
  <c r="CW529" i="1"/>
  <c r="CW530" i="1"/>
  <c r="CW531" i="1"/>
  <c r="CY531" i="1" s="1"/>
  <c r="CW532" i="1"/>
  <c r="CW533" i="1"/>
  <c r="CW534" i="1"/>
  <c r="CW535" i="1"/>
  <c r="CY535" i="1" s="1"/>
  <c r="CW536" i="1"/>
  <c r="CW537" i="1"/>
  <c r="CW538" i="1"/>
  <c r="CW539" i="1"/>
  <c r="CY539" i="1" s="1"/>
  <c r="CW540" i="1"/>
  <c r="CW541" i="1"/>
  <c r="CW542" i="1"/>
  <c r="CW543" i="1"/>
  <c r="CY543" i="1" s="1"/>
  <c r="CW544" i="1"/>
  <c r="CW545" i="1"/>
  <c r="CW546" i="1"/>
  <c r="CW547" i="1"/>
  <c r="CY547" i="1" s="1"/>
  <c r="CW548" i="1"/>
  <c r="CW549" i="1"/>
  <c r="CW550" i="1"/>
  <c r="CW551" i="1"/>
  <c r="CY551" i="1" s="1"/>
  <c r="CW552" i="1"/>
  <c r="CW553" i="1"/>
  <c r="CW554" i="1"/>
  <c r="CW555" i="1"/>
  <c r="CY555" i="1" s="1"/>
  <c r="CW556" i="1"/>
  <c r="CW557" i="1"/>
  <c r="CW558" i="1"/>
  <c r="CW559" i="1"/>
  <c r="CY559" i="1" s="1"/>
  <c r="CW560" i="1"/>
  <c r="CW561" i="1"/>
  <c r="CW562" i="1"/>
  <c r="CW563" i="1"/>
  <c r="CY563" i="1" s="1"/>
  <c r="CW564" i="1"/>
  <c r="CW565" i="1"/>
  <c r="CW566" i="1"/>
  <c r="CW567" i="1"/>
  <c r="CY567" i="1" s="1"/>
  <c r="CW568" i="1"/>
  <c r="CW569" i="1"/>
  <c r="CW570" i="1"/>
  <c r="CW571" i="1"/>
  <c r="CY571" i="1" s="1"/>
  <c r="CW572" i="1"/>
  <c r="CW573" i="1"/>
  <c r="CW574" i="1"/>
  <c r="CW575" i="1"/>
  <c r="CY575" i="1" s="1"/>
  <c r="CW576" i="1"/>
  <c r="CW577" i="1"/>
  <c r="CW578" i="1"/>
  <c r="CW579" i="1"/>
  <c r="CY579" i="1" s="1"/>
  <c r="CW580" i="1"/>
  <c r="CW581" i="1"/>
  <c r="CW582" i="1"/>
  <c r="CW583" i="1"/>
  <c r="CY583" i="1" s="1"/>
  <c r="CW584" i="1"/>
  <c r="CW585" i="1"/>
  <c r="CW586" i="1"/>
  <c r="CW587" i="1"/>
  <c r="CY587" i="1" s="1"/>
  <c r="CW588" i="1"/>
  <c r="CW589" i="1"/>
  <c r="CW590" i="1"/>
  <c r="CW591" i="1"/>
  <c r="CY591" i="1" s="1"/>
  <c r="CW592" i="1"/>
  <c r="CW593" i="1"/>
  <c r="CW594" i="1"/>
  <c r="CW595" i="1"/>
  <c r="CY595" i="1" s="1"/>
  <c r="CW596" i="1"/>
  <c r="CW597" i="1"/>
  <c r="CW598" i="1"/>
  <c r="CW599" i="1"/>
  <c r="CY599" i="1" s="1"/>
  <c r="CW600" i="1"/>
  <c r="CW601" i="1"/>
  <c r="CW602" i="1"/>
  <c r="CW603" i="1"/>
  <c r="CY603" i="1" s="1"/>
  <c r="CW604" i="1"/>
  <c r="CW605" i="1"/>
  <c r="CW606" i="1"/>
  <c r="CW607" i="1"/>
  <c r="CY607" i="1" s="1"/>
  <c r="CW608" i="1"/>
  <c r="CW609" i="1"/>
  <c r="CW610" i="1"/>
  <c r="CW611" i="1"/>
  <c r="CY611" i="1" s="1"/>
  <c r="CW612" i="1"/>
  <c r="CW613" i="1"/>
  <c r="CW614" i="1"/>
  <c r="CW615" i="1"/>
  <c r="CY615" i="1" s="1"/>
  <c r="CW616" i="1"/>
  <c r="CW617" i="1"/>
  <c r="CW618" i="1"/>
  <c r="CW619" i="1"/>
  <c r="CY619" i="1" s="1"/>
  <c r="CW620" i="1"/>
  <c r="CW621" i="1"/>
  <c r="CW622" i="1"/>
  <c r="CW623" i="1"/>
  <c r="CY623" i="1" s="1"/>
  <c r="CW624" i="1"/>
  <c r="CW625" i="1"/>
  <c r="CW626" i="1"/>
  <c r="CW627" i="1"/>
  <c r="CY627" i="1" s="1"/>
  <c r="CW628" i="1"/>
  <c r="CW629" i="1"/>
  <c r="CW630" i="1"/>
  <c r="CW631" i="1"/>
  <c r="CY631" i="1" s="1"/>
  <c r="CW632" i="1"/>
  <c r="CW633" i="1"/>
  <c r="CW634" i="1"/>
  <c r="CW635" i="1"/>
  <c r="CY635" i="1" s="1"/>
  <c r="CW636" i="1"/>
  <c r="CW637" i="1"/>
  <c r="CW638" i="1"/>
  <c r="CW639" i="1"/>
  <c r="CY639" i="1" s="1"/>
  <c r="CW640" i="1"/>
  <c r="CW641" i="1"/>
  <c r="CW642" i="1"/>
  <c r="CW643" i="1"/>
  <c r="CY643" i="1" s="1"/>
  <c r="CW644" i="1"/>
  <c r="CW645" i="1"/>
  <c r="CW646" i="1"/>
  <c r="CW647" i="1"/>
  <c r="CY647" i="1" s="1"/>
  <c r="CW648" i="1"/>
  <c r="CW649" i="1"/>
  <c r="CW650" i="1"/>
  <c r="CW651" i="1"/>
  <c r="CY651" i="1" s="1"/>
  <c r="CW652" i="1"/>
  <c r="CW653" i="1"/>
  <c r="CW654" i="1"/>
  <c r="CW655" i="1"/>
  <c r="CY655" i="1" s="1"/>
  <c r="CW656" i="1"/>
  <c r="CW657" i="1"/>
  <c r="CW658" i="1"/>
  <c r="CW659" i="1"/>
  <c r="CY659" i="1" s="1"/>
  <c r="CW660" i="1"/>
  <c r="CW661" i="1"/>
  <c r="CW662" i="1"/>
  <c r="CW663" i="1"/>
  <c r="CY663" i="1" s="1"/>
  <c r="CW664" i="1"/>
  <c r="CW665" i="1"/>
  <c r="CW666" i="1"/>
  <c r="CW667" i="1"/>
  <c r="CY667" i="1" s="1"/>
  <c r="CW668" i="1"/>
  <c r="CW669" i="1"/>
  <c r="CW670" i="1"/>
  <c r="CW671" i="1"/>
  <c r="CY671" i="1" s="1"/>
  <c r="CW672" i="1"/>
  <c r="CW673" i="1"/>
  <c r="CW674" i="1"/>
  <c r="CW675" i="1"/>
  <c r="CY675" i="1" s="1"/>
  <c r="CW676" i="1"/>
  <c r="CW677" i="1"/>
  <c r="CW678" i="1"/>
  <c r="CW679" i="1"/>
  <c r="CY679" i="1" s="1"/>
  <c r="CW680" i="1"/>
  <c r="CW681" i="1"/>
  <c r="CW682" i="1"/>
  <c r="CW683" i="1"/>
  <c r="CY683" i="1" s="1"/>
  <c r="CW684" i="1"/>
  <c r="CW685" i="1"/>
  <c r="CW686" i="1"/>
  <c r="CW687" i="1"/>
  <c r="CY687" i="1" s="1"/>
  <c r="CW688" i="1"/>
  <c r="CW689" i="1"/>
  <c r="CW690" i="1"/>
  <c r="CW691" i="1"/>
  <c r="CY691" i="1" s="1"/>
  <c r="CW692" i="1"/>
  <c r="CW693" i="1"/>
  <c r="CW694" i="1"/>
  <c r="CW695" i="1"/>
  <c r="CY695" i="1" s="1"/>
  <c r="CW696" i="1"/>
  <c r="CW697" i="1"/>
  <c r="CW698" i="1"/>
  <c r="CW699" i="1"/>
  <c r="CY699" i="1" s="1"/>
  <c r="CW700" i="1"/>
  <c r="CW701" i="1"/>
  <c r="CW702" i="1"/>
  <c r="CW703" i="1"/>
  <c r="CY703" i="1" s="1"/>
  <c r="CW704" i="1"/>
  <c r="CW705" i="1"/>
  <c r="CW706" i="1"/>
  <c r="CW707" i="1"/>
  <c r="CY707" i="1" s="1"/>
  <c r="CW708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425" i="1"/>
  <c r="CV426" i="1"/>
  <c r="CV427" i="1"/>
  <c r="CV428" i="1"/>
  <c r="CV429" i="1"/>
  <c r="CV430" i="1"/>
  <c r="CV431" i="1"/>
  <c r="CV432" i="1"/>
  <c r="CV433" i="1"/>
  <c r="CV434" i="1"/>
  <c r="CV435" i="1"/>
  <c r="CV436" i="1"/>
  <c r="CV437" i="1"/>
  <c r="CV438" i="1"/>
  <c r="CV439" i="1"/>
  <c r="CV440" i="1"/>
  <c r="CV441" i="1"/>
  <c r="CV442" i="1"/>
  <c r="CV443" i="1"/>
  <c r="CV444" i="1"/>
  <c r="CV445" i="1"/>
  <c r="CV446" i="1"/>
  <c r="CV447" i="1"/>
  <c r="CV448" i="1"/>
  <c r="CV449" i="1"/>
  <c r="CV450" i="1"/>
  <c r="CV451" i="1"/>
  <c r="CV452" i="1"/>
  <c r="CV453" i="1"/>
  <c r="CV454" i="1"/>
  <c r="CV455" i="1"/>
  <c r="CV456" i="1"/>
  <c r="CV457" i="1"/>
  <c r="CV458" i="1"/>
  <c r="CV459" i="1"/>
  <c r="CV460" i="1"/>
  <c r="CV461" i="1"/>
  <c r="CV462" i="1"/>
  <c r="CV463" i="1"/>
  <c r="CV464" i="1"/>
  <c r="CV465" i="1"/>
  <c r="CV466" i="1"/>
  <c r="CV467" i="1"/>
  <c r="CV468" i="1"/>
  <c r="CV469" i="1"/>
  <c r="CV470" i="1"/>
  <c r="CV471" i="1"/>
  <c r="CV472" i="1"/>
  <c r="CV473" i="1"/>
  <c r="CV474" i="1"/>
  <c r="CV475" i="1"/>
  <c r="CV476" i="1"/>
  <c r="CV477" i="1"/>
  <c r="CV478" i="1"/>
  <c r="CV479" i="1"/>
  <c r="CV480" i="1"/>
  <c r="CV481" i="1"/>
  <c r="CV482" i="1"/>
  <c r="CV483" i="1"/>
  <c r="CV484" i="1"/>
  <c r="CV485" i="1"/>
  <c r="CV486" i="1"/>
  <c r="CV487" i="1"/>
  <c r="CV488" i="1"/>
  <c r="CV489" i="1"/>
  <c r="CV490" i="1"/>
  <c r="CV491" i="1"/>
  <c r="CV492" i="1"/>
  <c r="CV493" i="1"/>
  <c r="CV494" i="1"/>
  <c r="CV495" i="1"/>
  <c r="CV496" i="1"/>
  <c r="CV497" i="1"/>
  <c r="CV498" i="1"/>
  <c r="CV499" i="1"/>
  <c r="CV500" i="1"/>
  <c r="CV501" i="1"/>
  <c r="CV502" i="1"/>
  <c r="CV503" i="1"/>
  <c r="CV504" i="1"/>
  <c r="CV505" i="1"/>
  <c r="CV506" i="1"/>
  <c r="CV507" i="1"/>
  <c r="CV508" i="1"/>
  <c r="CV509" i="1"/>
  <c r="CV510" i="1"/>
  <c r="CV511" i="1"/>
  <c r="CV512" i="1"/>
  <c r="CV513" i="1"/>
  <c r="CV514" i="1"/>
  <c r="CV515" i="1"/>
  <c r="CV516" i="1"/>
  <c r="CV517" i="1"/>
  <c r="CV518" i="1"/>
  <c r="CV519" i="1"/>
  <c r="CV520" i="1"/>
  <c r="CV521" i="1"/>
  <c r="CV522" i="1"/>
  <c r="CV523" i="1"/>
  <c r="CV524" i="1"/>
  <c r="CV525" i="1"/>
  <c r="CV526" i="1"/>
  <c r="CV527" i="1"/>
  <c r="CV528" i="1"/>
  <c r="CV529" i="1"/>
  <c r="CV530" i="1"/>
  <c r="CV531" i="1"/>
  <c r="CV532" i="1"/>
  <c r="CV533" i="1"/>
  <c r="CV534" i="1"/>
  <c r="CV535" i="1"/>
  <c r="CV536" i="1"/>
  <c r="CV537" i="1"/>
  <c r="CV538" i="1"/>
  <c r="CV539" i="1"/>
  <c r="CV540" i="1"/>
  <c r="CV541" i="1"/>
  <c r="CV542" i="1"/>
  <c r="CV543" i="1"/>
  <c r="CV544" i="1"/>
  <c r="CV545" i="1"/>
  <c r="CV546" i="1"/>
  <c r="CV547" i="1"/>
  <c r="CV548" i="1"/>
  <c r="CV549" i="1"/>
  <c r="CV550" i="1"/>
  <c r="CV551" i="1"/>
  <c r="CV552" i="1"/>
  <c r="CV553" i="1"/>
  <c r="CV554" i="1"/>
  <c r="CV555" i="1"/>
  <c r="CV556" i="1"/>
  <c r="CV557" i="1"/>
  <c r="CV558" i="1"/>
  <c r="CV559" i="1"/>
  <c r="CV560" i="1"/>
  <c r="CV561" i="1"/>
  <c r="CV562" i="1"/>
  <c r="CV563" i="1"/>
  <c r="CV564" i="1"/>
  <c r="CV565" i="1"/>
  <c r="CV566" i="1"/>
  <c r="CV567" i="1"/>
  <c r="CV568" i="1"/>
  <c r="CV569" i="1"/>
  <c r="CV570" i="1"/>
  <c r="CV571" i="1"/>
  <c r="CV572" i="1"/>
  <c r="CV573" i="1"/>
  <c r="CV574" i="1"/>
  <c r="CV575" i="1"/>
  <c r="CV576" i="1"/>
  <c r="CV577" i="1"/>
  <c r="CV578" i="1"/>
  <c r="CV579" i="1"/>
  <c r="CV580" i="1"/>
  <c r="CV581" i="1"/>
  <c r="CV582" i="1"/>
  <c r="CV583" i="1"/>
  <c r="CV584" i="1"/>
  <c r="CV585" i="1"/>
  <c r="CV586" i="1"/>
  <c r="CV587" i="1"/>
  <c r="CV588" i="1"/>
  <c r="CV589" i="1"/>
  <c r="CV590" i="1"/>
  <c r="CV591" i="1"/>
  <c r="CV592" i="1"/>
  <c r="CV593" i="1"/>
  <c r="CV594" i="1"/>
  <c r="CV595" i="1"/>
  <c r="CV596" i="1"/>
  <c r="CV597" i="1"/>
  <c r="CV598" i="1"/>
  <c r="CV599" i="1"/>
  <c r="CV600" i="1"/>
  <c r="CV601" i="1"/>
  <c r="CV602" i="1"/>
  <c r="CV603" i="1"/>
  <c r="CV604" i="1"/>
  <c r="CV605" i="1"/>
  <c r="CV606" i="1"/>
  <c r="CV607" i="1"/>
  <c r="CV608" i="1"/>
  <c r="CV609" i="1"/>
  <c r="CV610" i="1"/>
  <c r="CV611" i="1"/>
  <c r="CV612" i="1"/>
  <c r="CV613" i="1"/>
  <c r="CV614" i="1"/>
  <c r="CV615" i="1"/>
  <c r="CV616" i="1"/>
  <c r="CV617" i="1"/>
  <c r="CV618" i="1"/>
  <c r="CV619" i="1"/>
  <c r="CV620" i="1"/>
  <c r="CV621" i="1"/>
  <c r="CV622" i="1"/>
  <c r="CV623" i="1"/>
  <c r="CV624" i="1"/>
  <c r="CV625" i="1"/>
  <c r="CV626" i="1"/>
  <c r="CV627" i="1"/>
  <c r="CV628" i="1"/>
  <c r="CV629" i="1"/>
  <c r="CV630" i="1"/>
  <c r="CV631" i="1"/>
  <c r="CV632" i="1"/>
  <c r="CV633" i="1"/>
  <c r="CV634" i="1"/>
  <c r="CV635" i="1"/>
  <c r="CV636" i="1"/>
  <c r="CV637" i="1"/>
  <c r="CV638" i="1"/>
  <c r="CV639" i="1"/>
  <c r="CV640" i="1"/>
  <c r="CV641" i="1"/>
  <c r="CV642" i="1"/>
  <c r="CV643" i="1"/>
  <c r="CV644" i="1"/>
  <c r="CV645" i="1"/>
  <c r="CV646" i="1"/>
  <c r="CV647" i="1"/>
  <c r="CV648" i="1"/>
  <c r="CV649" i="1"/>
  <c r="CV650" i="1"/>
  <c r="CV651" i="1"/>
  <c r="CV652" i="1"/>
  <c r="CV653" i="1"/>
  <c r="CV654" i="1"/>
  <c r="CV655" i="1"/>
  <c r="CV656" i="1"/>
  <c r="CV657" i="1"/>
  <c r="CV658" i="1"/>
  <c r="CV659" i="1"/>
  <c r="CV660" i="1"/>
  <c r="CV661" i="1"/>
  <c r="CV662" i="1"/>
  <c r="CV663" i="1"/>
  <c r="CV664" i="1"/>
  <c r="CV665" i="1"/>
  <c r="CV666" i="1"/>
  <c r="CV667" i="1"/>
  <c r="CV668" i="1"/>
  <c r="CV669" i="1"/>
  <c r="CV670" i="1"/>
  <c r="CV671" i="1"/>
  <c r="CV672" i="1"/>
  <c r="CV673" i="1"/>
  <c r="CV674" i="1"/>
  <c r="CV675" i="1"/>
  <c r="CV676" i="1"/>
  <c r="CV677" i="1"/>
  <c r="CV678" i="1"/>
  <c r="CV679" i="1"/>
  <c r="CV680" i="1"/>
  <c r="CV681" i="1"/>
  <c r="CV682" i="1"/>
  <c r="CV683" i="1"/>
  <c r="CV684" i="1"/>
  <c r="CV685" i="1"/>
  <c r="CV686" i="1"/>
  <c r="CV687" i="1"/>
  <c r="CV688" i="1"/>
  <c r="CV689" i="1"/>
  <c r="CV690" i="1"/>
  <c r="CV691" i="1"/>
  <c r="CV692" i="1"/>
  <c r="CV693" i="1"/>
  <c r="CV694" i="1"/>
  <c r="CV695" i="1"/>
  <c r="CV696" i="1"/>
  <c r="CV697" i="1"/>
  <c r="CV698" i="1"/>
  <c r="CV699" i="1"/>
  <c r="CV700" i="1"/>
  <c r="CV701" i="1"/>
  <c r="CV702" i="1"/>
  <c r="CV703" i="1"/>
  <c r="CV704" i="1"/>
  <c r="CV705" i="1"/>
  <c r="CV706" i="1"/>
  <c r="CV707" i="1"/>
  <c r="CV708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U426" i="1"/>
  <c r="CU427" i="1"/>
  <c r="CU428" i="1"/>
  <c r="CU429" i="1"/>
  <c r="CU430" i="1"/>
  <c r="CU431" i="1"/>
  <c r="CU432" i="1"/>
  <c r="CU433" i="1"/>
  <c r="CU434" i="1"/>
  <c r="CU435" i="1"/>
  <c r="CU436" i="1"/>
  <c r="CU437" i="1"/>
  <c r="CU438" i="1"/>
  <c r="CU439" i="1"/>
  <c r="CU440" i="1"/>
  <c r="CU441" i="1"/>
  <c r="CU442" i="1"/>
  <c r="CU443" i="1"/>
  <c r="CU444" i="1"/>
  <c r="CU445" i="1"/>
  <c r="CU446" i="1"/>
  <c r="CU447" i="1"/>
  <c r="CU448" i="1"/>
  <c r="CU449" i="1"/>
  <c r="CU450" i="1"/>
  <c r="CU451" i="1"/>
  <c r="CU452" i="1"/>
  <c r="CU453" i="1"/>
  <c r="CU454" i="1"/>
  <c r="CU455" i="1"/>
  <c r="CU456" i="1"/>
  <c r="CU457" i="1"/>
  <c r="CU458" i="1"/>
  <c r="CU459" i="1"/>
  <c r="CU460" i="1"/>
  <c r="CU461" i="1"/>
  <c r="CU462" i="1"/>
  <c r="CU463" i="1"/>
  <c r="CU464" i="1"/>
  <c r="CU465" i="1"/>
  <c r="CU466" i="1"/>
  <c r="CU467" i="1"/>
  <c r="CU468" i="1"/>
  <c r="CU469" i="1"/>
  <c r="CU470" i="1"/>
  <c r="CU471" i="1"/>
  <c r="CU472" i="1"/>
  <c r="CU473" i="1"/>
  <c r="CU474" i="1"/>
  <c r="CU475" i="1"/>
  <c r="CU476" i="1"/>
  <c r="CU477" i="1"/>
  <c r="CU478" i="1"/>
  <c r="CU479" i="1"/>
  <c r="CU480" i="1"/>
  <c r="CU481" i="1"/>
  <c r="CU482" i="1"/>
  <c r="CU483" i="1"/>
  <c r="CU484" i="1"/>
  <c r="CU485" i="1"/>
  <c r="CU486" i="1"/>
  <c r="CU487" i="1"/>
  <c r="CU488" i="1"/>
  <c r="CU489" i="1"/>
  <c r="CU490" i="1"/>
  <c r="CU491" i="1"/>
  <c r="CU492" i="1"/>
  <c r="CU493" i="1"/>
  <c r="CU494" i="1"/>
  <c r="CU495" i="1"/>
  <c r="CU496" i="1"/>
  <c r="CU497" i="1"/>
  <c r="CU498" i="1"/>
  <c r="CU499" i="1"/>
  <c r="CU500" i="1"/>
  <c r="CU501" i="1"/>
  <c r="CU502" i="1"/>
  <c r="CU503" i="1"/>
  <c r="CU504" i="1"/>
  <c r="CU505" i="1"/>
  <c r="CU506" i="1"/>
  <c r="CU507" i="1"/>
  <c r="CU508" i="1"/>
  <c r="CU509" i="1"/>
  <c r="CU510" i="1"/>
  <c r="CU511" i="1"/>
  <c r="CU512" i="1"/>
  <c r="CU513" i="1"/>
  <c r="CU514" i="1"/>
  <c r="CU515" i="1"/>
  <c r="CU516" i="1"/>
  <c r="CU517" i="1"/>
  <c r="CU518" i="1"/>
  <c r="CU519" i="1"/>
  <c r="CU520" i="1"/>
  <c r="CU521" i="1"/>
  <c r="CU522" i="1"/>
  <c r="CU523" i="1"/>
  <c r="CU524" i="1"/>
  <c r="CU525" i="1"/>
  <c r="CU526" i="1"/>
  <c r="CU527" i="1"/>
  <c r="CU528" i="1"/>
  <c r="CU529" i="1"/>
  <c r="CU530" i="1"/>
  <c r="CU531" i="1"/>
  <c r="CU532" i="1"/>
  <c r="CU533" i="1"/>
  <c r="CU534" i="1"/>
  <c r="CU535" i="1"/>
  <c r="CU536" i="1"/>
  <c r="CU537" i="1"/>
  <c r="CU538" i="1"/>
  <c r="CU539" i="1"/>
  <c r="CU540" i="1"/>
  <c r="CU541" i="1"/>
  <c r="CU542" i="1"/>
  <c r="CU543" i="1"/>
  <c r="CU544" i="1"/>
  <c r="CU545" i="1"/>
  <c r="CU546" i="1"/>
  <c r="CU547" i="1"/>
  <c r="CU548" i="1"/>
  <c r="CU549" i="1"/>
  <c r="CU550" i="1"/>
  <c r="CU551" i="1"/>
  <c r="CU552" i="1"/>
  <c r="CU553" i="1"/>
  <c r="CU554" i="1"/>
  <c r="CU555" i="1"/>
  <c r="CU556" i="1"/>
  <c r="CU557" i="1"/>
  <c r="CU558" i="1"/>
  <c r="CU559" i="1"/>
  <c r="CU560" i="1"/>
  <c r="CU561" i="1"/>
  <c r="CU562" i="1"/>
  <c r="CU563" i="1"/>
  <c r="CU564" i="1"/>
  <c r="CU565" i="1"/>
  <c r="CU566" i="1"/>
  <c r="CU567" i="1"/>
  <c r="CU568" i="1"/>
  <c r="CU569" i="1"/>
  <c r="CU570" i="1"/>
  <c r="CU571" i="1"/>
  <c r="CU572" i="1"/>
  <c r="CU573" i="1"/>
  <c r="CU574" i="1"/>
  <c r="CU575" i="1"/>
  <c r="CU576" i="1"/>
  <c r="CU577" i="1"/>
  <c r="CU578" i="1"/>
  <c r="CU579" i="1"/>
  <c r="CU580" i="1"/>
  <c r="CU581" i="1"/>
  <c r="CU582" i="1"/>
  <c r="CU583" i="1"/>
  <c r="CU584" i="1"/>
  <c r="CU585" i="1"/>
  <c r="CU586" i="1"/>
  <c r="CU587" i="1"/>
  <c r="CU588" i="1"/>
  <c r="CU589" i="1"/>
  <c r="CU590" i="1"/>
  <c r="CU591" i="1"/>
  <c r="CU592" i="1"/>
  <c r="CU593" i="1"/>
  <c r="CU594" i="1"/>
  <c r="CU595" i="1"/>
  <c r="CU596" i="1"/>
  <c r="CU597" i="1"/>
  <c r="CU598" i="1"/>
  <c r="CU599" i="1"/>
  <c r="CU600" i="1"/>
  <c r="CU601" i="1"/>
  <c r="CU602" i="1"/>
  <c r="CU603" i="1"/>
  <c r="CU604" i="1"/>
  <c r="CU605" i="1"/>
  <c r="CU606" i="1"/>
  <c r="CU607" i="1"/>
  <c r="CU608" i="1"/>
  <c r="CU609" i="1"/>
  <c r="CU610" i="1"/>
  <c r="CU611" i="1"/>
  <c r="CU612" i="1"/>
  <c r="CU613" i="1"/>
  <c r="CU614" i="1"/>
  <c r="CU615" i="1"/>
  <c r="CU616" i="1"/>
  <c r="CU617" i="1"/>
  <c r="CU618" i="1"/>
  <c r="CU619" i="1"/>
  <c r="CU620" i="1"/>
  <c r="CU621" i="1"/>
  <c r="CU622" i="1"/>
  <c r="CU623" i="1"/>
  <c r="CU624" i="1"/>
  <c r="CU625" i="1"/>
  <c r="CU626" i="1"/>
  <c r="CU627" i="1"/>
  <c r="CU628" i="1"/>
  <c r="CU629" i="1"/>
  <c r="CU630" i="1"/>
  <c r="CU631" i="1"/>
  <c r="CU632" i="1"/>
  <c r="CU633" i="1"/>
  <c r="CU634" i="1"/>
  <c r="CU635" i="1"/>
  <c r="CU636" i="1"/>
  <c r="CU637" i="1"/>
  <c r="CU638" i="1"/>
  <c r="CU639" i="1"/>
  <c r="CU640" i="1"/>
  <c r="CU641" i="1"/>
  <c r="CU642" i="1"/>
  <c r="CU643" i="1"/>
  <c r="CU644" i="1"/>
  <c r="CU645" i="1"/>
  <c r="CU646" i="1"/>
  <c r="CU647" i="1"/>
  <c r="CU648" i="1"/>
  <c r="CU649" i="1"/>
  <c r="CU650" i="1"/>
  <c r="CU651" i="1"/>
  <c r="CU652" i="1"/>
  <c r="CU653" i="1"/>
  <c r="CU654" i="1"/>
  <c r="CU655" i="1"/>
  <c r="CU656" i="1"/>
  <c r="CU657" i="1"/>
  <c r="CU658" i="1"/>
  <c r="CU659" i="1"/>
  <c r="CU660" i="1"/>
  <c r="CU661" i="1"/>
  <c r="CU662" i="1"/>
  <c r="CU663" i="1"/>
  <c r="CU664" i="1"/>
  <c r="CU665" i="1"/>
  <c r="CU666" i="1"/>
  <c r="CU667" i="1"/>
  <c r="CU668" i="1"/>
  <c r="CU669" i="1"/>
  <c r="CU670" i="1"/>
  <c r="CU671" i="1"/>
  <c r="CU672" i="1"/>
  <c r="CU673" i="1"/>
  <c r="CU674" i="1"/>
  <c r="CU675" i="1"/>
  <c r="CU676" i="1"/>
  <c r="CU677" i="1"/>
  <c r="CU678" i="1"/>
  <c r="CU679" i="1"/>
  <c r="CU680" i="1"/>
  <c r="CU681" i="1"/>
  <c r="CU682" i="1"/>
  <c r="CU683" i="1"/>
  <c r="CU684" i="1"/>
  <c r="CU685" i="1"/>
  <c r="CU686" i="1"/>
  <c r="CU687" i="1"/>
  <c r="CU688" i="1"/>
  <c r="CU689" i="1"/>
  <c r="CU690" i="1"/>
  <c r="CU691" i="1"/>
  <c r="CU692" i="1"/>
  <c r="CU693" i="1"/>
  <c r="CU694" i="1"/>
  <c r="CU695" i="1"/>
  <c r="CU696" i="1"/>
  <c r="CU697" i="1"/>
  <c r="CU698" i="1"/>
  <c r="CU699" i="1"/>
  <c r="CU700" i="1"/>
  <c r="CU701" i="1"/>
  <c r="CU702" i="1"/>
  <c r="CU703" i="1"/>
  <c r="CU704" i="1"/>
  <c r="CU705" i="1"/>
  <c r="CU706" i="1"/>
  <c r="CU707" i="1"/>
  <c r="CU708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514" i="1"/>
  <c r="CT515" i="1"/>
  <c r="CT516" i="1"/>
  <c r="CT517" i="1"/>
  <c r="CT518" i="1"/>
  <c r="CT519" i="1"/>
  <c r="CT520" i="1"/>
  <c r="CT521" i="1"/>
  <c r="CT522" i="1"/>
  <c r="CT523" i="1"/>
  <c r="CT524" i="1"/>
  <c r="CT525" i="1"/>
  <c r="CT526" i="1"/>
  <c r="CT527" i="1"/>
  <c r="CT528" i="1"/>
  <c r="CT529" i="1"/>
  <c r="CT530" i="1"/>
  <c r="CT531" i="1"/>
  <c r="CT532" i="1"/>
  <c r="CT533" i="1"/>
  <c r="CT534" i="1"/>
  <c r="CT535" i="1"/>
  <c r="CT536" i="1"/>
  <c r="CT537" i="1"/>
  <c r="CT538" i="1"/>
  <c r="CT539" i="1"/>
  <c r="CT540" i="1"/>
  <c r="CT541" i="1"/>
  <c r="CT542" i="1"/>
  <c r="CT543" i="1"/>
  <c r="CT544" i="1"/>
  <c r="CT545" i="1"/>
  <c r="CT546" i="1"/>
  <c r="CT547" i="1"/>
  <c r="CT548" i="1"/>
  <c r="CT549" i="1"/>
  <c r="CT550" i="1"/>
  <c r="CT551" i="1"/>
  <c r="CT552" i="1"/>
  <c r="CT553" i="1"/>
  <c r="CT554" i="1"/>
  <c r="CT555" i="1"/>
  <c r="CT556" i="1"/>
  <c r="CT557" i="1"/>
  <c r="CT558" i="1"/>
  <c r="CT559" i="1"/>
  <c r="CT560" i="1"/>
  <c r="CT561" i="1"/>
  <c r="CT562" i="1"/>
  <c r="CT563" i="1"/>
  <c r="CT564" i="1"/>
  <c r="CT565" i="1"/>
  <c r="CT566" i="1"/>
  <c r="CT567" i="1"/>
  <c r="CT568" i="1"/>
  <c r="CT569" i="1"/>
  <c r="CT570" i="1"/>
  <c r="CT571" i="1"/>
  <c r="CT572" i="1"/>
  <c r="CT573" i="1"/>
  <c r="CT574" i="1"/>
  <c r="CT575" i="1"/>
  <c r="CT576" i="1"/>
  <c r="CT577" i="1"/>
  <c r="CT578" i="1"/>
  <c r="CT579" i="1"/>
  <c r="CT580" i="1"/>
  <c r="CT581" i="1"/>
  <c r="CT582" i="1"/>
  <c r="CT583" i="1"/>
  <c r="CT584" i="1"/>
  <c r="CT585" i="1"/>
  <c r="CT586" i="1"/>
  <c r="CT587" i="1"/>
  <c r="CT588" i="1"/>
  <c r="CT589" i="1"/>
  <c r="CT590" i="1"/>
  <c r="CT591" i="1"/>
  <c r="CT592" i="1"/>
  <c r="CT593" i="1"/>
  <c r="CT594" i="1"/>
  <c r="CT595" i="1"/>
  <c r="CT596" i="1"/>
  <c r="CT597" i="1"/>
  <c r="CT598" i="1"/>
  <c r="CT599" i="1"/>
  <c r="CT600" i="1"/>
  <c r="CT601" i="1"/>
  <c r="CT602" i="1"/>
  <c r="CT603" i="1"/>
  <c r="CT604" i="1"/>
  <c r="CT605" i="1"/>
  <c r="CT606" i="1"/>
  <c r="CT607" i="1"/>
  <c r="CT608" i="1"/>
  <c r="CT609" i="1"/>
  <c r="CT610" i="1"/>
  <c r="CT611" i="1"/>
  <c r="CT612" i="1"/>
  <c r="CT613" i="1"/>
  <c r="CT614" i="1"/>
  <c r="CT615" i="1"/>
  <c r="CT616" i="1"/>
  <c r="CT617" i="1"/>
  <c r="CT618" i="1"/>
  <c r="CT619" i="1"/>
  <c r="CT620" i="1"/>
  <c r="CT621" i="1"/>
  <c r="CT622" i="1"/>
  <c r="CT623" i="1"/>
  <c r="CT624" i="1"/>
  <c r="CT625" i="1"/>
  <c r="CT626" i="1"/>
  <c r="CT627" i="1"/>
  <c r="CT628" i="1"/>
  <c r="CT629" i="1"/>
  <c r="CT630" i="1"/>
  <c r="CT631" i="1"/>
  <c r="CT632" i="1"/>
  <c r="CT633" i="1"/>
  <c r="CT634" i="1"/>
  <c r="CT635" i="1"/>
  <c r="CT636" i="1"/>
  <c r="CT637" i="1"/>
  <c r="CT638" i="1"/>
  <c r="CT639" i="1"/>
  <c r="CT640" i="1"/>
  <c r="CT641" i="1"/>
  <c r="CT642" i="1"/>
  <c r="CT643" i="1"/>
  <c r="CT644" i="1"/>
  <c r="CT645" i="1"/>
  <c r="CT646" i="1"/>
  <c r="CT647" i="1"/>
  <c r="CT648" i="1"/>
  <c r="CT649" i="1"/>
  <c r="CT650" i="1"/>
  <c r="CT651" i="1"/>
  <c r="CT652" i="1"/>
  <c r="CT653" i="1"/>
  <c r="CT654" i="1"/>
  <c r="CT655" i="1"/>
  <c r="CT656" i="1"/>
  <c r="CT657" i="1"/>
  <c r="CT658" i="1"/>
  <c r="CT659" i="1"/>
  <c r="CT660" i="1"/>
  <c r="CT661" i="1"/>
  <c r="CT662" i="1"/>
  <c r="CT663" i="1"/>
  <c r="CT664" i="1"/>
  <c r="CT665" i="1"/>
  <c r="CT666" i="1"/>
  <c r="CT667" i="1"/>
  <c r="CT668" i="1"/>
  <c r="CT669" i="1"/>
  <c r="CT670" i="1"/>
  <c r="CT671" i="1"/>
  <c r="CT672" i="1"/>
  <c r="CT673" i="1"/>
  <c r="CT674" i="1"/>
  <c r="CT675" i="1"/>
  <c r="CT676" i="1"/>
  <c r="CT677" i="1"/>
  <c r="CT678" i="1"/>
  <c r="CT679" i="1"/>
  <c r="CT680" i="1"/>
  <c r="CT681" i="1"/>
  <c r="CT682" i="1"/>
  <c r="CT683" i="1"/>
  <c r="CT684" i="1"/>
  <c r="CT685" i="1"/>
  <c r="CT686" i="1"/>
  <c r="CT687" i="1"/>
  <c r="CT688" i="1"/>
  <c r="CT689" i="1"/>
  <c r="CT690" i="1"/>
  <c r="CT691" i="1"/>
  <c r="CT692" i="1"/>
  <c r="CT693" i="1"/>
  <c r="CT694" i="1"/>
  <c r="CT695" i="1"/>
  <c r="CT696" i="1"/>
  <c r="CT697" i="1"/>
  <c r="CT698" i="1"/>
  <c r="CT699" i="1"/>
  <c r="CT700" i="1"/>
  <c r="CT701" i="1"/>
  <c r="CT702" i="1"/>
  <c r="CT703" i="1"/>
  <c r="CT704" i="1"/>
  <c r="CT705" i="1"/>
  <c r="CT706" i="1"/>
  <c r="CT707" i="1"/>
  <c r="CT708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425" i="1"/>
  <c r="CS426" i="1"/>
  <c r="CS427" i="1"/>
  <c r="CS428" i="1"/>
  <c r="CS429" i="1"/>
  <c r="CS430" i="1"/>
  <c r="CS431" i="1"/>
  <c r="CS432" i="1"/>
  <c r="CS433" i="1"/>
  <c r="CS434" i="1"/>
  <c r="CS435" i="1"/>
  <c r="CS436" i="1"/>
  <c r="CS437" i="1"/>
  <c r="CS438" i="1"/>
  <c r="CS439" i="1"/>
  <c r="CS440" i="1"/>
  <c r="CS441" i="1"/>
  <c r="CS442" i="1"/>
  <c r="CS443" i="1"/>
  <c r="CS444" i="1"/>
  <c r="CS445" i="1"/>
  <c r="CS446" i="1"/>
  <c r="CS447" i="1"/>
  <c r="CS448" i="1"/>
  <c r="CS449" i="1"/>
  <c r="CS450" i="1"/>
  <c r="CS451" i="1"/>
  <c r="CS452" i="1"/>
  <c r="CS453" i="1"/>
  <c r="CS454" i="1"/>
  <c r="CS455" i="1"/>
  <c r="CS456" i="1"/>
  <c r="CS457" i="1"/>
  <c r="CS458" i="1"/>
  <c r="CS459" i="1"/>
  <c r="CS460" i="1"/>
  <c r="CS461" i="1"/>
  <c r="CS462" i="1"/>
  <c r="CS463" i="1"/>
  <c r="CS464" i="1"/>
  <c r="CS465" i="1"/>
  <c r="CS466" i="1"/>
  <c r="CS467" i="1"/>
  <c r="CS468" i="1"/>
  <c r="CS469" i="1"/>
  <c r="CS470" i="1"/>
  <c r="CS471" i="1"/>
  <c r="CS472" i="1"/>
  <c r="CS473" i="1"/>
  <c r="CS474" i="1"/>
  <c r="CS475" i="1"/>
  <c r="CS476" i="1"/>
  <c r="CS477" i="1"/>
  <c r="CS478" i="1"/>
  <c r="CS479" i="1"/>
  <c r="CS480" i="1"/>
  <c r="CS481" i="1"/>
  <c r="CS482" i="1"/>
  <c r="CS483" i="1"/>
  <c r="CS484" i="1"/>
  <c r="CS485" i="1"/>
  <c r="CS486" i="1"/>
  <c r="CS487" i="1"/>
  <c r="CS488" i="1"/>
  <c r="CS489" i="1"/>
  <c r="CS490" i="1"/>
  <c r="CS491" i="1"/>
  <c r="CS492" i="1"/>
  <c r="CS493" i="1"/>
  <c r="CS494" i="1"/>
  <c r="CS495" i="1"/>
  <c r="CS496" i="1"/>
  <c r="CS497" i="1"/>
  <c r="CS498" i="1"/>
  <c r="CS499" i="1"/>
  <c r="CS500" i="1"/>
  <c r="CS501" i="1"/>
  <c r="CS502" i="1"/>
  <c r="CS503" i="1"/>
  <c r="CS504" i="1"/>
  <c r="CS505" i="1"/>
  <c r="CS506" i="1"/>
  <c r="CS507" i="1"/>
  <c r="CS508" i="1"/>
  <c r="CS509" i="1"/>
  <c r="CS510" i="1"/>
  <c r="CS511" i="1"/>
  <c r="CS512" i="1"/>
  <c r="CS513" i="1"/>
  <c r="CS514" i="1"/>
  <c r="CS515" i="1"/>
  <c r="CS516" i="1"/>
  <c r="CS517" i="1"/>
  <c r="CS518" i="1"/>
  <c r="CS519" i="1"/>
  <c r="CS520" i="1"/>
  <c r="CS521" i="1"/>
  <c r="CS522" i="1"/>
  <c r="CS523" i="1"/>
  <c r="CS524" i="1"/>
  <c r="CS525" i="1"/>
  <c r="CS526" i="1"/>
  <c r="CS527" i="1"/>
  <c r="CS528" i="1"/>
  <c r="CS529" i="1"/>
  <c r="CS530" i="1"/>
  <c r="CS531" i="1"/>
  <c r="CS532" i="1"/>
  <c r="CS533" i="1"/>
  <c r="CS534" i="1"/>
  <c r="CS535" i="1"/>
  <c r="CS536" i="1"/>
  <c r="CS537" i="1"/>
  <c r="CS538" i="1"/>
  <c r="CS539" i="1"/>
  <c r="CS540" i="1"/>
  <c r="CS541" i="1"/>
  <c r="CS542" i="1"/>
  <c r="CS543" i="1"/>
  <c r="CS544" i="1"/>
  <c r="CS545" i="1"/>
  <c r="CS546" i="1"/>
  <c r="CS547" i="1"/>
  <c r="CS548" i="1"/>
  <c r="CS549" i="1"/>
  <c r="CS550" i="1"/>
  <c r="CS551" i="1"/>
  <c r="CS552" i="1"/>
  <c r="CS553" i="1"/>
  <c r="CS554" i="1"/>
  <c r="CS555" i="1"/>
  <c r="CS556" i="1"/>
  <c r="CS557" i="1"/>
  <c r="CS558" i="1"/>
  <c r="CS559" i="1"/>
  <c r="CS560" i="1"/>
  <c r="CS561" i="1"/>
  <c r="CS562" i="1"/>
  <c r="CS563" i="1"/>
  <c r="CS564" i="1"/>
  <c r="CS565" i="1"/>
  <c r="CS566" i="1"/>
  <c r="CS567" i="1"/>
  <c r="CS568" i="1"/>
  <c r="CS569" i="1"/>
  <c r="CS570" i="1"/>
  <c r="CS571" i="1"/>
  <c r="CS572" i="1"/>
  <c r="CS573" i="1"/>
  <c r="CS574" i="1"/>
  <c r="CS575" i="1"/>
  <c r="CS576" i="1"/>
  <c r="CS577" i="1"/>
  <c r="CS578" i="1"/>
  <c r="CS579" i="1"/>
  <c r="CS580" i="1"/>
  <c r="CS581" i="1"/>
  <c r="CS582" i="1"/>
  <c r="CS583" i="1"/>
  <c r="CS584" i="1"/>
  <c r="CS585" i="1"/>
  <c r="CS586" i="1"/>
  <c r="CS587" i="1"/>
  <c r="CS588" i="1"/>
  <c r="CS589" i="1"/>
  <c r="CS590" i="1"/>
  <c r="CS591" i="1"/>
  <c r="CS592" i="1"/>
  <c r="CS593" i="1"/>
  <c r="CS594" i="1"/>
  <c r="CS595" i="1"/>
  <c r="CS596" i="1"/>
  <c r="CS597" i="1"/>
  <c r="CS598" i="1"/>
  <c r="CS599" i="1"/>
  <c r="CS600" i="1"/>
  <c r="CS601" i="1"/>
  <c r="CS602" i="1"/>
  <c r="CS603" i="1"/>
  <c r="CS604" i="1"/>
  <c r="CS605" i="1"/>
  <c r="CS606" i="1"/>
  <c r="CS607" i="1"/>
  <c r="CS608" i="1"/>
  <c r="CS609" i="1"/>
  <c r="CS610" i="1"/>
  <c r="CS611" i="1"/>
  <c r="CS612" i="1"/>
  <c r="CS613" i="1"/>
  <c r="CS614" i="1"/>
  <c r="CS615" i="1"/>
  <c r="CS616" i="1"/>
  <c r="CS617" i="1"/>
  <c r="CS618" i="1"/>
  <c r="CS619" i="1"/>
  <c r="CS620" i="1"/>
  <c r="CS621" i="1"/>
  <c r="CS622" i="1"/>
  <c r="CS623" i="1"/>
  <c r="CS624" i="1"/>
  <c r="CS625" i="1"/>
  <c r="CS626" i="1"/>
  <c r="CS627" i="1"/>
  <c r="CS628" i="1"/>
  <c r="CS629" i="1"/>
  <c r="CS630" i="1"/>
  <c r="CS631" i="1"/>
  <c r="CS632" i="1"/>
  <c r="CS633" i="1"/>
  <c r="CS634" i="1"/>
  <c r="CS635" i="1"/>
  <c r="CS636" i="1"/>
  <c r="CS637" i="1"/>
  <c r="CS638" i="1"/>
  <c r="CS639" i="1"/>
  <c r="CS640" i="1"/>
  <c r="CS641" i="1"/>
  <c r="CS642" i="1"/>
  <c r="CS643" i="1"/>
  <c r="CS644" i="1"/>
  <c r="CS645" i="1"/>
  <c r="CS646" i="1"/>
  <c r="CS647" i="1"/>
  <c r="CS648" i="1"/>
  <c r="CS649" i="1"/>
  <c r="CS650" i="1"/>
  <c r="CS651" i="1"/>
  <c r="CS652" i="1"/>
  <c r="CS653" i="1"/>
  <c r="CS654" i="1"/>
  <c r="CS655" i="1"/>
  <c r="CS656" i="1"/>
  <c r="CS657" i="1"/>
  <c r="CS658" i="1"/>
  <c r="CS659" i="1"/>
  <c r="CS660" i="1"/>
  <c r="CS661" i="1"/>
  <c r="CS662" i="1"/>
  <c r="CS663" i="1"/>
  <c r="CS664" i="1"/>
  <c r="CS665" i="1"/>
  <c r="CS666" i="1"/>
  <c r="CS667" i="1"/>
  <c r="CS668" i="1"/>
  <c r="CS669" i="1"/>
  <c r="CS670" i="1"/>
  <c r="CS671" i="1"/>
  <c r="CS672" i="1"/>
  <c r="CS673" i="1"/>
  <c r="CS674" i="1"/>
  <c r="CS675" i="1"/>
  <c r="CS676" i="1"/>
  <c r="CS677" i="1"/>
  <c r="CS678" i="1"/>
  <c r="CS679" i="1"/>
  <c r="CS680" i="1"/>
  <c r="CS681" i="1"/>
  <c r="CS682" i="1"/>
  <c r="CS683" i="1"/>
  <c r="CS684" i="1"/>
  <c r="CS685" i="1"/>
  <c r="CS686" i="1"/>
  <c r="CS687" i="1"/>
  <c r="CS688" i="1"/>
  <c r="CS689" i="1"/>
  <c r="CS690" i="1"/>
  <c r="CS691" i="1"/>
  <c r="CS692" i="1"/>
  <c r="CS693" i="1"/>
  <c r="CS694" i="1"/>
  <c r="CS695" i="1"/>
  <c r="CS696" i="1"/>
  <c r="CS697" i="1"/>
  <c r="CS698" i="1"/>
  <c r="CS699" i="1"/>
  <c r="CS700" i="1"/>
  <c r="CS701" i="1"/>
  <c r="CS702" i="1"/>
  <c r="CS703" i="1"/>
  <c r="CS704" i="1"/>
  <c r="CS705" i="1"/>
  <c r="CS706" i="1"/>
  <c r="CS707" i="1"/>
  <c r="CS708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425" i="1"/>
  <c r="CR426" i="1"/>
  <c r="CR427" i="1"/>
  <c r="CR428" i="1"/>
  <c r="CR429" i="1"/>
  <c r="CR430" i="1"/>
  <c r="CR431" i="1"/>
  <c r="CR432" i="1"/>
  <c r="CR433" i="1"/>
  <c r="CR434" i="1"/>
  <c r="CR435" i="1"/>
  <c r="CR436" i="1"/>
  <c r="CR437" i="1"/>
  <c r="CR438" i="1"/>
  <c r="CR439" i="1"/>
  <c r="CR440" i="1"/>
  <c r="CR441" i="1"/>
  <c r="CR442" i="1"/>
  <c r="CR443" i="1"/>
  <c r="CR444" i="1"/>
  <c r="CR445" i="1"/>
  <c r="CR446" i="1"/>
  <c r="CR447" i="1"/>
  <c r="CR448" i="1"/>
  <c r="CR449" i="1"/>
  <c r="CR450" i="1"/>
  <c r="CR451" i="1"/>
  <c r="CR452" i="1"/>
  <c r="CR453" i="1"/>
  <c r="CR454" i="1"/>
  <c r="CR455" i="1"/>
  <c r="CR456" i="1"/>
  <c r="CR457" i="1"/>
  <c r="CR458" i="1"/>
  <c r="CR459" i="1"/>
  <c r="CR460" i="1"/>
  <c r="CR461" i="1"/>
  <c r="CR462" i="1"/>
  <c r="CR463" i="1"/>
  <c r="CR464" i="1"/>
  <c r="CR465" i="1"/>
  <c r="CR466" i="1"/>
  <c r="CR467" i="1"/>
  <c r="CR468" i="1"/>
  <c r="CR469" i="1"/>
  <c r="CR470" i="1"/>
  <c r="CR471" i="1"/>
  <c r="CR472" i="1"/>
  <c r="CR473" i="1"/>
  <c r="CR474" i="1"/>
  <c r="CR475" i="1"/>
  <c r="CR476" i="1"/>
  <c r="CR477" i="1"/>
  <c r="CR478" i="1"/>
  <c r="CR479" i="1"/>
  <c r="CR480" i="1"/>
  <c r="CR481" i="1"/>
  <c r="CR482" i="1"/>
  <c r="CR483" i="1"/>
  <c r="CR484" i="1"/>
  <c r="CR485" i="1"/>
  <c r="CR486" i="1"/>
  <c r="CR487" i="1"/>
  <c r="CR488" i="1"/>
  <c r="CR489" i="1"/>
  <c r="CR490" i="1"/>
  <c r="CR491" i="1"/>
  <c r="CR492" i="1"/>
  <c r="CR493" i="1"/>
  <c r="CR494" i="1"/>
  <c r="CR495" i="1"/>
  <c r="CR496" i="1"/>
  <c r="CR497" i="1"/>
  <c r="CR498" i="1"/>
  <c r="CR499" i="1"/>
  <c r="CR500" i="1"/>
  <c r="CR501" i="1"/>
  <c r="CR502" i="1"/>
  <c r="CR503" i="1"/>
  <c r="CR504" i="1"/>
  <c r="CR505" i="1"/>
  <c r="CR506" i="1"/>
  <c r="CR507" i="1"/>
  <c r="CR508" i="1"/>
  <c r="CR509" i="1"/>
  <c r="CR510" i="1"/>
  <c r="CR511" i="1"/>
  <c r="CR512" i="1"/>
  <c r="CR513" i="1"/>
  <c r="CR514" i="1"/>
  <c r="CR515" i="1"/>
  <c r="CR516" i="1"/>
  <c r="CR517" i="1"/>
  <c r="CR518" i="1"/>
  <c r="CR519" i="1"/>
  <c r="CR520" i="1"/>
  <c r="CR521" i="1"/>
  <c r="CR522" i="1"/>
  <c r="CR523" i="1"/>
  <c r="CR524" i="1"/>
  <c r="CR525" i="1"/>
  <c r="CR526" i="1"/>
  <c r="CR527" i="1"/>
  <c r="CR528" i="1"/>
  <c r="CR529" i="1"/>
  <c r="CR530" i="1"/>
  <c r="CR531" i="1"/>
  <c r="CR532" i="1"/>
  <c r="CR533" i="1"/>
  <c r="CR534" i="1"/>
  <c r="CR535" i="1"/>
  <c r="CR536" i="1"/>
  <c r="CR537" i="1"/>
  <c r="CR538" i="1"/>
  <c r="CR539" i="1"/>
  <c r="CR540" i="1"/>
  <c r="CR541" i="1"/>
  <c r="CR542" i="1"/>
  <c r="CR543" i="1"/>
  <c r="CR544" i="1"/>
  <c r="CR545" i="1"/>
  <c r="CR546" i="1"/>
  <c r="CR547" i="1"/>
  <c r="CR548" i="1"/>
  <c r="CR549" i="1"/>
  <c r="CR550" i="1"/>
  <c r="CR551" i="1"/>
  <c r="CR552" i="1"/>
  <c r="CR553" i="1"/>
  <c r="CR554" i="1"/>
  <c r="CR555" i="1"/>
  <c r="CR556" i="1"/>
  <c r="CR557" i="1"/>
  <c r="CR558" i="1"/>
  <c r="CR559" i="1"/>
  <c r="CR560" i="1"/>
  <c r="CR561" i="1"/>
  <c r="CR562" i="1"/>
  <c r="CR563" i="1"/>
  <c r="CR564" i="1"/>
  <c r="CR565" i="1"/>
  <c r="CR566" i="1"/>
  <c r="CR567" i="1"/>
  <c r="CR568" i="1"/>
  <c r="CR569" i="1"/>
  <c r="CR570" i="1"/>
  <c r="CR571" i="1"/>
  <c r="CR572" i="1"/>
  <c r="CR573" i="1"/>
  <c r="CR574" i="1"/>
  <c r="CR575" i="1"/>
  <c r="CR576" i="1"/>
  <c r="CR577" i="1"/>
  <c r="CR578" i="1"/>
  <c r="CR579" i="1"/>
  <c r="CR580" i="1"/>
  <c r="CR581" i="1"/>
  <c r="CR582" i="1"/>
  <c r="CR583" i="1"/>
  <c r="CR584" i="1"/>
  <c r="CR585" i="1"/>
  <c r="CR586" i="1"/>
  <c r="CR587" i="1"/>
  <c r="CR588" i="1"/>
  <c r="CR589" i="1"/>
  <c r="CR590" i="1"/>
  <c r="CR591" i="1"/>
  <c r="CR592" i="1"/>
  <c r="CR593" i="1"/>
  <c r="CR594" i="1"/>
  <c r="CR595" i="1"/>
  <c r="CR596" i="1"/>
  <c r="CR597" i="1"/>
  <c r="CR598" i="1"/>
  <c r="CR599" i="1"/>
  <c r="CR600" i="1"/>
  <c r="CR601" i="1"/>
  <c r="CR602" i="1"/>
  <c r="CR603" i="1"/>
  <c r="CR604" i="1"/>
  <c r="CR605" i="1"/>
  <c r="CR606" i="1"/>
  <c r="CR607" i="1"/>
  <c r="CR608" i="1"/>
  <c r="CR609" i="1"/>
  <c r="CR610" i="1"/>
  <c r="CR611" i="1"/>
  <c r="CR612" i="1"/>
  <c r="CR613" i="1"/>
  <c r="CR614" i="1"/>
  <c r="CR615" i="1"/>
  <c r="CR616" i="1"/>
  <c r="CR617" i="1"/>
  <c r="CR618" i="1"/>
  <c r="CR619" i="1"/>
  <c r="CR620" i="1"/>
  <c r="CR621" i="1"/>
  <c r="CR622" i="1"/>
  <c r="CR623" i="1"/>
  <c r="CR624" i="1"/>
  <c r="CR625" i="1"/>
  <c r="CR626" i="1"/>
  <c r="CR627" i="1"/>
  <c r="CR628" i="1"/>
  <c r="CR629" i="1"/>
  <c r="CR630" i="1"/>
  <c r="CR631" i="1"/>
  <c r="CR632" i="1"/>
  <c r="CR633" i="1"/>
  <c r="CR634" i="1"/>
  <c r="CR635" i="1"/>
  <c r="CR636" i="1"/>
  <c r="CR637" i="1"/>
  <c r="CR638" i="1"/>
  <c r="CR639" i="1"/>
  <c r="CR640" i="1"/>
  <c r="CR641" i="1"/>
  <c r="CR642" i="1"/>
  <c r="CR643" i="1"/>
  <c r="CR644" i="1"/>
  <c r="CR645" i="1"/>
  <c r="CR646" i="1"/>
  <c r="CR647" i="1"/>
  <c r="CR648" i="1"/>
  <c r="CR649" i="1"/>
  <c r="CR650" i="1"/>
  <c r="CR651" i="1"/>
  <c r="CR652" i="1"/>
  <c r="CR653" i="1"/>
  <c r="CR654" i="1"/>
  <c r="CR655" i="1"/>
  <c r="CR656" i="1"/>
  <c r="CR657" i="1"/>
  <c r="CR658" i="1"/>
  <c r="CR659" i="1"/>
  <c r="CR660" i="1"/>
  <c r="CR661" i="1"/>
  <c r="CR662" i="1"/>
  <c r="CR663" i="1"/>
  <c r="CR664" i="1"/>
  <c r="CR665" i="1"/>
  <c r="CR666" i="1"/>
  <c r="CR667" i="1"/>
  <c r="CR668" i="1"/>
  <c r="CR669" i="1"/>
  <c r="CR670" i="1"/>
  <c r="CR671" i="1"/>
  <c r="CR672" i="1"/>
  <c r="CR673" i="1"/>
  <c r="CR674" i="1"/>
  <c r="CR675" i="1"/>
  <c r="CR676" i="1"/>
  <c r="CR677" i="1"/>
  <c r="CR678" i="1"/>
  <c r="CR679" i="1"/>
  <c r="CR680" i="1"/>
  <c r="CR681" i="1"/>
  <c r="CR682" i="1"/>
  <c r="CR683" i="1"/>
  <c r="CR684" i="1"/>
  <c r="CR685" i="1"/>
  <c r="CR686" i="1"/>
  <c r="CR687" i="1"/>
  <c r="CR688" i="1"/>
  <c r="CR689" i="1"/>
  <c r="CR690" i="1"/>
  <c r="CR691" i="1"/>
  <c r="CR692" i="1"/>
  <c r="CR693" i="1"/>
  <c r="CR694" i="1"/>
  <c r="CR695" i="1"/>
  <c r="CR696" i="1"/>
  <c r="CR697" i="1"/>
  <c r="CR698" i="1"/>
  <c r="CR699" i="1"/>
  <c r="CR700" i="1"/>
  <c r="CR701" i="1"/>
  <c r="CR702" i="1"/>
  <c r="CR703" i="1"/>
  <c r="CR704" i="1"/>
  <c r="CR705" i="1"/>
  <c r="CR706" i="1"/>
  <c r="CR707" i="1"/>
  <c r="CR708" i="1"/>
  <c r="CO3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425" i="1"/>
  <c r="CO426" i="1"/>
  <c r="CO427" i="1"/>
  <c r="CO428" i="1"/>
  <c r="CO429" i="1"/>
  <c r="CO430" i="1"/>
  <c r="CO431" i="1"/>
  <c r="CO432" i="1"/>
  <c r="CO433" i="1"/>
  <c r="CO434" i="1"/>
  <c r="CO435" i="1"/>
  <c r="CO436" i="1"/>
  <c r="CO437" i="1"/>
  <c r="CO438" i="1"/>
  <c r="CO439" i="1"/>
  <c r="CO440" i="1"/>
  <c r="CO441" i="1"/>
  <c r="CO442" i="1"/>
  <c r="CO443" i="1"/>
  <c r="CO444" i="1"/>
  <c r="CO445" i="1"/>
  <c r="CO446" i="1"/>
  <c r="CO447" i="1"/>
  <c r="CO448" i="1"/>
  <c r="CO449" i="1"/>
  <c r="CO450" i="1"/>
  <c r="CO451" i="1"/>
  <c r="CO452" i="1"/>
  <c r="CO453" i="1"/>
  <c r="CO454" i="1"/>
  <c r="CO455" i="1"/>
  <c r="CO456" i="1"/>
  <c r="CO457" i="1"/>
  <c r="CO458" i="1"/>
  <c r="CO459" i="1"/>
  <c r="CO460" i="1"/>
  <c r="CO461" i="1"/>
  <c r="CO462" i="1"/>
  <c r="CO463" i="1"/>
  <c r="CO464" i="1"/>
  <c r="CO465" i="1"/>
  <c r="CO466" i="1"/>
  <c r="CO467" i="1"/>
  <c r="CO468" i="1"/>
  <c r="CO469" i="1"/>
  <c r="CO470" i="1"/>
  <c r="CO471" i="1"/>
  <c r="CO472" i="1"/>
  <c r="CO473" i="1"/>
  <c r="CO474" i="1"/>
  <c r="CO475" i="1"/>
  <c r="CO476" i="1"/>
  <c r="CO477" i="1"/>
  <c r="CO478" i="1"/>
  <c r="CO479" i="1"/>
  <c r="CO480" i="1"/>
  <c r="CO481" i="1"/>
  <c r="CO482" i="1"/>
  <c r="CO483" i="1"/>
  <c r="CO484" i="1"/>
  <c r="CO485" i="1"/>
  <c r="CO486" i="1"/>
  <c r="CO487" i="1"/>
  <c r="CO488" i="1"/>
  <c r="CO489" i="1"/>
  <c r="CO490" i="1"/>
  <c r="CO491" i="1"/>
  <c r="CO492" i="1"/>
  <c r="CO493" i="1"/>
  <c r="CO494" i="1"/>
  <c r="CO495" i="1"/>
  <c r="CO496" i="1"/>
  <c r="CO497" i="1"/>
  <c r="CO498" i="1"/>
  <c r="CO499" i="1"/>
  <c r="CO500" i="1"/>
  <c r="CO501" i="1"/>
  <c r="CO502" i="1"/>
  <c r="CO503" i="1"/>
  <c r="CO504" i="1"/>
  <c r="CO505" i="1"/>
  <c r="CO506" i="1"/>
  <c r="CO507" i="1"/>
  <c r="CO508" i="1"/>
  <c r="CO509" i="1"/>
  <c r="CO510" i="1"/>
  <c r="CO511" i="1"/>
  <c r="CO512" i="1"/>
  <c r="CO513" i="1"/>
  <c r="CO514" i="1"/>
  <c r="CO515" i="1"/>
  <c r="CO516" i="1"/>
  <c r="CO517" i="1"/>
  <c r="CO518" i="1"/>
  <c r="CO519" i="1"/>
  <c r="CO520" i="1"/>
  <c r="CO521" i="1"/>
  <c r="CO522" i="1"/>
  <c r="CO523" i="1"/>
  <c r="CO524" i="1"/>
  <c r="CO525" i="1"/>
  <c r="CO526" i="1"/>
  <c r="CO527" i="1"/>
  <c r="CO528" i="1"/>
  <c r="CO529" i="1"/>
  <c r="CO530" i="1"/>
  <c r="CO531" i="1"/>
  <c r="CO532" i="1"/>
  <c r="CO533" i="1"/>
  <c r="CO534" i="1"/>
  <c r="CO535" i="1"/>
  <c r="CO536" i="1"/>
  <c r="CO537" i="1"/>
  <c r="CO538" i="1"/>
  <c r="CO539" i="1"/>
  <c r="CO540" i="1"/>
  <c r="CO541" i="1"/>
  <c r="CO542" i="1"/>
  <c r="CO543" i="1"/>
  <c r="CO544" i="1"/>
  <c r="CO545" i="1"/>
  <c r="CO546" i="1"/>
  <c r="CO547" i="1"/>
  <c r="CO548" i="1"/>
  <c r="CO549" i="1"/>
  <c r="CO550" i="1"/>
  <c r="CO551" i="1"/>
  <c r="CO552" i="1"/>
  <c r="CO553" i="1"/>
  <c r="CO554" i="1"/>
  <c r="CO555" i="1"/>
  <c r="CO556" i="1"/>
  <c r="CO557" i="1"/>
  <c r="CO558" i="1"/>
  <c r="CO559" i="1"/>
  <c r="CO560" i="1"/>
  <c r="CO561" i="1"/>
  <c r="CO562" i="1"/>
  <c r="CO563" i="1"/>
  <c r="CO564" i="1"/>
  <c r="CO565" i="1"/>
  <c r="CO566" i="1"/>
  <c r="CO567" i="1"/>
  <c r="CO568" i="1"/>
  <c r="CO569" i="1"/>
  <c r="CO570" i="1"/>
  <c r="CO571" i="1"/>
  <c r="CO572" i="1"/>
  <c r="CO573" i="1"/>
  <c r="CO574" i="1"/>
  <c r="CO575" i="1"/>
  <c r="CO576" i="1"/>
  <c r="CO577" i="1"/>
  <c r="CO578" i="1"/>
  <c r="CO579" i="1"/>
  <c r="CO580" i="1"/>
  <c r="CO581" i="1"/>
  <c r="CO582" i="1"/>
  <c r="CO583" i="1"/>
  <c r="CO584" i="1"/>
  <c r="CO585" i="1"/>
  <c r="CO586" i="1"/>
  <c r="CO587" i="1"/>
  <c r="CO588" i="1"/>
  <c r="CO589" i="1"/>
  <c r="CO590" i="1"/>
  <c r="CO591" i="1"/>
  <c r="CO592" i="1"/>
  <c r="CO593" i="1"/>
  <c r="CO594" i="1"/>
  <c r="CO595" i="1"/>
  <c r="CO596" i="1"/>
  <c r="CO597" i="1"/>
  <c r="CO598" i="1"/>
  <c r="CO599" i="1"/>
  <c r="CO600" i="1"/>
  <c r="CO601" i="1"/>
  <c r="CO602" i="1"/>
  <c r="CO603" i="1"/>
  <c r="CO604" i="1"/>
  <c r="CO605" i="1"/>
  <c r="CO606" i="1"/>
  <c r="CO607" i="1"/>
  <c r="CO608" i="1"/>
  <c r="CO609" i="1"/>
  <c r="CO610" i="1"/>
  <c r="CO611" i="1"/>
  <c r="CO612" i="1"/>
  <c r="CO613" i="1"/>
  <c r="CO614" i="1"/>
  <c r="CO615" i="1"/>
  <c r="CO616" i="1"/>
  <c r="CO617" i="1"/>
  <c r="CO618" i="1"/>
  <c r="CO619" i="1"/>
  <c r="CO620" i="1"/>
  <c r="CO621" i="1"/>
  <c r="CO622" i="1"/>
  <c r="CO623" i="1"/>
  <c r="CO624" i="1"/>
  <c r="CO625" i="1"/>
  <c r="CO626" i="1"/>
  <c r="CO627" i="1"/>
  <c r="CO628" i="1"/>
  <c r="CO629" i="1"/>
  <c r="CO630" i="1"/>
  <c r="CO631" i="1"/>
  <c r="CO632" i="1"/>
  <c r="CO633" i="1"/>
  <c r="CO634" i="1"/>
  <c r="CO635" i="1"/>
  <c r="CO636" i="1"/>
  <c r="CO637" i="1"/>
  <c r="CO638" i="1"/>
  <c r="CO639" i="1"/>
  <c r="CO640" i="1"/>
  <c r="CO641" i="1"/>
  <c r="CO642" i="1"/>
  <c r="CO643" i="1"/>
  <c r="CO644" i="1"/>
  <c r="CO645" i="1"/>
  <c r="CO646" i="1"/>
  <c r="CO647" i="1"/>
  <c r="CO648" i="1"/>
  <c r="CO649" i="1"/>
  <c r="CO650" i="1"/>
  <c r="CO651" i="1"/>
  <c r="CO652" i="1"/>
  <c r="CO653" i="1"/>
  <c r="CO654" i="1"/>
  <c r="CO655" i="1"/>
  <c r="CO656" i="1"/>
  <c r="CO657" i="1"/>
  <c r="CO658" i="1"/>
  <c r="CO659" i="1"/>
  <c r="CO660" i="1"/>
  <c r="CO661" i="1"/>
  <c r="CO662" i="1"/>
  <c r="CO663" i="1"/>
  <c r="CO664" i="1"/>
  <c r="CO665" i="1"/>
  <c r="CO666" i="1"/>
  <c r="CO667" i="1"/>
  <c r="CO668" i="1"/>
  <c r="CO669" i="1"/>
  <c r="CO670" i="1"/>
  <c r="CO671" i="1"/>
  <c r="CO672" i="1"/>
  <c r="CO673" i="1"/>
  <c r="CO674" i="1"/>
  <c r="CO675" i="1"/>
  <c r="CO676" i="1"/>
  <c r="CO677" i="1"/>
  <c r="CO678" i="1"/>
  <c r="CO679" i="1"/>
  <c r="CO680" i="1"/>
  <c r="CO681" i="1"/>
  <c r="CO682" i="1"/>
  <c r="CO683" i="1"/>
  <c r="CO684" i="1"/>
  <c r="CO685" i="1"/>
  <c r="CO686" i="1"/>
  <c r="CO687" i="1"/>
  <c r="CO688" i="1"/>
  <c r="CO689" i="1"/>
  <c r="CO690" i="1"/>
  <c r="CO691" i="1"/>
  <c r="CO692" i="1"/>
  <c r="CO693" i="1"/>
  <c r="CO694" i="1"/>
  <c r="CO695" i="1"/>
  <c r="CO696" i="1"/>
  <c r="CO697" i="1"/>
  <c r="CO698" i="1"/>
  <c r="CO699" i="1"/>
  <c r="CO700" i="1"/>
  <c r="CO701" i="1"/>
  <c r="CO702" i="1"/>
  <c r="CO703" i="1"/>
  <c r="CO704" i="1"/>
  <c r="CO705" i="1"/>
  <c r="CO706" i="1"/>
  <c r="CO707" i="1"/>
  <c r="CO708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425" i="1"/>
  <c r="CN426" i="1"/>
  <c r="CN427" i="1"/>
  <c r="CN428" i="1"/>
  <c r="CN429" i="1"/>
  <c r="CN430" i="1"/>
  <c r="CN431" i="1"/>
  <c r="CN432" i="1"/>
  <c r="CN433" i="1"/>
  <c r="CN434" i="1"/>
  <c r="CN435" i="1"/>
  <c r="CN436" i="1"/>
  <c r="CN437" i="1"/>
  <c r="CN438" i="1"/>
  <c r="CN439" i="1"/>
  <c r="CN440" i="1"/>
  <c r="CN441" i="1"/>
  <c r="CN442" i="1"/>
  <c r="CN443" i="1"/>
  <c r="CN444" i="1"/>
  <c r="CN445" i="1"/>
  <c r="CN446" i="1"/>
  <c r="CN447" i="1"/>
  <c r="CN448" i="1"/>
  <c r="CN449" i="1"/>
  <c r="CN450" i="1"/>
  <c r="CN451" i="1"/>
  <c r="CN452" i="1"/>
  <c r="CN453" i="1"/>
  <c r="CN454" i="1"/>
  <c r="CN455" i="1"/>
  <c r="CN456" i="1"/>
  <c r="CN457" i="1"/>
  <c r="CN458" i="1"/>
  <c r="CN459" i="1"/>
  <c r="CN460" i="1"/>
  <c r="CN461" i="1"/>
  <c r="CN462" i="1"/>
  <c r="CN463" i="1"/>
  <c r="CN464" i="1"/>
  <c r="CN465" i="1"/>
  <c r="CN466" i="1"/>
  <c r="CN467" i="1"/>
  <c r="CN468" i="1"/>
  <c r="CN469" i="1"/>
  <c r="CN470" i="1"/>
  <c r="CN471" i="1"/>
  <c r="CN472" i="1"/>
  <c r="CN473" i="1"/>
  <c r="CN474" i="1"/>
  <c r="CN475" i="1"/>
  <c r="CN476" i="1"/>
  <c r="CN477" i="1"/>
  <c r="CN478" i="1"/>
  <c r="CN479" i="1"/>
  <c r="CN480" i="1"/>
  <c r="CN481" i="1"/>
  <c r="CN482" i="1"/>
  <c r="CN483" i="1"/>
  <c r="CN484" i="1"/>
  <c r="CN485" i="1"/>
  <c r="CN486" i="1"/>
  <c r="CN487" i="1"/>
  <c r="CN488" i="1"/>
  <c r="CN489" i="1"/>
  <c r="CN490" i="1"/>
  <c r="CN491" i="1"/>
  <c r="CN492" i="1"/>
  <c r="CN493" i="1"/>
  <c r="CN494" i="1"/>
  <c r="CN495" i="1"/>
  <c r="CN496" i="1"/>
  <c r="CN497" i="1"/>
  <c r="CN498" i="1"/>
  <c r="CN499" i="1"/>
  <c r="CN500" i="1"/>
  <c r="CN501" i="1"/>
  <c r="CN502" i="1"/>
  <c r="CN503" i="1"/>
  <c r="CN504" i="1"/>
  <c r="CN505" i="1"/>
  <c r="CN506" i="1"/>
  <c r="CN507" i="1"/>
  <c r="CN508" i="1"/>
  <c r="CN509" i="1"/>
  <c r="CN510" i="1"/>
  <c r="CN511" i="1"/>
  <c r="CN512" i="1"/>
  <c r="CN513" i="1"/>
  <c r="CN514" i="1"/>
  <c r="CN515" i="1"/>
  <c r="CN516" i="1"/>
  <c r="CN517" i="1"/>
  <c r="CN518" i="1"/>
  <c r="CN519" i="1"/>
  <c r="CN520" i="1"/>
  <c r="CN521" i="1"/>
  <c r="CN522" i="1"/>
  <c r="CN523" i="1"/>
  <c r="CN524" i="1"/>
  <c r="CN525" i="1"/>
  <c r="CN526" i="1"/>
  <c r="CN527" i="1"/>
  <c r="CN528" i="1"/>
  <c r="CN529" i="1"/>
  <c r="CN530" i="1"/>
  <c r="CN531" i="1"/>
  <c r="CN532" i="1"/>
  <c r="CN533" i="1"/>
  <c r="CN534" i="1"/>
  <c r="CN535" i="1"/>
  <c r="CN536" i="1"/>
  <c r="CN537" i="1"/>
  <c r="CN538" i="1"/>
  <c r="CN539" i="1"/>
  <c r="CN540" i="1"/>
  <c r="CN541" i="1"/>
  <c r="CN542" i="1"/>
  <c r="CN543" i="1"/>
  <c r="CN544" i="1"/>
  <c r="CN545" i="1"/>
  <c r="CN546" i="1"/>
  <c r="CN547" i="1"/>
  <c r="CN548" i="1"/>
  <c r="CN549" i="1"/>
  <c r="CN550" i="1"/>
  <c r="CN551" i="1"/>
  <c r="CN552" i="1"/>
  <c r="CN553" i="1"/>
  <c r="CN554" i="1"/>
  <c r="CN555" i="1"/>
  <c r="CN556" i="1"/>
  <c r="CN557" i="1"/>
  <c r="CN558" i="1"/>
  <c r="CN559" i="1"/>
  <c r="CN560" i="1"/>
  <c r="CN561" i="1"/>
  <c r="CN562" i="1"/>
  <c r="CN563" i="1"/>
  <c r="CN564" i="1"/>
  <c r="CN565" i="1"/>
  <c r="CN566" i="1"/>
  <c r="CN567" i="1"/>
  <c r="CN568" i="1"/>
  <c r="CN569" i="1"/>
  <c r="CN570" i="1"/>
  <c r="CN571" i="1"/>
  <c r="CN572" i="1"/>
  <c r="CN573" i="1"/>
  <c r="CN574" i="1"/>
  <c r="CN575" i="1"/>
  <c r="CN576" i="1"/>
  <c r="CN577" i="1"/>
  <c r="CN578" i="1"/>
  <c r="CN579" i="1"/>
  <c r="CN580" i="1"/>
  <c r="CN581" i="1"/>
  <c r="CN582" i="1"/>
  <c r="CN583" i="1"/>
  <c r="CN584" i="1"/>
  <c r="CN585" i="1"/>
  <c r="CN586" i="1"/>
  <c r="CN587" i="1"/>
  <c r="CN588" i="1"/>
  <c r="CN589" i="1"/>
  <c r="CN590" i="1"/>
  <c r="CN591" i="1"/>
  <c r="CN592" i="1"/>
  <c r="CN593" i="1"/>
  <c r="CN594" i="1"/>
  <c r="CN595" i="1"/>
  <c r="CN596" i="1"/>
  <c r="CN597" i="1"/>
  <c r="CN598" i="1"/>
  <c r="CN599" i="1"/>
  <c r="CN600" i="1"/>
  <c r="CN601" i="1"/>
  <c r="CN602" i="1"/>
  <c r="CN603" i="1"/>
  <c r="CN604" i="1"/>
  <c r="CN605" i="1"/>
  <c r="CN606" i="1"/>
  <c r="CN607" i="1"/>
  <c r="CN608" i="1"/>
  <c r="CN609" i="1"/>
  <c r="CN610" i="1"/>
  <c r="CN611" i="1"/>
  <c r="CN612" i="1"/>
  <c r="CN613" i="1"/>
  <c r="CN614" i="1"/>
  <c r="CN615" i="1"/>
  <c r="CN616" i="1"/>
  <c r="CN617" i="1"/>
  <c r="CN618" i="1"/>
  <c r="CN619" i="1"/>
  <c r="CN620" i="1"/>
  <c r="CN621" i="1"/>
  <c r="CN622" i="1"/>
  <c r="CN623" i="1"/>
  <c r="CN624" i="1"/>
  <c r="CN625" i="1"/>
  <c r="CN626" i="1"/>
  <c r="CN627" i="1"/>
  <c r="CN628" i="1"/>
  <c r="CN629" i="1"/>
  <c r="CN630" i="1"/>
  <c r="CN631" i="1"/>
  <c r="CN632" i="1"/>
  <c r="CN633" i="1"/>
  <c r="CN634" i="1"/>
  <c r="CN635" i="1"/>
  <c r="CN636" i="1"/>
  <c r="CN637" i="1"/>
  <c r="CN638" i="1"/>
  <c r="CN639" i="1"/>
  <c r="CN640" i="1"/>
  <c r="CN641" i="1"/>
  <c r="CN642" i="1"/>
  <c r="CN643" i="1"/>
  <c r="CN644" i="1"/>
  <c r="CN645" i="1"/>
  <c r="CN646" i="1"/>
  <c r="CN647" i="1"/>
  <c r="CN648" i="1"/>
  <c r="CN649" i="1"/>
  <c r="CN650" i="1"/>
  <c r="CN651" i="1"/>
  <c r="CN652" i="1"/>
  <c r="CN653" i="1"/>
  <c r="CN654" i="1"/>
  <c r="CN655" i="1"/>
  <c r="CN656" i="1"/>
  <c r="CN657" i="1"/>
  <c r="CN658" i="1"/>
  <c r="CN659" i="1"/>
  <c r="CN660" i="1"/>
  <c r="CN661" i="1"/>
  <c r="CN662" i="1"/>
  <c r="CN663" i="1"/>
  <c r="CN664" i="1"/>
  <c r="CN665" i="1"/>
  <c r="CN666" i="1"/>
  <c r="CN667" i="1"/>
  <c r="CN668" i="1"/>
  <c r="CN669" i="1"/>
  <c r="CN670" i="1"/>
  <c r="CN671" i="1"/>
  <c r="CN672" i="1"/>
  <c r="CN673" i="1"/>
  <c r="CN674" i="1"/>
  <c r="CN675" i="1"/>
  <c r="CN676" i="1"/>
  <c r="CN677" i="1"/>
  <c r="CN678" i="1"/>
  <c r="CN679" i="1"/>
  <c r="CN680" i="1"/>
  <c r="CN681" i="1"/>
  <c r="CN682" i="1"/>
  <c r="CN683" i="1"/>
  <c r="CN684" i="1"/>
  <c r="CN685" i="1"/>
  <c r="CN686" i="1"/>
  <c r="CN687" i="1"/>
  <c r="CN688" i="1"/>
  <c r="CN689" i="1"/>
  <c r="CN690" i="1"/>
  <c r="CN691" i="1"/>
  <c r="CN692" i="1"/>
  <c r="CN693" i="1"/>
  <c r="CN694" i="1"/>
  <c r="CN695" i="1"/>
  <c r="CN696" i="1"/>
  <c r="CN697" i="1"/>
  <c r="CN698" i="1"/>
  <c r="CN699" i="1"/>
  <c r="CN700" i="1"/>
  <c r="CN701" i="1"/>
  <c r="CN702" i="1"/>
  <c r="CN703" i="1"/>
  <c r="CN704" i="1"/>
  <c r="CN705" i="1"/>
  <c r="CN706" i="1"/>
  <c r="CN707" i="1"/>
  <c r="CN708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653" i="1"/>
  <c r="CM654" i="1"/>
  <c r="CM655" i="1"/>
  <c r="CM656" i="1"/>
  <c r="CM657" i="1"/>
  <c r="CM658" i="1"/>
  <c r="CM659" i="1"/>
  <c r="CM660" i="1"/>
  <c r="CM661" i="1"/>
  <c r="CM662" i="1"/>
  <c r="CM663" i="1"/>
  <c r="CM664" i="1"/>
  <c r="CM665" i="1"/>
  <c r="CM666" i="1"/>
  <c r="CM667" i="1"/>
  <c r="CM668" i="1"/>
  <c r="CM669" i="1"/>
  <c r="CM670" i="1"/>
  <c r="CM671" i="1"/>
  <c r="CM672" i="1"/>
  <c r="CM673" i="1"/>
  <c r="CM674" i="1"/>
  <c r="CM675" i="1"/>
  <c r="CM676" i="1"/>
  <c r="CM677" i="1"/>
  <c r="CM678" i="1"/>
  <c r="CM679" i="1"/>
  <c r="CM680" i="1"/>
  <c r="CM681" i="1"/>
  <c r="CM682" i="1"/>
  <c r="CM683" i="1"/>
  <c r="CM684" i="1"/>
  <c r="CM685" i="1"/>
  <c r="CM686" i="1"/>
  <c r="CM687" i="1"/>
  <c r="CM688" i="1"/>
  <c r="CM689" i="1"/>
  <c r="CM690" i="1"/>
  <c r="CM691" i="1"/>
  <c r="CM692" i="1"/>
  <c r="CM693" i="1"/>
  <c r="CM694" i="1"/>
  <c r="CM695" i="1"/>
  <c r="CM696" i="1"/>
  <c r="CM697" i="1"/>
  <c r="CM698" i="1"/>
  <c r="CM699" i="1"/>
  <c r="CM700" i="1"/>
  <c r="CM701" i="1"/>
  <c r="CM702" i="1"/>
  <c r="CM703" i="1"/>
  <c r="CM704" i="1"/>
  <c r="CM705" i="1"/>
  <c r="CM706" i="1"/>
  <c r="CM707" i="1"/>
  <c r="CM708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425" i="1"/>
  <c r="CL426" i="1"/>
  <c r="CL427" i="1"/>
  <c r="CL428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7" i="1"/>
  <c r="CL458" i="1"/>
  <c r="CL459" i="1"/>
  <c r="CL460" i="1"/>
  <c r="CL461" i="1"/>
  <c r="CL462" i="1"/>
  <c r="CL463" i="1"/>
  <c r="CL464" i="1"/>
  <c r="CL465" i="1"/>
  <c r="CL466" i="1"/>
  <c r="CL467" i="1"/>
  <c r="CL468" i="1"/>
  <c r="CL469" i="1"/>
  <c r="CL470" i="1"/>
  <c r="CL471" i="1"/>
  <c r="CL472" i="1"/>
  <c r="CL473" i="1"/>
  <c r="CL474" i="1"/>
  <c r="CL475" i="1"/>
  <c r="CL476" i="1"/>
  <c r="CL477" i="1"/>
  <c r="CL478" i="1"/>
  <c r="CL479" i="1"/>
  <c r="CL480" i="1"/>
  <c r="CL481" i="1"/>
  <c r="CL482" i="1"/>
  <c r="CL483" i="1"/>
  <c r="CL484" i="1"/>
  <c r="CL485" i="1"/>
  <c r="CL486" i="1"/>
  <c r="CL487" i="1"/>
  <c r="CL488" i="1"/>
  <c r="CL489" i="1"/>
  <c r="CL490" i="1"/>
  <c r="CL491" i="1"/>
  <c r="CL492" i="1"/>
  <c r="CL493" i="1"/>
  <c r="CL494" i="1"/>
  <c r="CL495" i="1"/>
  <c r="CL496" i="1"/>
  <c r="CL497" i="1"/>
  <c r="CL498" i="1"/>
  <c r="CL499" i="1"/>
  <c r="CL500" i="1"/>
  <c r="CL501" i="1"/>
  <c r="CL502" i="1"/>
  <c r="CL503" i="1"/>
  <c r="CL504" i="1"/>
  <c r="CL505" i="1"/>
  <c r="CL506" i="1"/>
  <c r="CL507" i="1"/>
  <c r="CL508" i="1"/>
  <c r="CL509" i="1"/>
  <c r="CL510" i="1"/>
  <c r="CL511" i="1"/>
  <c r="CL512" i="1"/>
  <c r="CL513" i="1"/>
  <c r="CL514" i="1"/>
  <c r="CL515" i="1"/>
  <c r="CL516" i="1"/>
  <c r="CL517" i="1"/>
  <c r="CL518" i="1"/>
  <c r="CL519" i="1"/>
  <c r="CL520" i="1"/>
  <c r="CL521" i="1"/>
  <c r="CL522" i="1"/>
  <c r="CL523" i="1"/>
  <c r="CL524" i="1"/>
  <c r="CL525" i="1"/>
  <c r="CL526" i="1"/>
  <c r="CL527" i="1"/>
  <c r="CL528" i="1"/>
  <c r="CL529" i="1"/>
  <c r="CL530" i="1"/>
  <c r="CL531" i="1"/>
  <c r="CL532" i="1"/>
  <c r="CL533" i="1"/>
  <c r="CL534" i="1"/>
  <c r="CL535" i="1"/>
  <c r="CL536" i="1"/>
  <c r="CL537" i="1"/>
  <c r="CL538" i="1"/>
  <c r="CL539" i="1"/>
  <c r="CL540" i="1"/>
  <c r="CL541" i="1"/>
  <c r="CL542" i="1"/>
  <c r="CL543" i="1"/>
  <c r="CL544" i="1"/>
  <c r="CL545" i="1"/>
  <c r="CL546" i="1"/>
  <c r="CL547" i="1"/>
  <c r="CL548" i="1"/>
  <c r="CL549" i="1"/>
  <c r="CL550" i="1"/>
  <c r="CL551" i="1"/>
  <c r="CL552" i="1"/>
  <c r="CL553" i="1"/>
  <c r="CL554" i="1"/>
  <c r="CL555" i="1"/>
  <c r="CL556" i="1"/>
  <c r="CL557" i="1"/>
  <c r="CL558" i="1"/>
  <c r="CL559" i="1"/>
  <c r="CL560" i="1"/>
  <c r="CL561" i="1"/>
  <c r="CL562" i="1"/>
  <c r="CL563" i="1"/>
  <c r="CL564" i="1"/>
  <c r="CL565" i="1"/>
  <c r="CL566" i="1"/>
  <c r="CL567" i="1"/>
  <c r="CL568" i="1"/>
  <c r="CL569" i="1"/>
  <c r="CL570" i="1"/>
  <c r="CL571" i="1"/>
  <c r="CL572" i="1"/>
  <c r="CL573" i="1"/>
  <c r="CL574" i="1"/>
  <c r="CL575" i="1"/>
  <c r="CL576" i="1"/>
  <c r="CL577" i="1"/>
  <c r="CL578" i="1"/>
  <c r="CL579" i="1"/>
  <c r="CL580" i="1"/>
  <c r="CL581" i="1"/>
  <c r="CL582" i="1"/>
  <c r="CL583" i="1"/>
  <c r="CL584" i="1"/>
  <c r="CL585" i="1"/>
  <c r="CL586" i="1"/>
  <c r="CL587" i="1"/>
  <c r="CL588" i="1"/>
  <c r="CL589" i="1"/>
  <c r="CL590" i="1"/>
  <c r="CL591" i="1"/>
  <c r="CL592" i="1"/>
  <c r="CL593" i="1"/>
  <c r="CL594" i="1"/>
  <c r="CL595" i="1"/>
  <c r="CL596" i="1"/>
  <c r="CL597" i="1"/>
  <c r="CL598" i="1"/>
  <c r="CL599" i="1"/>
  <c r="CL600" i="1"/>
  <c r="CL601" i="1"/>
  <c r="CL602" i="1"/>
  <c r="CL603" i="1"/>
  <c r="CL604" i="1"/>
  <c r="CL605" i="1"/>
  <c r="CL606" i="1"/>
  <c r="CL607" i="1"/>
  <c r="CL608" i="1"/>
  <c r="CL609" i="1"/>
  <c r="CL610" i="1"/>
  <c r="CL611" i="1"/>
  <c r="CL612" i="1"/>
  <c r="CL613" i="1"/>
  <c r="CL614" i="1"/>
  <c r="CL615" i="1"/>
  <c r="CL616" i="1"/>
  <c r="CL617" i="1"/>
  <c r="CL618" i="1"/>
  <c r="CL619" i="1"/>
  <c r="CL620" i="1"/>
  <c r="CL621" i="1"/>
  <c r="CL622" i="1"/>
  <c r="CL623" i="1"/>
  <c r="CL624" i="1"/>
  <c r="CL625" i="1"/>
  <c r="CL626" i="1"/>
  <c r="CL627" i="1"/>
  <c r="CL628" i="1"/>
  <c r="CL629" i="1"/>
  <c r="CL630" i="1"/>
  <c r="CL631" i="1"/>
  <c r="CL632" i="1"/>
  <c r="CL633" i="1"/>
  <c r="CL634" i="1"/>
  <c r="CL635" i="1"/>
  <c r="CL636" i="1"/>
  <c r="CL637" i="1"/>
  <c r="CL638" i="1"/>
  <c r="CL639" i="1"/>
  <c r="CL640" i="1"/>
  <c r="CL641" i="1"/>
  <c r="CL642" i="1"/>
  <c r="CL643" i="1"/>
  <c r="CL644" i="1"/>
  <c r="CL645" i="1"/>
  <c r="CL646" i="1"/>
  <c r="CL647" i="1"/>
  <c r="CL648" i="1"/>
  <c r="CL649" i="1"/>
  <c r="CL650" i="1"/>
  <c r="CL651" i="1"/>
  <c r="CL652" i="1"/>
  <c r="CL653" i="1"/>
  <c r="CL654" i="1"/>
  <c r="CL655" i="1"/>
  <c r="CL656" i="1"/>
  <c r="CL657" i="1"/>
  <c r="CL658" i="1"/>
  <c r="CL659" i="1"/>
  <c r="CL660" i="1"/>
  <c r="CL661" i="1"/>
  <c r="CL662" i="1"/>
  <c r="CL663" i="1"/>
  <c r="CL664" i="1"/>
  <c r="CL665" i="1"/>
  <c r="CL666" i="1"/>
  <c r="CL667" i="1"/>
  <c r="CL668" i="1"/>
  <c r="CL669" i="1"/>
  <c r="CL670" i="1"/>
  <c r="CL671" i="1"/>
  <c r="CL672" i="1"/>
  <c r="CL673" i="1"/>
  <c r="CL674" i="1"/>
  <c r="CL675" i="1"/>
  <c r="CL676" i="1"/>
  <c r="CL677" i="1"/>
  <c r="CL678" i="1"/>
  <c r="CL679" i="1"/>
  <c r="CL680" i="1"/>
  <c r="CL681" i="1"/>
  <c r="CL682" i="1"/>
  <c r="CL683" i="1"/>
  <c r="CL684" i="1"/>
  <c r="CL685" i="1"/>
  <c r="CL686" i="1"/>
  <c r="CL687" i="1"/>
  <c r="CL688" i="1"/>
  <c r="CL689" i="1"/>
  <c r="CL690" i="1"/>
  <c r="CL691" i="1"/>
  <c r="CL692" i="1"/>
  <c r="CL693" i="1"/>
  <c r="CL694" i="1"/>
  <c r="CL695" i="1"/>
  <c r="CL696" i="1"/>
  <c r="CL697" i="1"/>
  <c r="CL698" i="1"/>
  <c r="CL699" i="1"/>
  <c r="CL700" i="1"/>
  <c r="CL701" i="1"/>
  <c r="CL702" i="1"/>
  <c r="CL703" i="1"/>
  <c r="CL704" i="1"/>
  <c r="CL705" i="1"/>
  <c r="CL706" i="1"/>
  <c r="CL707" i="1"/>
  <c r="CL708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K436" i="1"/>
  <c r="CK437" i="1"/>
  <c r="CK438" i="1"/>
  <c r="CK439" i="1"/>
  <c r="CK440" i="1"/>
  <c r="CK441" i="1"/>
  <c r="CK442" i="1"/>
  <c r="CK443" i="1"/>
  <c r="CK444" i="1"/>
  <c r="CK445" i="1"/>
  <c r="CK446" i="1"/>
  <c r="CK447" i="1"/>
  <c r="CK448" i="1"/>
  <c r="CK449" i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K475" i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1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K540" i="1"/>
  <c r="CK541" i="1"/>
  <c r="CK542" i="1"/>
  <c r="CK543" i="1"/>
  <c r="CK544" i="1"/>
  <c r="CK545" i="1"/>
  <c r="CK546" i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1" i="1"/>
  <c r="CK562" i="1"/>
  <c r="CK563" i="1"/>
  <c r="CK564" i="1"/>
  <c r="CK565" i="1"/>
  <c r="CK566" i="1"/>
  <c r="CK567" i="1"/>
  <c r="CK568" i="1"/>
  <c r="CK569" i="1"/>
  <c r="CK570" i="1"/>
  <c r="CK571" i="1"/>
  <c r="CK572" i="1"/>
  <c r="CK573" i="1"/>
  <c r="CK574" i="1"/>
  <c r="CK575" i="1"/>
  <c r="CK576" i="1"/>
  <c r="CK577" i="1"/>
  <c r="CK578" i="1"/>
  <c r="CK579" i="1"/>
  <c r="CK580" i="1"/>
  <c r="CK581" i="1"/>
  <c r="CK582" i="1"/>
  <c r="CK583" i="1"/>
  <c r="CK584" i="1"/>
  <c r="CK585" i="1"/>
  <c r="CK586" i="1"/>
  <c r="CK587" i="1"/>
  <c r="CK588" i="1"/>
  <c r="CK589" i="1"/>
  <c r="CK590" i="1"/>
  <c r="CK591" i="1"/>
  <c r="CK592" i="1"/>
  <c r="CK593" i="1"/>
  <c r="CK594" i="1"/>
  <c r="CK595" i="1"/>
  <c r="CK596" i="1"/>
  <c r="CK597" i="1"/>
  <c r="CK598" i="1"/>
  <c r="CK599" i="1"/>
  <c r="CK600" i="1"/>
  <c r="CK601" i="1"/>
  <c r="CK602" i="1"/>
  <c r="CK603" i="1"/>
  <c r="CK604" i="1"/>
  <c r="CK605" i="1"/>
  <c r="CK606" i="1"/>
  <c r="CK607" i="1"/>
  <c r="CK608" i="1"/>
  <c r="CK609" i="1"/>
  <c r="CK610" i="1"/>
  <c r="CK611" i="1"/>
  <c r="CK612" i="1"/>
  <c r="CK613" i="1"/>
  <c r="CK614" i="1"/>
  <c r="CK615" i="1"/>
  <c r="CK616" i="1"/>
  <c r="CK617" i="1"/>
  <c r="CK618" i="1"/>
  <c r="CK619" i="1"/>
  <c r="CK620" i="1"/>
  <c r="CK621" i="1"/>
  <c r="CK622" i="1"/>
  <c r="CK623" i="1"/>
  <c r="CK624" i="1"/>
  <c r="CK625" i="1"/>
  <c r="CK626" i="1"/>
  <c r="CK627" i="1"/>
  <c r="CK628" i="1"/>
  <c r="CK629" i="1"/>
  <c r="CK630" i="1"/>
  <c r="CK631" i="1"/>
  <c r="CK632" i="1"/>
  <c r="CK633" i="1"/>
  <c r="CK634" i="1"/>
  <c r="CK635" i="1"/>
  <c r="CK636" i="1"/>
  <c r="CK637" i="1"/>
  <c r="CK638" i="1"/>
  <c r="CK639" i="1"/>
  <c r="CK640" i="1"/>
  <c r="CK641" i="1"/>
  <c r="CK642" i="1"/>
  <c r="CK643" i="1"/>
  <c r="CK644" i="1"/>
  <c r="CK645" i="1"/>
  <c r="CK646" i="1"/>
  <c r="CK647" i="1"/>
  <c r="CK648" i="1"/>
  <c r="CK649" i="1"/>
  <c r="CK650" i="1"/>
  <c r="CK651" i="1"/>
  <c r="CK652" i="1"/>
  <c r="CK653" i="1"/>
  <c r="CK654" i="1"/>
  <c r="CK655" i="1"/>
  <c r="CK656" i="1"/>
  <c r="CK657" i="1"/>
  <c r="CK658" i="1"/>
  <c r="CK659" i="1"/>
  <c r="CK660" i="1"/>
  <c r="CK661" i="1"/>
  <c r="CK662" i="1"/>
  <c r="CK663" i="1"/>
  <c r="CK664" i="1"/>
  <c r="CK665" i="1"/>
  <c r="CK666" i="1"/>
  <c r="CK667" i="1"/>
  <c r="CK668" i="1"/>
  <c r="CK669" i="1"/>
  <c r="CK670" i="1"/>
  <c r="CK671" i="1"/>
  <c r="CK672" i="1"/>
  <c r="CK673" i="1"/>
  <c r="CK674" i="1"/>
  <c r="CK675" i="1"/>
  <c r="CK676" i="1"/>
  <c r="CK677" i="1"/>
  <c r="CK678" i="1"/>
  <c r="CK679" i="1"/>
  <c r="CK680" i="1"/>
  <c r="CK681" i="1"/>
  <c r="CK682" i="1"/>
  <c r="CK683" i="1"/>
  <c r="CK684" i="1"/>
  <c r="CK685" i="1"/>
  <c r="CK686" i="1"/>
  <c r="CK687" i="1"/>
  <c r="CK688" i="1"/>
  <c r="CK689" i="1"/>
  <c r="CK690" i="1"/>
  <c r="CK691" i="1"/>
  <c r="CK692" i="1"/>
  <c r="CK693" i="1"/>
  <c r="CK694" i="1"/>
  <c r="CK695" i="1"/>
  <c r="CK696" i="1"/>
  <c r="CK697" i="1"/>
  <c r="CK698" i="1"/>
  <c r="CK699" i="1"/>
  <c r="CK700" i="1"/>
  <c r="CK701" i="1"/>
  <c r="CK702" i="1"/>
  <c r="CK703" i="1"/>
  <c r="CK704" i="1"/>
  <c r="CK705" i="1"/>
  <c r="CK706" i="1"/>
  <c r="CK707" i="1"/>
  <c r="CK708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425" i="1"/>
  <c r="CJ426" i="1"/>
  <c r="CJ427" i="1"/>
  <c r="CJ428" i="1"/>
  <c r="CJ429" i="1"/>
  <c r="CJ430" i="1"/>
  <c r="CJ431" i="1"/>
  <c r="CJ432" i="1"/>
  <c r="CJ433" i="1"/>
  <c r="CJ434" i="1"/>
  <c r="CJ435" i="1"/>
  <c r="CJ436" i="1"/>
  <c r="CJ437" i="1"/>
  <c r="CJ438" i="1"/>
  <c r="CJ439" i="1"/>
  <c r="CJ440" i="1"/>
  <c r="CJ441" i="1"/>
  <c r="CJ442" i="1"/>
  <c r="CJ443" i="1"/>
  <c r="CJ444" i="1"/>
  <c r="CJ445" i="1"/>
  <c r="CJ446" i="1"/>
  <c r="CJ447" i="1"/>
  <c r="CJ448" i="1"/>
  <c r="CJ449" i="1"/>
  <c r="CJ450" i="1"/>
  <c r="CJ451" i="1"/>
  <c r="CJ452" i="1"/>
  <c r="CJ453" i="1"/>
  <c r="CJ454" i="1"/>
  <c r="CJ455" i="1"/>
  <c r="CJ456" i="1"/>
  <c r="CJ457" i="1"/>
  <c r="CJ458" i="1"/>
  <c r="CJ459" i="1"/>
  <c r="CJ460" i="1"/>
  <c r="CJ461" i="1"/>
  <c r="CJ462" i="1"/>
  <c r="CJ463" i="1"/>
  <c r="CJ464" i="1"/>
  <c r="CJ465" i="1"/>
  <c r="CJ466" i="1"/>
  <c r="CJ467" i="1"/>
  <c r="CJ468" i="1"/>
  <c r="CJ469" i="1"/>
  <c r="CJ470" i="1"/>
  <c r="CJ471" i="1"/>
  <c r="CJ472" i="1"/>
  <c r="CJ473" i="1"/>
  <c r="CJ474" i="1"/>
  <c r="CJ475" i="1"/>
  <c r="CJ476" i="1"/>
  <c r="CJ477" i="1"/>
  <c r="CJ478" i="1"/>
  <c r="CJ479" i="1"/>
  <c r="CJ480" i="1"/>
  <c r="CJ481" i="1"/>
  <c r="CJ482" i="1"/>
  <c r="CJ483" i="1"/>
  <c r="CJ484" i="1"/>
  <c r="CJ485" i="1"/>
  <c r="CJ486" i="1"/>
  <c r="CJ487" i="1"/>
  <c r="CJ488" i="1"/>
  <c r="CJ489" i="1"/>
  <c r="CJ490" i="1"/>
  <c r="CJ491" i="1"/>
  <c r="CJ492" i="1"/>
  <c r="CJ493" i="1"/>
  <c r="CJ494" i="1"/>
  <c r="CJ495" i="1"/>
  <c r="CJ496" i="1"/>
  <c r="CJ497" i="1"/>
  <c r="CJ498" i="1"/>
  <c r="CJ499" i="1"/>
  <c r="CJ500" i="1"/>
  <c r="CJ501" i="1"/>
  <c r="CJ502" i="1"/>
  <c r="CJ503" i="1"/>
  <c r="CJ504" i="1"/>
  <c r="CJ505" i="1"/>
  <c r="CJ506" i="1"/>
  <c r="CJ507" i="1"/>
  <c r="CJ508" i="1"/>
  <c r="CJ509" i="1"/>
  <c r="CJ510" i="1"/>
  <c r="CJ511" i="1"/>
  <c r="CJ512" i="1"/>
  <c r="CJ513" i="1"/>
  <c r="CJ514" i="1"/>
  <c r="CJ515" i="1"/>
  <c r="CJ516" i="1"/>
  <c r="CJ517" i="1"/>
  <c r="CJ518" i="1"/>
  <c r="CJ519" i="1"/>
  <c r="CJ520" i="1"/>
  <c r="CJ521" i="1"/>
  <c r="CJ522" i="1"/>
  <c r="CJ523" i="1"/>
  <c r="CJ524" i="1"/>
  <c r="CJ525" i="1"/>
  <c r="CJ526" i="1"/>
  <c r="CJ527" i="1"/>
  <c r="CJ528" i="1"/>
  <c r="CJ529" i="1"/>
  <c r="CJ530" i="1"/>
  <c r="CJ531" i="1"/>
  <c r="CJ532" i="1"/>
  <c r="CJ533" i="1"/>
  <c r="CJ534" i="1"/>
  <c r="CJ535" i="1"/>
  <c r="CJ536" i="1"/>
  <c r="CJ537" i="1"/>
  <c r="CJ538" i="1"/>
  <c r="CJ539" i="1"/>
  <c r="CJ540" i="1"/>
  <c r="CJ541" i="1"/>
  <c r="CJ542" i="1"/>
  <c r="CJ543" i="1"/>
  <c r="CJ544" i="1"/>
  <c r="CJ545" i="1"/>
  <c r="CJ546" i="1"/>
  <c r="CJ547" i="1"/>
  <c r="CJ548" i="1"/>
  <c r="CJ549" i="1"/>
  <c r="CJ550" i="1"/>
  <c r="CJ551" i="1"/>
  <c r="CJ552" i="1"/>
  <c r="CJ553" i="1"/>
  <c r="CJ554" i="1"/>
  <c r="CJ555" i="1"/>
  <c r="CJ556" i="1"/>
  <c r="CJ557" i="1"/>
  <c r="CJ558" i="1"/>
  <c r="CJ559" i="1"/>
  <c r="CJ560" i="1"/>
  <c r="CJ561" i="1"/>
  <c r="CJ562" i="1"/>
  <c r="CJ563" i="1"/>
  <c r="CJ564" i="1"/>
  <c r="CJ565" i="1"/>
  <c r="CJ566" i="1"/>
  <c r="CJ567" i="1"/>
  <c r="CJ568" i="1"/>
  <c r="CJ569" i="1"/>
  <c r="CJ570" i="1"/>
  <c r="CJ571" i="1"/>
  <c r="CJ572" i="1"/>
  <c r="CJ573" i="1"/>
  <c r="CJ574" i="1"/>
  <c r="CJ575" i="1"/>
  <c r="CJ576" i="1"/>
  <c r="CJ577" i="1"/>
  <c r="CJ578" i="1"/>
  <c r="CJ579" i="1"/>
  <c r="CJ580" i="1"/>
  <c r="CJ581" i="1"/>
  <c r="CJ582" i="1"/>
  <c r="CJ583" i="1"/>
  <c r="CJ584" i="1"/>
  <c r="CJ585" i="1"/>
  <c r="CJ586" i="1"/>
  <c r="CJ587" i="1"/>
  <c r="CJ588" i="1"/>
  <c r="CJ589" i="1"/>
  <c r="CJ590" i="1"/>
  <c r="CJ591" i="1"/>
  <c r="CJ592" i="1"/>
  <c r="CJ593" i="1"/>
  <c r="CJ594" i="1"/>
  <c r="CJ595" i="1"/>
  <c r="CJ596" i="1"/>
  <c r="CJ597" i="1"/>
  <c r="CJ598" i="1"/>
  <c r="CJ599" i="1"/>
  <c r="CJ600" i="1"/>
  <c r="CJ601" i="1"/>
  <c r="CJ602" i="1"/>
  <c r="CJ603" i="1"/>
  <c r="CJ604" i="1"/>
  <c r="CJ605" i="1"/>
  <c r="CJ606" i="1"/>
  <c r="CJ607" i="1"/>
  <c r="CJ608" i="1"/>
  <c r="CJ609" i="1"/>
  <c r="CJ610" i="1"/>
  <c r="CJ611" i="1"/>
  <c r="CJ612" i="1"/>
  <c r="CJ613" i="1"/>
  <c r="CJ614" i="1"/>
  <c r="CJ615" i="1"/>
  <c r="CJ616" i="1"/>
  <c r="CJ617" i="1"/>
  <c r="CJ618" i="1"/>
  <c r="CJ619" i="1"/>
  <c r="CJ620" i="1"/>
  <c r="CJ621" i="1"/>
  <c r="CJ622" i="1"/>
  <c r="CJ623" i="1"/>
  <c r="CJ624" i="1"/>
  <c r="CJ625" i="1"/>
  <c r="CJ626" i="1"/>
  <c r="CJ627" i="1"/>
  <c r="CJ628" i="1"/>
  <c r="CJ629" i="1"/>
  <c r="CJ630" i="1"/>
  <c r="CJ631" i="1"/>
  <c r="CJ632" i="1"/>
  <c r="CJ633" i="1"/>
  <c r="CJ634" i="1"/>
  <c r="CJ635" i="1"/>
  <c r="CJ636" i="1"/>
  <c r="CJ637" i="1"/>
  <c r="CJ638" i="1"/>
  <c r="CJ639" i="1"/>
  <c r="CJ640" i="1"/>
  <c r="CJ641" i="1"/>
  <c r="CJ642" i="1"/>
  <c r="CJ643" i="1"/>
  <c r="CJ644" i="1"/>
  <c r="CJ645" i="1"/>
  <c r="CJ646" i="1"/>
  <c r="CJ647" i="1"/>
  <c r="CJ648" i="1"/>
  <c r="CJ649" i="1"/>
  <c r="CJ650" i="1"/>
  <c r="CJ651" i="1"/>
  <c r="CJ652" i="1"/>
  <c r="CJ653" i="1"/>
  <c r="CJ654" i="1"/>
  <c r="CJ655" i="1"/>
  <c r="CJ656" i="1"/>
  <c r="CJ657" i="1"/>
  <c r="CJ658" i="1"/>
  <c r="CJ659" i="1"/>
  <c r="CJ660" i="1"/>
  <c r="CJ661" i="1"/>
  <c r="CJ662" i="1"/>
  <c r="CJ663" i="1"/>
  <c r="CJ664" i="1"/>
  <c r="CJ665" i="1"/>
  <c r="CJ666" i="1"/>
  <c r="CJ667" i="1"/>
  <c r="CJ668" i="1"/>
  <c r="CJ669" i="1"/>
  <c r="CJ670" i="1"/>
  <c r="CJ671" i="1"/>
  <c r="CJ672" i="1"/>
  <c r="CJ673" i="1"/>
  <c r="CJ674" i="1"/>
  <c r="CJ675" i="1"/>
  <c r="CJ676" i="1"/>
  <c r="CJ677" i="1"/>
  <c r="CJ678" i="1"/>
  <c r="CJ679" i="1"/>
  <c r="CJ680" i="1"/>
  <c r="CJ681" i="1"/>
  <c r="CJ682" i="1"/>
  <c r="CJ683" i="1"/>
  <c r="CJ684" i="1"/>
  <c r="CJ685" i="1"/>
  <c r="CJ686" i="1"/>
  <c r="CJ687" i="1"/>
  <c r="CJ688" i="1"/>
  <c r="CJ689" i="1"/>
  <c r="CJ690" i="1"/>
  <c r="CJ691" i="1"/>
  <c r="CJ692" i="1"/>
  <c r="CJ693" i="1"/>
  <c r="CJ694" i="1"/>
  <c r="CJ695" i="1"/>
  <c r="CJ696" i="1"/>
  <c r="CJ697" i="1"/>
  <c r="CJ698" i="1"/>
  <c r="CJ699" i="1"/>
  <c r="CJ700" i="1"/>
  <c r="CJ701" i="1"/>
  <c r="CJ702" i="1"/>
  <c r="CJ703" i="1"/>
  <c r="CJ704" i="1"/>
  <c r="CJ705" i="1"/>
  <c r="CJ706" i="1"/>
  <c r="CJ707" i="1"/>
  <c r="CJ708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577" i="1"/>
  <c r="CI578" i="1"/>
  <c r="CI579" i="1"/>
  <c r="CI580" i="1"/>
  <c r="CI581" i="1"/>
  <c r="CI582" i="1"/>
  <c r="CI583" i="1"/>
  <c r="CI584" i="1"/>
  <c r="CI585" i="1"/>
  <c r="CI586" i="1"/>
  <c r="CI587" i="1"/>
  <c r="CI588" i="1"/>
  <c r="CI589" i="1"/>
  <c r="CI590" i="1"/>
  <c r="CI591" i="1"/>
  <c r="CI592" i="1"/>
  <c r="CI593" i="1"/>
  <c r="CI594" i="1"/>
  <c r="CI595" i="1"/>
  <c r="CI596" i="1"/>
  <c r="CI597" i="1"/>
  <c r="CI598" i="1"/>
  <c r="CI599" i="1"/>
  <c r="CI600" i="1"/>
  <c r="CI601" i="1"/>
  <c r="CI602" i="1"/>
  <c r="CI603" i="1"/>
  <c r="CI604" i="1"/>
  <c r="CI605" i="1"/>
  <c r="CI606" i="1"/>
  <c r="CI607" i="1"/>
  <c r="CI608" i="1"/>
  <c r="CI609" i="1"/>
  <c r="CI610" i="1"/>
  <c r="CI611" i="1"/>
  <c r="CI612" i="1"/>
  <c r="CI613" i="1"/>
  <c r="CI614" i="1"/>
  <c r="CI615" i="1"/>
  <c r="CI616" i="1"/>
  <c r="CI617" i="1"/>
  <c r="CI618" i="1"/>
  <c r="CI619" i="1"/>
  <c r="CI620" i="1"/>
  <c r="CI621" i="1"/>
  <c r="CI622" i="1"/>
  <c r="CI623" i="1"/>
  <c r="CI624" i="1"/>
  <c r="CI625" i="1"/>
  <c r="CI626" i="1"/>
  <c r="CI627" i="1"/>
  <c r="CI628" i="1"/>
  <c r="CI629" i="1"/>
  <c r="CI630" i="1"/>
  <c r="CI631" i="1"/>
  <c r="CI632" i="1"/>
  <c r="CI633" i="1"/>
  <c r="CI634" i="1"/>
  <c r="CI635" i="1"/>
  <c r="CI636" i="1"/>
  <c r="CI637" i="1"/>
  <c r="CI638" i="1"/>
  <c r="CI639" i="1"/>
  <c r="CI640" i="1"/>
  <c r="CI641" i="1"/>
  <c r="CI642" i="1"/>
  <c r="CI643" i="1"/>
  <c r="CI644" i="1"/>
  <c r="CI645" i="1"/>
  <c r="CI646" i="1"/>
  <c r="CI647" i="1"/>
  <c r="CI648" i="1"/>
  <c r="CI649" i="1"/>
  <c r="CI650" i="1"/>
  <c r="CI651" i="1"/>
  <c r="CI652" i="1"/>
  <c r="CI653" i="1"/>
  <c r="CI654" i="1"/>
  <c r="CI655" i="1"/>
  <c r="CI656" i="1"/>
  <c r="CI657" i="1"/>
  <c r="CI658" i="1"/>
  <c r="CI659" i="1"/>
  <c r="CI660" i="1"/>
  <c r="CI661" i="1"/>
  <c r="CI662" i="1"/>
  <c r="CI663" i="1"/>
  <c r="CI664" i="1"/>
  <c r="CI665" i="1"/>
  <c r="CI666" i="1"/>
  <c r="CI667" i="1"/>
  <c r="CI668" i="1"/>
  <c r="CI669" i="1"/>
  <c r="CI670" i="1"/>
  <c r="CI671" i="1"/>
  <c r="CI672" i="1"/>
  <c r="CI673" i="1"/>
  <c r="CI674" i="1"/>
  <c r="CI675" i="1"/>
  <c r="CI676" i="1"/>
  <c r="CI677" i="1"/>
  <c r="CI678" i="1"/>
  <c r="CI679" i="1"/>
  <c r="CI680" i="1"/>
  <c r="CI681" i="1"/>
  <c r="CI682" i="1"/>
  <c r="CI683" i="1"/>
  <c r="CI684" i="1"/>
  <c r="CI685" i="1"/>
  <c r="CI686" i="1"/>
  <c r="CI687" i="1"/>
  <c r="CI688" i="1"/>
  <c r="CI689" i="1"/>
  <c r="CI690" i="1"/>
  <c r="CI691" i="1"/>
  <c r="CI692" i="1"/>
  <c r="CI693" i="1"/>
  <c r="CI694" i="1"/>
  <c r="CI695" i="1"/>
  <c r="CI696" i="1"/>
  <c r="CI697" i="1"/>
  <c r="CI698" i="1"/>
  <c r="CI699" i="1"/>
  <c r="CI700" i="1"/>
  <c r="CI701" i="1"/>
  <c r="CI702" i="1"/>
  <c r="CI703" i="1"/>
  <c r="CI704" i="1"/>
  <c r="CI705" i="1"/>
  <c r="CI706" i="1"/>
  <c r="CI707" i="1"/>
  <c r="CI708" i="1"/>
  <c r="CH3" i="1"/>
  <c r="CQ3" i="1" s="1"/>
  <c r="CH4" i="1"/>
  <c r="CQ4" i="1" s="1"/>
  <c r="CH5" i="1"/>
  <c r="CQ5" i="1" s="1"/>
  <c r="CH6" i="1"/>
  <c r="CQ6" i="1" s="1"/>
  <c r="CH7" i="1"/>
  <c r="CQ7" i="1" s="1"/>
  <c r="CH8" i="1"/>
  <c r="CQ8" i="1" s="1"/>
  <c r="CH9" i="1"/>
  <c r="CQ9" i="1" s="1"/>
  <c r="CH10" i="1"/>
  <c r="CQ10" i="1" s="1"/>
  <c r="CH11" i="1"/>
  <c r="CQ11" i="1" s="1"/>
  <c r="CH12" i="1"/>
  <c r="CQ12" i="1" s="1"/>
  <c r="CH13" i="1"/>
  <c r="CQ13" i="1" s="1"/>
  <c r="CH14" i="1"/>
  <c r="CQ14" i="1" s="1"/>
  <c r="CH15" i="1"/>
  <c r="CQ15" i="1" s="1"/>
  <c r="CH16" i="1"/>
  <c r="CQ16" i="1" s="1"/>
  <c r="CH17" i="1"/>
  <c r="CQ17" i="1" s="1"/>
  <c r="CH18" i="1"/>
  <c r="CQ18" i="1" s="1"/>
  <c r="CH19" i="1"/>
  <c r="CQ19" i="1" s="1"/>
  <c r="CH20" i="1"/>
  <c r="CQ20" i="1" s="1"/>
  <c r="CH21" i="1"/>
  <c r="CQ21" i="1" s="1"/>
  <c r="CH22" i="1"/>
  <c r="CQ22" i="1" s="1"/>
  <c r="CH23" i="1"/>
  <c r="CQ23" i="1" s="1"/>
  <c r="CH24" i="1"/>
  <c r="CQ24" i="1" s="1"/>
  <c r="CH25" i="1"/>
  <c r="CQ25" i="1" s="1"/>
  <c r="CH26" i="1"/>
  <c r="CQ26" i="1" s="1"/>
  <c r="CH27" i="1"/>
  <c r="CQ27" i="1" s="1"/>
  <c r="CH28" i="1"/>
  <c r="CQ28" i="1" s="1"/>
  <c r="CH29" i="1"/>
  <c r="CQ29" i="1" s="1"/>
  <c r="CH30" i="1"/>
  <c r="CQ30" i="1" s="1"/>
  <c r="CH31" i="1"/>
  <c r="CQ31" i="1" s="1"/>
  <c r="CH32" i="1"/>
  <c r="CQ32" i="1" s="1"/>
  <c r="CH33" i="1"/>
  <c r="CQ33" i="1" s="1"/>
  <c r="CH34" i="1"/>
  <c r="CQ34" i="1" s="1"/>
  <c r="CH35" i="1"/>
  <c r="CQ35" i="1" s="1"/>
  <c r="CH36" i="1"/>
  <c r="CQ36" i="1" s="1"/>
  <c r="CH37" i="1"/>
  <c r="CQ37" i="1" s="1"/>
  <c r="CH38" i="1"/>
  <c r="CQ38" i="1" s="1"/>
  <c r="CH39" i="1"/>
  <c r="CQ39" i="1" s="1"/>
  <c r="CH40" i="1"/>
  <c r="CQ40" i="1" s="1"/>
  <c r="CH41" i="1"/>
  <c r="CQ41" i="1" s="1"/>
  <c r="CH42" i="1"/>
  <c r="CQ42" i="1" s="1"/>
  <c r="CH43" i="1"/>
  <c r="CQ43" i="1" s="1"/>
  <c r="CH44" i="1"/>
  <c r="CQ44" i="1" s="1"/>
  <c r="CH45" i="1"/>
  <c r="CQ45" i="1" s="1"/>
  <c r="CH46" i="1"/>
  <c r="CQ46" i="1" s="1"/>
  <c r="CH47" i="1"/>
  <c r="CQ47" i="1" s="1"/>
  <c r="CH48" i="1"/>
  <c r="CQ48" i="1" s="1"/>
  <c r="CH49" i="1"/>
  <c r="CQ49" i="1" s="1"/>
  <c r="CH50" i="1"/>
  <c r="CQ50" i="1" s="1"/>
  <c r="CH51" i="1"/>
  <c r="CQ51" i="1" s="1"/>
  <c r="CH52" i="1"/>
  <c r="CQ52" i="1" s="1"/>
  <c r="CH53" i="1"/>
  <c r="CQ53" i="1" s="1"/>
  <c r="CH54" i="1"/>
  <c r="CQ54" i="1" s="1"/>
  <c r="CH55" i="1"/>
  <c r="CQ55" i="1" s="1"/>
  <c r="CH56" i="1"/>
  <c r="CQ56" i="1" s="1"/>
  <c r="CH57" i="1"/>
  <c r="CQ57" i="1" s="1"/>
  <c r="CH58" i="1"/>
  <c r="CQ58" i="1" s="1"/>
  <c r="CH59" i="1"/>
  <c r="CQ59" i="1" s="1"/>
  <c r="CH60" i="1"/>
  <c r="CQ60" i="1" s="1"/>
  <c r="CH61" i="1"/>
  <c r="CQ61" i="1" s="1"/>
  <c r="CH62" i="1"/>
  <c r="CQ62" i="1" s="1"/>
  <c r="CH63" i="1"/>
  <c r="CQ63" i="1" s="1"/>
  <c r="CH64" i="1"/>
  <c r="CQ64" i="1" s="1"/>
  <c r="CH65" i="1"/>
  <c r="CQ65" i="1" s="1"/>
  <c r="CH66" i="1"/>
  <c r="CQ66" i="1" s="1"/>
  <c r="CH67" i="1"/>
  <c r="CQ67" i="1" s="1"/>
  <c r="CH68" i="1"/>
  <c r="CQ68" i="1" s="1"/>
  <c r="CH69" i="1"/>
  <c r="CQ69" i="1" s="1"/>
  <c r="CH70" i="1"/>
  <c r="CQ70" i="1" s="1"/>
  <c r="CH71" i="1"/>
  <c r="CQ71" i="1" s="1"/>
  <c r="CH72" i="1"/>
  <c r="CQ72" i="1" s="1"/>
  <c r="CH73" i="1"/>
  <c r="CQ73" i="1" s="1"/>
  <c r="CH74" i="1"/>
  <c r="CQ74" i="1" s="1"/>
  <c r="CH75" i="1"/>
  <c r="CQ75" i="1" s="1"/>
  <c r="CH76" i="1"/>
  <c r="CQ76" i="1" s="1"/>
  <c r="CH77" i="1"/>
  <c r="CQ77" i="1" s="1"/>
  <c r="CH78" i="1"/>
  <c r="CQ78" i="1" s="1"/>
  <c r="CH79" i="1"/>
  <c r="CQ79" i="1" s="1"/>
  <c r="CH80" i="1"/>
  <c r="CQ80" i="1" s="1"/>
  <c r="CH81" i="1"/>
  <c r="CQ81" i="1" s="1"/>
  <c r="CH82" i="1"/>
  <c r="CQ82" i="1" s="1"/>
  <c r="CH83" i="1"/>
  <c r="CQ83" i="1" s="1"/>
  <c r="CH84" i="1"/>
  <c r="CQ84" i="1" s="1"/>
  <c r="CH85" i="1"/>
  <c r="CQ85" i="1" s="1"/>
  <c r="CH86" i="1"/>
  <c r="CQ86" i="1" s="1"/>
  <c r="CH87" i="1"/>
  <c r="CQ87" i="1" s="1"/>
  <c r="CH88" i="1"/>
  <c r="CQ88" i="1" s="1"/>
  <c r="CH89" i="1"/>
  <c r="CQ89" i="1" s="1"/>
  <c r="CH90" i="1"/>
  <c r="CQ90" i="1" s="1"/>
  <c r="CH91" i="1"/>
  <c r="CQ91" i="1" s="1"/>
  <c r="CH92" i="1"/>
  <c r="CQ92" i="1" s="1"/>
  <c r="CH93" i="1"/>
  <c r="CQ93" i="1" s="1"/>
  <c r="CH94" i="1"/>
  <c r="CQ94" i="1" s="1"/>
  <c r="CH95" i="1"/>
  <c r="CQ95" i="1" s="1"/>
  <c r="CH96" i="1"/>
  <c r="CQ96" i="1" s="1"/>
  <c r="CH97" i="1"/>
  <c r="CQ97" i="1" s="1"/>
  <c r="CH98" i="1"/>
  <c r="CQ98" i="1" s="1"/>
  <c r="CH99" i="1"/>
  <c r="CQ99" i="1" s="1"/>
  <c r="CH100" i="1"/>
  <c r="CQ100" i="1" s="1"/>
  <c r="CH101" i="1"/>
  <c r="CQ101" i="1" s="1"/>
  <c r="CH102" i="1"/>
  <c r="CQ102" i="1" s="1"/>
  <c r="CH103" i="1"/>
  <c r="CQ103" i="1" s="1"/>
  <c r="CH104" i="1"/>
  <c r="CQ104" i="1" s="1"/>
  <c r="CH105" i="1"/>
  <c r="CQ105" i="1" s="1"/>
  <c r="CH106" i="1"/>
  <c r="CQ106" i="1" s="1"/>
  <c r="CH107" i="1"/>
  <c r="CQ107" i="1" s="1"/>
  <c r="CH108" i="1"/>
  <c r="CQ108" i="1" s="1"/>
  <c r="CH109" i="1"/>
  <c r="CQ109" i="1" s="1"/>
  <c r="CH110" i="1"/>
  <c r="CQ110" i="1" s="1"/>
  <c r="CH111" i="1"/>
  <c r="CQ111" i="1" s="1"/>
  <c r="CH112" i="1"/>
  <c r="CQ112" i="1" s="1"/>
  <c r="CH113" i="1"/>
  <c r="CQ113" i="1" s="1"/>
  <c r="CH114" i="1"/>
  <c r="CQ114" i="1" s="1"/>
  <c r="CH115" i="1"/>
  <c r="CQ115" i="1" s="1"/>
  <c r="CH116" i="1"/>
  <c r="CQ116" i="1" s="1"/>
  <c r="CH117" i="1"/>
  <c r="CQ117" i="1" s="1"/>
  <c r="CH118" i="1"/>
  <c r="CQ118" i="1" s="1"/>
  <c r="CH119" i="1"/>
  <c r="CQ119" i="1" s="1"/>
  <c r="CH120" i="1"/>
  <c r="CQ120" i="1" s="1"/>
  <c r="CH121" i="1"/>
  <c r="CQ121" i="1" s="1"/>
  <c r="CH122" i="1"/>
  <c r="CQ122" i="1" s="1"/>
  <c r="CH123" i="1"/>
  <c r="CQ123" i="1" s="1"/>
  <c r="CH124" i="1"/>
  <c r="CQ124" i="1" s="1"/>
  <c r="CH125" i="1"/>
  <c r="CQ125" i="1" s="1"/>
  <c r="CH126" i="1"/>
  <c r="CQ126" i="1" s="1"/>
  <c r="CH127" i="1"/>
  <c r="CQ127" i="1" s="1"/>
  <c r="CH128" i="1"/>
  <c r="CQ128" i="1" s="1"/>
  <c r="CH129" i="1"/>
  <c r="CQ129" i="1" s="1"/>
  <c r="CH130" i="1"/>
  <c r="CQ130" i="1" s="1"/>
  <c r="CH131" i="1"/>
  <c r="CQ131" i="1" s="1"/>
  <c r="CH132" i="1"/>
  <c r="CQ132" i="1" s="1"/>
  <c r="CH133" i="1"/>
  <c r="CQ133" i="1" s="1"/>
  <c r="CH134" i="1"/>
  <c r="CQ134" i="1" s="1"/>
  <c r="CH135" i="1"/>
  <c r="CQ135" i="1" s="1"/>
  <c r="CH136" i="1"/>
  <c r="CQ136" i="1" s="1"/>
  <c r="CH137" i="1"/>
  <c r="CQ137" i="1" s="1"/>
  <c r="CH138" i="1"/>
  <c r="CQ138" i="1" s="1"/>
  <c r="CH139" i="1"/>
  <c r="CQ139" i="1" s="1"/>
  <c r="CH140" i="1"/>
  <c r="CQ140" i="1" s="1"/>
  <c r="CH141" i="1"/>
  <c r="CQ141" i="1" s="1"/>
  <c r="CH142" i="1"/>
  <c r="CQ142" i="1" s="1"/>
  <c r="CH143" i="1"/>
  <c r="CQ143" i="1" s="1"/>
  <c r="CH144" i="1"/>
  <c r="CQ144" i="1" s="1"/>
  <c r="CH145" i="1"/>
  <c r="CQ145" i="1" s="1"/>
  <c r="CH146" i="1"/>
  <c r="CQ146" i="1" s="1"/>
  <c r="CH147" i="1"/>
  <c r="CQ147" i="1" s="1"/>
  <c r="CH148" i="1"/>
  <c r="CQ148" i="1" s="1"/>
  <c r="CH149" i="1"/>
  <c r="CQ149" i="1" s="1"/>
  <c r="CH150" i="1"/>
  <c r="CQ150" i="1" s="1"/>
  <c r="CH151" i="1"/>
  <c r="CQ151" i="1" s="1"/>
  <c r="CH152" i="1"/>
  <c r="CQ152" i="1" s="1"/>
  <c r="CH153" i="1"/>
  <c r="CQ153" i="1" s="1"/>
  <c r="CH154" i="1"/>
  <c r="CQ154" i="1" s="1"/>
  <c r="CH155" i="1"/>
  <c r="CQ155" i="1" s="1"/>
  <c r="CH156" i="1"/>
  <c r="CQ156" i="1" s="1"/>
  <c r="CH157" i="1"/>
  <c r="CQ157" i="1" s="1"/>
  <c r="CH158" i="1"/>
  <c r="CQ158" i="1" s="1"/>
  <c r="CH159" i="1"/>
  <c r="CQ159" i="1" s="1"/>
  <c r="CH160" i="1"/>
  <c r="CQ160" i="1" s="1"/>
  <c r="CH161" i="1"/>
  <c r="CQ161" i="1" s="1"/>
  <c r="CH162" i="1"/>
  <c r="CQ162" i="1" s="1"/>
  <c r="CH163" i="1"/>
  <c r="CQ163" i="1" s="1"/>
  <c r="CH164" i="1"/>
  <c r="CQ164" i="1" s="1"/>
  <c r="CH165" i="1"/>
  <c r="CQ165" i="1" s="1"/>
  <c r="CH166" i="1"/>
  <c r="CQ166" i="1" s="1"/>
  <c r="CH167" i="1"/>
  <c r="CQ167" i="1" s="1"/>
  <c r="CH168" i="1"/>
  <c r="CQ168" i="1" s="1"/>
  <c r="CH169" i="1"/>
  <c r="CQ169" i="1" s="1"/>
  <c r="CH170" i="1"/>
  <c r="CQ170" i="1" s="1"/>
  <c r="CH171" i="1"/>
  <c r="CQ171" i="1" s="1"/>
  <c r="CH172" i="1"/>
  <c r="CQ172" i="1" s="1"/>
  <c r="CH173" i="1"/>
  <c r="CQ173" i="1" s="1"/>
  <c r="CH174" i="1"/>
  <c r="CQ174" i="1" s="1"/>
  <c r="CH175" i="1"/>
  <c r="CQ175" i="1" s="1"/>
  <c r="CH176" i="1"/>
  <c r="CQ176" i="1" s="1"/>
  <c r="CH177" i="1"/>
  <c r="CQ177" i="1" s="1"/>
  <c r="CH178" i="1"/>
  <c r="CQ178" i="1" s="1"/>
  <c r="CH179" i="1"/>
  <c r="CQ179" i="1" s="1"/>
  <c r="CH180" i="1"/>
  <c r="CQ180" i="1" s="1"/>
  <c r="CH181" i="1"/>
  <c r="CQ181" i="1" s="1"/>
  <c r="CH182" i="1"/>
  <c r="CQ182" i="1" s="1"/>
  <c r="CH183" i="1"/>
  <c r="CQ183" i="1" s="1"/>
  <c r="CH184" i="1"/>
  <c r="CQ184" i="1" s="1"/>
  <c r="CH185" i="1"/>
  <c r="CQ185" i="1" s="1"/>
  <c r="CH186" i="1"/>
  <c r="CQ186" i="1" s="1"/>
  <c r="CH187" i="1"/>
  <c r="CQ187" i="1" s="1"/>
  <c r="CH188" i="1"/>
  <c r="CQ188" i="1" s="1"/>
  <c r="CH189" i="1"/>
  <c r="CQ189" i="1" s="1"/>
  <c r="CH190" i="1"/>
  <c r="CQ190" i="1" s="1"/>
  <c r="CH191" i="1"/>
  <c r="CQ191" i="1" s="1"/>
  <c r="CH192" i="1"/>
  <c r="CQ192" i="1" s="1"/>
  <c r="CH193" i="1"/>
  <c r="CQ193" i="1" s="1"/>
  <c r="CH194" i="1"/>
  <c r="CQ194" i="1" s="1"/>
  <c r="CH195" i="1"/>
  <c r="CQ195" i="1" s="1"/>
  <c r="CH196" i="1"/>
  <c r="CQ196" i="1" s="1"/>
  <c r="CH197" i="1"/>
  <c r="CQ197" i="1" s="1"/>
  <c r="CH198" i="1"/>
  <c r="CQ198" i="1" s="1"/>
  <c r="CH199" i="1"/>
  <c r="CQ199" i="1" s="1"/>
  <c r="CH200" i="1"/>
  <c r="CQ200" i="1" s="1"/>
  <c r="CH201" i="1"/>
  <c r="CQ201" i="1" s="1"/>
  <c r="CH202" i="1"/>
  <c r="CQ202" i="1" s="1"/>
  <c r="CH203" i="1"/>
  <c r="CQ203" i="1" s="1"/>
  <c r="CH204" i="1"/>
  <c r="CQ204" i="1" s="1"/>
  <c r="CH205" i="1"/>
  <c r="CQ205" i="1" s="1"/>
  <c r="CH206" i="1"/>
  <c r="CQ206" i="1" s="1"/>
  <c r="CH207" i="1"/>
  <c r="CQ207" i="1" s="1"/>
  <c r="CH208" i="1"/>
  <c r="CQ208" i="1" s="1"/>
  <c r="CH209" i="1"/>
  <c r="CQ209" i="1" s="1"/>
  <c r="CH210" i="1"/>
  <c r="CQ210" i="1" s="1"/>
  <c r="CH211" i="1"/>
  <c r="CQ211" i="1" s="1"/>
  <c r="CH212" i="1"/>
  <c r="CQ212" i="1" s="1"/>
  <c r="CH213" i="1"/>
  <c r="CQ213" i="1" s="1"/>
  <c r="CH214" i="1"/>
  <c r="CQ214" i="1" s="1"/>
  <c r="CH215" i="1"/>
  <c r="CQ215" i="1" s="1"/>
  <c r="CH216" i="1"/>
  <c r="CQ216" i="1" s="1"/>
  <c r="CH217" i="1"/>
  <c r="CQ217" i="1" s="1"/>
  <c r="CH218" i="1"/>
  <c r="CQ218" i="1" s="1"/>
  <c r="CH219" i="1"/>
  <c r="CQ219" i="1" s="1"/>
  <c r="CH220" i="1"/>
  <c r="CQ220" i="1" s="1"/>
  <c r="CH221" i="1"/>
  <c r="CQ221" i="1" s="1"/>
  <c r="CH222" i="1"/>
  <c r="CQ222" i="1" s="1"/>
  <c r="CH223" i="1"/>
  <c r="CQ223" i="1" s="1"/>
  <c r="CH224" i="1"/>
  <c r="CQ224" i="1" s="1"/>
  <c r="CH225" i="1"/>
  <c r="CQ225" i="1" s="1"/>
  <c r="CH226" i="1"/>
  <c r="CQ226" i="1" s="1"/>
  <c r="CH227" i="1"/>
  <c r="CQ227" i="1" s="1"/>
  <c r="CH228" i="1"/>
  <c r="CQ228" i="1" s="1"/>
  <c r="CH229" i="1"/>
  <c r="CQ229" i="1" s="1"/>
  <c r="CH230" i="1"/>
  <c r="CQ230" i="1" s="1"/>
  <c r="CH231" i="1"/>
  <c r="CQ231" i="1" s="1"/>
  <c r="CH232" i="1"/>
  <c r="CQ232" i="1" s="1"/>
  <c r="CH233" i="1"/>
  <c r="CQ233" i="1" s="1"/>
  <c r="CH234" i="1"/>
  <c r="CQ234" i="1" s="1"/>
  <c r="CH235" i="1"/>
  <c r="CQ235" i="1" s="1"/>
  <c r="CH236" i="1"/>
  <c r="CQ236" i="1" s="1"/>
  <c r="CH237" i="1"/>
  <c r="CQ237" i="1" s="1"/>
  <c r="CH238" i="1"/>
  <c r="CQ238" i="1" s="1"/>
  <c r="CH239" i="1"/>
  <c r="CQ239" i="1" s="1"/>
  <c r="CH240" i="1"/>
  <c r="CQ240" i="1" s="1"/>
  <c r="CH241" i="1"/>
  <c r="CQ241" i="1" s="1"/>
  <c r="CH242" i="1"/>
  <c r="CQ242" i="1" s="1"/>
  <c r="CH243" i="1"/>
  <c r="CQ243" i="1" s="1"/>
  <c r="CH244" i="1"/>
  <c r="CQ244" i="1" s="1"/>
  <c r="CH245" i="1"/>
  <c r="CQ245" i="1" s="1"/>
  <c r="CH246" i="1"/>
  <c r="CQ246" i="1" s="1"/>
  <c r="CH247" i="1"/>
  <c r="CQ247" i="1" s="1"/>
  <c r="CH248" i="1"/>
  <c r="CQ248" i="1" s="1"/>
  <c r="CH249" i="1"/>
  <c r="CQ249" i="1" s="1"/>
  <c r="CH250" i="1"/>
  <c r="CQ250" i="1" s="1"/>
  <c r="CH251" i="1"/>
  <c r="CQ251" i="1" s="1"/>
  <c r="CH252" i="1"/>
  <c r="CQ252" i="1" s="1"/>
  <c r="CH253" i="1"/>
  <c r="CQ253" i="1" s="1"/>
  <c r="CH254" i="1"/>
  <c r="CQ254" i="1" s="1"/>
  <c r="CH255" i="1"/>
  <c r="CQ255" i="1" s="1"/>
  <c r="CH256" i="1"/>
  <c r="CQ256" i="1" s="1"/>
  <c r="CH257" i="1"/>
  <c r="CQ257" i="1" s="1"/>
  <c r="CH258" i="1"/>
  <c r="CQ258" i="1" s="1"/>
  <c r="CH259" i="1"/>
  <c r="CQ259" i="1" s="1"/>
  <c r="CH260" i="1"/>
  <c r="CQ260" i="1" s="1"/>
  <c r="CH261" i="1"/>
  <c r="CQ261" i="1" s="1"/>
  <c r="CH262" i="1"/>
  <c r="CQ262" i="1" s="1"/>
  <c r="CH263" i="1"/>
  <c r="CQ263" i="1" s="1"/>
  <c r="CH264" i="1"/>
  <c r="CQ264" i="1" s="1"/>
  <c r="CH265" i="1"/>
  <c r="CQ265" i="1" s="1"/>
  <c r="CH266" i="1"/>
  <c r="CQ266" i="1" s="1"/>
  <c r="CH267" i="1"/>
  <c r="CQ267" i="1" s="1"/>
  <c r="CH268" i="1"/>
  <c r="CQ268" i="1" s="1"/>
  <c r="CH269" i="1"/>
  <c r="CQ269" i="1" s="1"/>
  <c r="CH270" i="1"/>
  <c r="CQ270" i="1" s="1"/>
  <c r="CH271" i="1"/>
  <c r="CQ271" i="1" s="1"/>
  <c r="CH272" i="1"/>
  <c r="CQ272" i="1" s="1"/>
  <c r="CH273" i="1"/>
  <c r="CQ273" i="1" s="1"/>
  <c r="CH274" i="1"/>
  <c r="CQ274" i="1" s="1"/>
  <c r="CH275" i="1"/>
  <c r="CQ275" i="1" s="1"/>
  <c r="CH276" i="1"/>
  <c r="CQ276" i="1" s="1"/>
  <c r="CH277" i="1"/>
  <c r="CQ277" i="1" s="1"/>
  <c r="CH278" i="1"/>
  <c r="CQ278" i="1" s="1"/>
  <c r="CH279" i="1"/>
  <c r="CQ279" i="1" s="1"/>
  <c r="CH280" i="1"/>
  <c r="CQ280" i="1" s="1"/>
  <c r="CH281" i="1"/>
  <c r="CQ281" i="1" s="1"/>
  <c r="CH282" i="1"/>
  <c r="CQ282" i="1" s="1"/>
  <c r="CH283" i="1"/>
  <c r="CQ283" i="1" s="1"/>
  <c r="CH284" i="1"/>
  <c r="CQ284" i="1" s="1"/>
  <c r="CH285" i="1"/>
  <c r="CQ285" i="1" s="1"/>
  <c r="CH286" i="1"/>
  <c r="CQ286" i="1" s="1"/>
  <c r="CH287" i="1"/>
  <c r="CQ287" i="1" s="1"/>
  <c r="CH288" i="1"/>
  <c r="CQ288" i="1" s="1"/>
  <c r="CH289" i="1"/>
  <c r="CQ289" i="1" s="1"/>
  <c r="CH290" i="1"/>
  <c r="CQ290" i="1" s="1"/>
  <c r="CH291" i="1"/>
  <c r="CQ291" i="1" s="1"/>
  <c r="CH292" i="1"/>
  <c r="CQ292" i="1" s="1"/>
  <c r="CH293" i="1"/>
  <c r="CQ293" i="1" s="1"/>
  <c r="CH294" i="1"/>
  <c r="CQ294" i="1" s="1"/>
  <c r="CH295" i="1"/>
  <c r="CQ295" i="1" s="1"/>
  <c r="CH296" i="1"/>
  <c r="CQ296" i="1" s="1"/>
  <c r="CH297" i="1"/>
  <c r="CQ297" i="1" s="1"/>
  <c r="CH298" i="1"/>
  <c r="CQ298" i="1" s="1"/>
  <c r="CH299" i="1"/>
  <c r="CQ299" i="1" s="1"/>
  <c r="CH300" i="1"/>
  <c r="CQ300" i="1" s="1"/>
  <c r="CH301" i="1"/>
  <c r="CQ301" i="1" s="1"/>
  <c r="CH302" i="1"/>
  <c r="CQ302" i="1" s="1"/>
  <c r="CH303" i="1"/>
  <c r="CQ303" i="1" s="1"/>
  <c r="CH304" i="1"/>
  <c r="CQ304" i="1" s="1"/>
  <c r="CH305" i="1"/>
  <c r="CQ305" i="1" s="1"/>
  <c r="CH306" i="1"/>
  <c r="CQ306" i="1" s="1"/>
  <c r="CH307" i="1"/>
  <c r="CQ307" i="1" s="1"/>
  <c r="CH308" i="1"/>
  <c r="CQ308" i="1" s="1"/>
  <c r="CH309" i="1"/>
  <c r="CQ309" i="1" s="1"/>
  <c r="CH310" i="1"/>
  <c r="CQ310" i="1" s="1"/>
  <c r="CH311" i="1"/>
  <c r="CQ311" i="1" s="1"/>
  <c r="CH312" i="1"/>
  <c r="CQ312" i="1" s="1"/>
  <c r="CH313" i="1"/>
  <c r="CQ313" i="1" s="1"/>
  <c r="CH314" i="1"/>
  <c r="CQ314" i="1" s="1"/>
  <c r="CH315" i="1"/>
  <c r="CQ315" i="1" s="1"/>
  <c r="CH316" i="1"/>
  <c r="CQ316" i="1" s="1"/>
  <c r="CH317" i="1"/>
  <c r="CQ317" i="1" s="1"/>
  <c r="CH318" i="1"/>
  <c r="CQ318" i="1" s="1"/>
  <c r="CH319" i="1"/>
  <c r="CQ319" i="1" s="1"/>
  <c r="CH320" i="1"/>
  <c r="CQ320" i="1" s="1"/>
  <c r="CH321" i="1"/>
  <c r="CQ321" i="1" s="1"/>
  <c r="CH322" i="1"/>
  <c r="CQ322" i="1" s="1"/>
  <c r="CH323" i="1"/>
  <c r="CQ323" i="1" s="1"/>
  <c r="CH324" i="1"/>
  <c r="CQ324" i="1" s="1"/>
  <c r="CH325" i="1"/>
  <c r="CQ325" i="1" s="1"/>
  <c r="CH326" i="1"/>
  <c r="CQ326" i="1" s="1"/>
  <c r="CH327" i="1"/>
  <c r="CQ327" i="1" s="1"/>
  <c r="CH328" i="1"/>
  <c r="CQ328" i="1" s="1"/>
  <c r="CH329" i="1"/>
  <c r="CQ329" i="1" s="1"/>
  <c r="CH330" i="1"/>
  <c r="CQ330" i="1" s="1"/>
  <c r="CH331" i="1"/>
  <c r="CQ331" i="1" s="1"/>
  <c r="CH332" i="1"/>
  <c r="CQ332" i="1" s="1"/>
  <c r="CH333" i="1"/>
  <c r="CQ333" i="1" s="1"/>
  <c r="CH334" i="1"/>
  <c r="CQ334" i="1" s="1"/>
  <c r="CH335" i="1"/>
  <c r="CQ335" i="1" s="1"/>
  <c r="CH336" i="1"/>
  <c r="CQ336" i="1" s="1"/>
  <c r="CH337" i="1"/>
  <c r="CQ337" i="1" s="1"/>
  <c r="CH338" i="1"/>
  <c r="CQ338" i="1" s="1"/>
  <c r="CH339" i="1"/>
  <c r="CQ339" i="1" s="1"/>
  <c r="CH340" i="1"/>
  <c r="CQ340" i="1" s="1"/>
  <c r="CH341" i="1"/>
  <c r="CQ341" i="1" s="1"/>
  <c r="CH342" i="1"/>
  <c r="CQ342" i="1" s="1"/>
  <c r="CH343" i="1"/>
  <c r="CQ343" i="1" s="1"/>
  <c r="CH344" i="1"/>
  <c r="CQ344" i="1" s="1"/>
  <c r="CH345" i="1"/>
  <c r="CQ345" i="1" s="1"/>
  <c r="CH346" i="1"/>
  <c r="CQ346" i="1" s="1"/>
  <c r="CH347" i="1"/>
  <c r="CQ347" i="1" s="1"/>
  <c r="CH348" i="1"/>
  <c r="CQ348" i="1" s="1"/>
  <c r="CH349" i="1"/>
  <c r="CQ349" i="1" s="1"/>
  <c r="CH350" i="1"/>
  <c r="CQ350" i="1" s="1"/>
  <c r="CH351" i="1"/>
  <c r="CQ351" i="1" s="1"/>
  <c r="CH352" i="1"/>
  <c r="CQ352" i="1" s="1"/>
  <c r="CH353" i="1"/>
  <c r="CQ353" i="1" s="1"/>
  <c r="CH354" i="1"/>
  <c r="CQ354" i="1" s="1"/>
  <c r="CH355" i="1"/>
  <c r="CQ355" i="1" s="1"/>
  <c r="CH356" i="1"/>
  <c r="CQ356" i="1" s="1"/>
  <c r="CH357" i="1"/>
  <c r="CQ357" i="1" s="1"/>
  <c r="CH358" i="1"/>
  <c r="CQ358" i="1" s="1"/>
  <c r="CH359" i="1"/>
  <c r="CQ359" i="1" s="1"/>
  <c r="CH360" i="1"/>
  <c r="CQ360" i="1" s="1"/>
  <c r="CH361" i="1"/>
  <c r="CQ361" i="1" s="1"/>
  <c r="CH362" i="1"/>
  <c r="CQ362" i="1" s="1"/>
  <c r="CH363" i="1"/>
  <c r="CQ363" i="1" s="1"/>
  <c r="CH364" i="1"/>
  <c r="CQ364" i="1" s="1"/>
  <c r="CH365" i="1"/>
  <c r="CQ365" i="1" s="1"/>
  <c r="CH366" i="1"/>
  <c r="CQ366" i="1" s="1"/>
  <c r="CH367" i="1"/>
  <c r="CQ367" i="1" s="1"/>
  <c r="CH368" i="1"/>
  <c r="CQ368" i="1" s="1"/>
  <c r="CH369" i="1"/>
  <c r="CQ369" i="1" s="1"/>
  <c r="CH370" i="1"/>
  <c r="CQ370" i="1" s="1"/>
  <c r="CH371" i="1"/>
  <c r="CQ371" i="1" s="1"/>
  <c r="CH372" i="1"/>
  <c r="CQ372" i="1" s="1"/>
  <c r="CH373" i="1"/>
  <c r="CQ373" i="1" s="1"/>
  <c r="CH374" i="1"/>
  <c r="CQ374" i="1" s="1"/>
  <c r="CH375" i="1"/>
  <c r="CQ375" i="1" s="1"/>
  <c r="CH376" i="1"/>
  <c r="CQ376" i="1" s="1"/>
  <c r="CH377" i="1"/>
  <c r="CQ377" i="1" s="1"/>
  <c r="CH378" i="1"/>
  <c r="CQ378" i="1" s="1"/>
  <c r="CH379" i="1"/>
  <c r="CQ379" i="1" s="1"/>
  <c r="CH380" i="1"/>
  <c r="CQ380" i="1" s="1"/>
  <c r="CH381" i="1"/>
  <c r="CQ381" i="1" s="1"/>
  <c r="CH382" i="1"/>
  <c r="CQ382" i="1" s="1"/>
  <c r="CH383" i="1"/>
  <c r="CQ383" i="1" s="1"/>
  <c r="CH384" i="1"/>
  <c r="CQ384" i="1" s="1"/>
  <c r="CH385" i="1"/>
  <c r="CQ385" i="1" s="1"/>
  <c r="CH386" i="1"/>
  <c r="CQ386" i="1" s="1"/>
  <c r="CH387" i="1"/>
  <c r="CQ387" i="1" s="1"/>
  <c r="CH388" i="1"/>
  <c r="CQ388" i="1" s="1"/>
  <c r="CH389" i="1"/>
  <c r="CQ389" i="1" s="1"/>
  <c r="CH390" i="1"/>
  <c r="CQ390" i="1" s="1"/>
  <c r="CH391" i="1"/>
  <c r="CQ391" i="1" s="1"/>
  <c r="CH392" i="1"/>
  <c r="CQ392" i="1" s="1"/>
  <c r="CH393" i="1"/>
  <c r="CQ393" i="1" s="1"/>
  <c r="CH394" i="1"/>
  <c r="CQ394" i="1" s="1"/>
  <c r="CH395" i="1"/>
  <c r="CQ395" i="1" s="1"/>
  <c r="CH396" i="1"/>
  <c r="CQ396" i="1" s="1"/>
  <c r="CH397" i="1"/>
  <c r="CQ397" i="1" s="1"/>
  <c r="CH398" i="1"/>
  <c r="CQ398" i="1" s="1"/>
  <c r="CH399" i="1"/>
  <c r="CQ399" i="1" s="1"/>
  <c r="CH400" i="1"/>
  <c r="CQ400" i="1" s="1"/>
  <c r="CH401" i="1"/>
  <c r="CQ401" i="1" s="1"/>
  <c r="CH402" i="1"/>
  <c r="CQ402" i="1" s="1"/>
  <c r="CH403" i="1"/>
  <c r="CQ403" i="1" s="1"/>
  <c r="CH404" i="1"/>
  <c r="CQ404" i="1" s="1"/>
  <c r="CH405" i="1"/>
  <c r="CQ405" i="1" s="1"/>
  <c r="CH406" i="1"/>
  <c r="CQ406" i="1" s="1"/>
  <c r="CH407" i="1"/>
  <c r="CQ407" i="1" s="1"/>
  <c r="CH408" i="1"/>
  <c r="CQ408" i="1" s="1"/>
  <c r="CH409" i="1"/>
  <c r="CQ409" i="1" s="1"/>
  <c r="CH410" i="1"/>
  <c r="CQ410" i="1" s="1"/>
  <c r="CH411" i="1"/>
  <c r="CQ411" i="1" s="1"/>
  <c r="CH412" i="1"/>
  <c r="CQ412" i="1" s="1"/>
  <c r="CH413" i="1"/>
  <c r="CQ413" i="1" s="1"/>
  <c r="CH414" i="1"/>
  <c r="CQ414" i="1" s="1"/>
  <c r="CH415" i="1"/>
  <c r="CQ415" i="1" s="1"/>
  <c r="CH416" i="1"/>
  <c r="CQ416" i="1" s="1"/>
  <c r="CH417" i="1"/>
  <c r="CQ417" i="1" s="1"/>
  <c r="CH418" i="1"/>
  <c r="CQ418" i="1" s="1"/>
  <c r="CH419" i="1"/>
  <c r="CQ419" i="1" s="1"/>
  <c r="CH420" i="1"/>
  <c r="CQ420" i="1" s="1"/>
  <c r="CH421" i="1"/>
  <c r="CQ421" i="1" s="1"/>
  <c r="CH422" i="1"/>
  <c r="CQ422" i="1" s="1"/>
  <c r="CH423" i="1"/>
  <c r="CQ423" i="1" s="1"/>
  <c r="CH424" i="1"/>
  <c r="CQ424" i="1" s="1"/>
  <c r="CH425" i="1"/>
  <c r="CQ425" i="1" s="1"/>
  <c r="CH426" i="1"/>
  <c r="CQ426" i="1" s="1"/>
  <c r="CH427" i="1"/>
  <c r="CQ427" i="1" s="1"/>
  <c r="CH428" i="1"/>
  <c r="CQ428" i="1" s="1"/>
  <c r="CH429" i="1"/>
  <c r="CQ429" i="1" s="1"/>
  <c r="CH430" i="1"/>
  <c r="CQ430" i="1" s="1"/>
  <c r="CH431" i="1"/>
  <c r="CQ431" i="1" s="1"/>
  <c r="CH432" i="1"/>
  <c r="CQ432" i="1" s="1"/>
  <c r="CH433" i="1"/>
  <c r="CQ433" i="1" s="1"/>
  <c r="CH434" i="1"/>
  <c r="CQ434" i="1" s="1"/>
  <c r="CH435" i="1"/>
  <c r="CQ435" i="1" s="1"/>
  <c r="CH436" i="1"/>
  <c r="CQ436" i="1" s="1"/>
  <c r="CH437" i="1"/>
  <c r="CQ437" i="1" s="1"/>
  <c r="CH438" i="1"/>
  <c r="CQ438" i="1" s="1"/>
  <c r="CH439" i="1"/>
  <c r="CQ439" i="1" s="1"/>
  <c r="CH440" i="1"/>
  <c r="CQ440" i="1" s="1"/>
  <c r="CH441" i="1"/>
  <c r="CQ441" i="1" s="1"/>
  <c r="CH442" i="1"/>
  <c r="CQ442" i="1" s="1"/>
  <c r="CH443" i="1"/>
  <c r="CQ443" i="1" s="1"/>
  <c r="CH444" i="1"/>
  <c r="CQ444" i="1" s="1"/>
  <c r="CH445" i="1"/>
  <c r="CQ445" i="1" s="1"/>
  <c r="CH446" i="1"/>
  <c r="CQ446" i="1" s="1"/>
  <c r="CH447" i="1"/>
  <c r="CQ447" i="1" s="1"/>
  <c r="CH448" i="1"/>
  <c r="CQ448" i="1" s="1"/>
  <c r="CH449" i="1"/>
  <c r="CQ449" i="1" s="1"/>
  <c r="CH450" i="1"/>
  <c r="CQ450" i="1" s="1"/>
  <c r="CH451" i="1"/>
  <c r="CQ451" i="1" s="1"/>
  <c r="CH452" i="1"/>
  <c r="CQ452" i="1" s="1"/>
  <c r="CH453" i="1"/>
  <c r="CQ453" i="1" s="1"/>
  <c r="CH454" i="1"/>
  <c r="CQ454" i="1" s="1"/>
  <c r="CH455" i="1"/>
  <c r="CQ455" i="1" s="1"/>
  <c r="CH456" i="1"/>
  <c r="CQ456" i="1" s="1"/>
  <c r="CH457" i="1"/>
  <c r="CQ457" i="1" s="1"/>
  <c r="CH458" i="1"/>
  <c r="CQ458" i="1" s="1"/>
  <c r="CH459" i="1"/>
  <c r="CQ459" i="1" s="1"/>
  <c r="CH460" i="1"/>
  <c r="CQ460" i="1" s="1"/>
  <c r="CH461" i="1"/>
  <c r="CQ461" i="1" s="1"/>
  <c r="CH462" i="1"/>
  <c r="CQ462" i="1" s="1"/>
  <c r="CH463" i="1"/>
  <c r="CQ463" i="1" s="1"/>
  <c r="CH464" i="1"/>
  <c r="CQ464" i="1" s="1"/>
  <c r="CH465" i="1"/>
  <c r="CQ465" i="1" s="1"/>
  <c r="CH466" i="1"/>
  <c r="CQ466" i="1" s="1"/>
  <c r="CH467" i="1"/>
  <c r="CQ467" i="1" s="1"/>
  <c r="CH468" i="1"/>
  <c r="CQ468" i="1" s="1"/>
  <c r="CH469" i="1"/>
  <c r="CQ469" i="1" s="1"/>
  <c r="CH470" i="1"/>
  <c r="CQ470" i="1" s="1"/>
  <c r="CH471" i="1"/>
  <c r="CQ471" i="1" s="1"/>
  <c r="CH472" i="1"/>
  <c r="CQ472" i="1" s="1"/>
  <c r="CH473" i="1"/>
  <c r="CQ473" i="1" s="1"/>
  <c r="CH474" i="1"/>
  <c r="CQ474" i="1" s="1"/>
  <c r="CH475" i="1"/>
  <c r="CQ475" i="1" s="1"/>
  <c r="CH476" i="1"/>
  <c r="CQ476" i="1" s="1"/>
  <c r="CH477" i="1"/>
  <c r="CQ477" i="1" s="1"/>
  <c r="CH478" i="1"/>
  <c r="CQ478" i="1" s="1"/>
  <c r="CH479" i="1"/>
  <c r="CQ479" i="1" s="1"/>
  <c r="CH480" i="1"/>
  <c r="CQ480" i="1" s="1"/>
  <c r="CH481" i="1"/>
  <c r="CQ481" i="1" s="1"/>
  <c r="CH482" i="1"/>
  <c r="CQ482" i="1" s="1"/>
  <c r="CH483" i="1"/>
  <c r="CQ483" i="1" s="1"/>
  <c r="CH484" i="1"/>
  <c r="CQ484" i="1" s="1"/>
  <c r="CH485" i="1"/>
  <c r="CQ485" i="1" s="1"/>
  <c r="CH486" i="1"/>
  <c r="CQ486" i="1" s="1"/>
  <c r="CH487" i="1"/>
  <c r="CQ487" i="1" s="1"/>
  <c r="CH488" i="1"/>
  <c r="CQ488" i="1" s="1"/>
  <c r="CH489" i="1"/>
  <c r="CQ489" i="1" s="1"/>
  <c r="CH490" i="1"/>
  <c r="CQ490" i="1" s="1"/>
  <c r="CH491" i="1"/>
  <c r="CQ491" i="1" s="1"/>
  <c r="CH492" i="1"/>
  <c r="CQ492" i="1" s="1"/>
  <c r="CH493" i="1"/>
  <c r="CQ493" i="1" s="1"/>
  <c r="CH494" i="1"/>
  <c r="CQ494" i="1" s="1"/>
  <c r="CH495" i="1"/>
  <c r="CQ495" i="1" s="1"/>
  <c r="CH496" i="1"/>
  <c r="CQ496" i="1" s="1"/>
  <c r="CH497" i="1"/>
  <c r="CQ497" i="1" s="1"/>
  <c r="CH498" i="1"/>
  <c r="CQ498" i="1" s="1"/>
  <c r="CH499" i="1"/>
  <c r="CQ499" i="1" s="1"/>
  <c r="CH500" i="1"/>
  <c r="CQ500" i="1" s="1"/>
  <c r="CH501" i="1"/>
  <c r="CQ501" i="1" s="1"/>
  <c r="CH502" i="1"/>
  <c r="CQ502" i="1" s="1"/>
  <c r="CH503" i="1"/>
  <c r="CQ503" i="1" s="1"/>
  <c r="CH504" i="1"/>
  <c r="CQ504" i="1" s="1"/>
  <c r="CH505" i="1"/>
  <c r="CQ505" i="1" s="1"/>
  <c r="CH506" i="1"/>
  <c r="CQ506" i="1" s="1"/>
  <c r="CH507" i="1"/>
  <c r="CQ507" i="1" s="1"/>
  <c r="CH508" i="1"/>
  <c r="CQ508" i="1" s="1"/>
  <c r="CH509" i="1"/>
  <c r="CQ509" i="1" s="1"/>
  <c r="CH510" i="1"/>
  <c r="CQ510" i="1" s="1"/>
  <c r="CH511" i="1"/>
  <c r="CQ511" i="1" s="1"/>
  <c r="CH512" i="1"/>
  <c r="CQ512" i="1" s="1"/>
  <c r="CH513" i="1"/>
  <c r="CQ513" i="1" s="1"/>
  <c r="CH514" i="1"/>
  <c r="CQ514" i="1" s="1"/>
  <c r="CH515" i="1"/>
  <c r="CQ515" i="1" s="1"/>
  <c r="CH516" i="1"/>
  <c r="CQ516" i="1" s="1"/>
  <c r="CH517" i="1"/>
  <c r="CQ517" i="1" s="1"/>
  <c r="CH518" i="1"/>
  <c r="CQ518" i="1" s="1"/>
  <c r="CH519" i="1"/>
  <c r="CQ519" i="1" s="1"/>
  <c r="CH520" i="1"/>
  <c r="CQ520" i="1" s="1"/>
  <c r="CH521" i="1"/>
  <c r="CQ521" i="1" s="1"/>
  <c r="CH522" i="1"/>
  <c r="CQ522" i="1" s="1"/>
  <c r="CH523" i="1"/>
  <c r="CQ523" i="1" s="1"/>
  <c r="CH524" i="1"/>
  <c r="CQ524" i="1" s="1"/>
  <c r="CH525" i="1"/>
  <c r="CQ525" i="1" s="1"/>
  <c r="CH526" i="1"/>
  <c r="CQ526" i="1" s="1"/>
  <c r="CH527" i="1"/>
  <c r="CQ527" i="1" s="1"/>
  <c r="CH528" i="1"/>
  <c r="CQ528" i="1" s="1"/>
  <c r="CH529" i="1"/>
  <c r="CQ529" i="1" s="1"/>
  <c r="CH530" i="1"/>
  <c r="CQ530" i="1" s="1"/>
  <c r="CH531" i="1"/>
  <c r="CQ531" i="1" s="1"/>
  <c r="CH532" i="1"/>
  <c r="CQ532" i="1" s="1"/>
  <c r="CH533" i="1"/>
  <c r="CQ533" i="1" s="1"/>
  <c r="CH534" i="1"/>
  <c r="CQ534" i="1" s="1"/>
  <c r="CH535" i="1"/>
  <c r="CQ535" i="1" s="1"/>
  <c r="CH536" i="1"/>
  <c r="CQ536" i="1" s="1"/>
  <c r="CH537" i="1"/>
  <c r="CQ537" i="1" s="1"/>
  <c r="CH538" i="1"/>
  <c r="CQ538" i="1" s="1"/>
  <c r="CH539" i="1"/>
  <c r="CQ539" i="1" s="1"/>
  <c r="CH540" i="1"/>
  <c r="CQ540" i="1" s="1"/>
  <c r="CH541" i="1"/>
  <c r="CQ541" i="1" s="1"/>
  <c r="CH542" i="1"/>
  <c r="CQ542" i="1" s="1"/>
  <c r="CH543" i="1"/>
  <c r="CQ543" i="1" s="1"/>
  <c r="CH544" i="1"/>
  <c r="CQ544" i="1" s="1"/>
  <c r="CH545" i="1"/>
  <c r="CQ545" i="1" s="1"/>
  <c r="CH546" i="1"/>
  <c r="CQ546" i="1" s="1"/>
  <c r="CH547" i="1"/>
  <c r="CQ547" i="1" s="1"/>
  <c r="CH548" i="1"/>
  <c r="CQ548" i="1" s="1"/>
  <c r="CH549" i="1"/>
  <c r="CQ549" i="1" s="1"/>
  <c r="CH550" i="1"/>
  <c r="CQ550" i="1" s="1"/>
  <c r="CH551" i="1"/>
  <c r="CQ551" i="1" s="1"/>
  <c r="CH552" i="1"/>
  <c r="CQ552" i="1" s="1"/>
  <c r="CH553" i="1"/>
  <c r="CQ553" i="1" s="1"/>
  <c r="CH554" i="1"/>
  <c r="CQ554" i="1" s="1"/>
  <c r="CH555" i="1"/>
  <c r="CQ555" i="1" s="1"/>
  <c r="CH556" i="1"/>
  <c r="CQ556" i="1" s="1"/>
  <c r="CH557" i="1"/>
  <c r="CQ557" i="1" s="1"/>
  <c r="CH558" i="1"/>
  <c r="CQ558" i="1" s="1"/>
  <c r="CH559" i="1"/>
  <c r="CQ559" i="1" s="1"/>
  <c r="CH560" i="1"/>
  <c r="CQ560" i="1" s="1"/>
  <c r="CH561" i="1"/>
  <c r="CQ561" i="1" s="1"/>
  <c r="CH562" i="1"/>
  <c r="CQ562" i="1" s="1"/>
  <c r="CH563" i="1"/>
  <c r="CQ563" i="1" s="1"/>
  <c r="CH564" i="1"/>
  <c r="CQ564" i="1" s="1"/>
  <c r="CH565" i="1"/>
  <c r="CQ565" i="1" s="1"/>
  <c r="CH566" i="1"/>
  <c r="CQ566" i="1" s="1"/>
  <c r="CH567" i="1"/>
  <c r="CQ567" i="1" s="1"/>
  <c r="CH568" i="1"/>
  <c r="CQ568" i="1" s="1"/>
  <c r="CH569" i="1"/>
  <c r="CQ569" i="1" s="1"/>
  <c r="CH570" i="1"/>
  <c r="CQ570" i="1" s="1"/>
  <c r="CH571" i="1"/>
  <c r="CQ571" i="1" s="1"/>
  <c r="CH572" i="1"/>
  <c r="CQ572" i="1" s="1"/>
  <c r="CH573" i="1"/>
  <c r="CQ573" i="1" s="1"/>
  <c r="CH574" i="1"/>
  <c r="CQ574" i="1" s="1"/>
  <c r="CH575" i="1"/>
  <c r="CQ575" i="1" s="1"/>
  <c r="CH576" i="1"/>
  <c r="CQ576" i="1" s="1"/>
  <c r="CH577" i="1"/>
  <c r="CQ577" i="1" s="1"/>
  <c r="CH578" i="1"/>
  <c r="CQ578" i="1" s="1"/>
  <c r="CH579" i="1"/>
  <c r="CQ579" i="1" s="1"/>
  <c r="CH580" i="1"/>
  <c r="CQ580" i="1" s="1"/>
  <c r="CH581" i="1"/>
  <c r="CQ581" i="1" s="1"/>
  <c r="CH582" i="1"/>
  <c r="CQ582" i="1" s="1"/>
  <c r="CH583" i="1"/>
  <c r="CQ583" i="1" s="1"/>
  <c r="CH584" i="1"/>
  <c r="CQ584" i="1" s="1"/>
  <c r="CH585" i="1"/>
  <c r="CQ585" i="1" s="1"/>
  <c r="CH586" i="1"/>
  <c r="CQ586" i="1" s="1"/>
  <c r="CH587" i="1"/>
  <c r="CQ587" i="1" s="1"/>
  <c r="CH588" i="1"/>
  <c r="CQ588" i="1" s="1"/>
  <c r="CH589" i="1"/>
  <c r="CQ589" i="1" s="1"/>
  <c r="CH590" i="1"/>
  <c r="CQ590" i="1" s="1"/>
  <c r="CH591" i="1"/>
  <c r="CQ591" i="1" s="1"/>
  <c r="CH592" i="1"/>
  <c r="CQ592" i="1" s="1"/>
  <c r="CH593" i="1"/>
  <c r="CQ593" i="1" s="1"/>
  <c r="CH594" i="1"/>
  <c r="CQ594" i="1" s="1"/>
  <c r="CH595" i="1"/>
  <c r="CQ595" i="1" s="1"/>
  <c r="CH596" i="1"/>
  <c r="CQ596" i="1" s="1"/>
  <c r="CH597" i="1"/>
  <c r="CQ597" i="1" s="1"/>
  <c r="CH598" i="1"/>
  <c r="CQ598" i="1" s="1"/>
  <c r="CH599" i="1"/>
  <c r="CQ599" i="1" s="1"/>
  <c r="CH600" i="1"/>
  <c r="CQ600" i="1" s="1"/>
  <c r="CH601" i="1"/>
  <c r="CQ601" i="1" s="1"/>
  <c r="CH602" i="1"/>
  <c r="CQ602" i="1" s="1"/>
  <c r="CH603" i="1"/>
  <c r="CQ603" i="1" s="1"/>
  <c r="CH604" i="1"/>
  <c r="CQ604" i="1" s="1"/>
  <c r="CH605" i="1"/>
  <c r="CQ605" i="1" s="1"/>
  <c r="CH606" i="1"/>
  <c r="CQ606" i="1" s="1"/>
  <c r="CH607" i="1"/>
  <c r="CQ607" i="1" s="1"/>
  <c r="CH608" i="1"/>
  <c r="CQ608" i="1" s="1"/>
  <c r="CH609" i="1"/>
  <c r="CQ609" i="1" s="1"/>
  <c r="CH610" i="1"/>
  <c r="CQ610" i="1" s="1"/>
  <c r="CH611" i="1"/>
  <c r="CQ611" i="1" s="1"/>
  <c r="CH612" i="1"/>
  <c r="CQ612" i="1" s="1"/>
  <c r="CH613" i="1"/>
  <c r="CQ613" i="1" s="1"/>
  <c r="CH614" i="1"/>
  <c r="CQ614" i="1" s="1"/>
  <c r="CH615" i="1"/>
  <c r="CQ615" i="1" s="1"/>
  <c r="CH616" i="1"/>
  <c r="CQ616" i="1" s="1"/>
  <c r="CH617" i="1"/>
  <c r="CQ617" i="1" s="1"/>
  <c r="CH618" i="1"/>
  <c r="CQ618" i="1" s="1"/>
  <c r="CH619" i="1"/>
  <c r="CQ619" i="1" s="1"/>
  <c r="CH620" i="1"/>
  <c r="CQ620" i="1" s="1"/>
  <c r="CH621" i="1"/>
  <c r="CQ621" i="1" s="1"/>
  <c r="CH622" i="1"/>
  <c r="CQ622" i="1" s="1"/>
  <c r="CH623" i="1"/>
  <c r="CQ623" i="1" s="1"/>
  <c r="CH624" i="1"/>
  <c r="CQ624" i="1" s="1"/>
  <c r="CH625" i="1"/>
  <c r="CQ625" i="1" s="1"/>
  <c r="CH626" i="1"/>
  <c r="CQ626" i="1" s="1"/>
  <c r="CH627" i="1"/>
  <c r="CQ627" i="1" s="1"/>
  <c r="CH628" i="1"/>
  <c r="CQ628" i="1" s="1"/>
  <c r="CH629" i="1"/>
  <c r="CQ629" i="1" s="1"/>
  <c r="CH630" i="1"/>
  <c r="CQ630" i="1" s="1"/>
  <c r="CH631" i="1"/>
  <c r="CQ631" i="1" s="1"/>
  <c r="CH632" i="1"/>
  <c r="CQ632" i="1" s="1"/>
  <c r="CH633" i="1"/>
  <c r="CQ633" i="1" s="1"/>
  <c r="CH634" i="1"/>
  <c r="CQ634" i="1" s="1"/>
  <c r="CH635" i="1"/>
  <c r="CQ635" i="1" s="1"/>
  <c r="CH636" i="1"/>
  <c r="CQ636" i="1" s="1"/>
  <c r="CH637" i="1"/>
  <c r="CQ637" i="1" s="1"/>
  <c r="CH638" i="1"/>
  <c r="CQ638" i="1" s="1"/>
  <c r="CH639" i="1"/>
  <c r="CQ639" i="1" s="1"/>
  <c r="CH640" i="1"/>
  <c r="CQ640" i="1" s="1"/>
  <c r="CH641" i="1"/>
  <c r="CQ641" i="1" s="1"/>
  <c r="CH642" i="1"/>
  <c r="CQ642" i="1" s="1"/>
  <c r="CH643" i="1"/>
  <c r="CQ643" i="1" s="1"/>
  <c r="CH644" i="1"/>
  <c r="CQ644" i="1" s="1"/>
  <c r="CH645" i="1"/>
  <c r="CQ645" i="1" s="1"/>
  <c r="CH646" i="1"/>
  <c r="CQ646" i="1" s="1"/>
  <c r="CH647" i="1"/>
  <c r="CQ647" i="1" s="1"/>
  <c r="CH648" i="1"/>
  <c r="CQ648" i="1" s="1"/>
  <c r="CH649" i="1"/>
  <c r="CQ649" i="1" s="1"/>
  <c r="CH650" i="1"/>
  <c r="CQ650" i="1" s="1"/>
  <c r="CH651" i="1"/>
  <c r="CQ651" i="1" s="1"/>
  <c r="CH652" i="1"/>
  <c r="CQ652" i="1" s="1"/>
  <c r="CH653" i="1"/>
  <c r="CQ653" i="1" s="1"/>
  <c r="CH654" i="1"/>
  <c r="CQ654" i="1" s="1"/>
  <c r="CH655" i="1"/>
  <c r="CQ655" i="1" s="1"/>
  <c r="CH656" i="1"/>
  <c r="CQ656" i="1" s="1"/>
  <c r="CH657" i="1"/>
  <c r="CQ657" i="1" s="1"/>
  <c r="CH658" i="1"/>
  <c r="CQ658" i="1" s="1"/>
  <c r="CH659" i="1"/>
  <c r="CQ659" i="1" s="1"/>
  <c r="CH660" i="1"/>
  <c r="CQ660" i="1" s="1"/>
  <c r="CH661" i="1"/>
  <c r="CQ661" i="1" s="1"/>
  <c r="CH662" i="1"/>
  <c r="CQ662" i="1" s="1"/>
  <c r="CH663" i="1"/>
  <c r="CQ663" i="1" s="1"/>
  <c r="CH664" i="1"/>
  <c r="CQ664" i="1" s="1"/>
  <c r="CH665" i="1"/>
  <c r="CQ665" i="1" s="1"/>
  <c r="CH666" i="1"/>
  <c r="CQ666" i="1" s="1"/>
  <c r="CH667" i="1"/>
  <c r="CQ667" i="1" s="1"/>
  <c r="CH668" i="1"/>
  <c r="CQ668" i="1" s="1"/>
  <c r="CH669" i="1"/>
  <c r="CQ669" i="1" s="1"/>
  <c r="CH670" i="1"/>
  <c r="CQ670" i="1" s="1"/>
  <c r="CH671" i="1"/>
  <c r="CQ671" i="1" s="1"/>
  <c r="CH672" i="1"/>
  <c r="CQ672" i="1" s="1"/>
  <c r="CH673" i="1"/>
  <c r="CQ673" i="1" s="1"/>
  <c r="CH674" i="1"/>
  <c r="CQ674" i="1" s="1"/>
  <c r="CH675" i="1"/>
  <c r="CQ675" i="1" s="1"/>
  <c r="CH676" i="1"/>
  <c r="CQ676" i="1" s="1"/>
  <c r="CH677" i="1"/>
  <c r="CQ677" i="1" s="1"/>
  <c r="CH678" i="1"/>
  <c r="CQ678" i="1" s="1"/>
  <c r="CH679" i="1"/>
  <c r="CQ679" i="1" s="1"/>
  <c r="CH680" i="1"/>
  <c r="CQ680" i="1" s="1"/>
  <c r="CH681" i="1"/>
  <c r="CQ681" i="1" s="1"/>
  <c r="CH682" i="1"/>
  <c r="CQ682" i="1" s="1"/>
  <c r="CH683" i="1"/>
  <c r="CQ683" i="1" s="1"/>
  <c r="CH684" i="1"/>
  <c r="CQ684" i="1" s="1"/>
  <c r="CH685" i="1"/>
  <c r="CQ685" i="1" s="1"/>
  <c r="CH686" i="1"/>
  <c r="CQ686" i="1" s="1"/>
  <c r="CH687" i="1"/>
  <c r="CQ687" i="1" s="1"/>
  <c r="CH688" i="1"/>
  <c r="CQ688" i="1" s="1"/>
  <c r="CH689" i="1"/>
  <c r="CQ689" i="1" s="1"/>
  <c r="CH690" i="1"/>
  <c r="CQ690" i="1" s="1"/>
  <c r="CH691" i="1"/>
  <c r="CQ691" i="1" s="1"/>
  <c r="CH692" i="1"/>
  <c r="CQ692" i="1" s="1"/>
  <c r="CH693" i="1"/>
  <c r="CQ693" i="1" s="1"/>
  <c r="CH694" i="1"/>
  <c r="CQ694" i="1" s="1"/>
  <c r="CH695" i="1"/>
  <c r="CQ695" i="1" s="1"/>
  <c r="CH696" i="1"/>
  <c r="CQ696" i="1" s="1"/>
  <c r="CH697" i="1"/>
  <c r="CQ697" i="1" s="1"/>
  <c r="CH698" i="1"/>
  <c r="CQ698" i="1" s="1"/>
  <c r="CH699" i="1"/>
  <c r="CQ699" i="1" s="1"/>
  <c r="CH700" i="1"/>
  <c r="CQ700" i="1" s="1"/>
  <c r="CH701" i="1"/>
  <c r="CQ701" i="1" s="1"/>
  <c r="CH702" i="1"/>
  <c r="CQ702" i="1" s="1"/>
  <c r="CH703" i="1"/>
  <c r="CQ703" i="1" s="1"/>
  <c r="CH704" i="1"/>
  <c r="CQ704" i="1" s="1"/>
  <c r="CH705" i="1"/>
  <c r="CQ705" i="1" s="1"/>
  <c r="CH706" i="1"/>
  <c r="CQ706" i="1" s="1"/>
  <c r="CH707" i="1"/>
  <c r="CQ707" i="1" s="1"/>
  <c r="CH708" i="1"/>
  <c r="CQ708" i="1" s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425" i="1"/>
  <c r="CG426" i="1"/>
  <c r="CG427" i="1"/>
  <c r="CG428" i="1"/>
  <c r="CG429" i="1"/>
  <c r="CG430" i="1"/>
  <c r="CG431" i="1"/>
  <c r="CG432" i="1"/>
  <c r="CG433" i="1"/>
  <c r="CG434" i="1"/>
  <c r="CG435" i="1"/>
  <c r="CG436" i="1"/>
  <c r="CG437" i="1"/>
  <c r="CG438" i="1"/>
  <c r="CG439" i="1"/>
  <c r="CG440" i="1"/>
  <c r="CG441" i="1"/>
  <c r="CG442" i="1"/>
  <c r="CG443" i="1"/>
  <c r="CG444" i="1"/>
  <c r="CG445" i="1"/>
  <c r="CG446" i="1"/>
  <c r="CG447" i="1"/>
  <c r="CG448" i="1"/>
  <c r="CG449" i="1"/>
  <c r="CG450" i="1"/>
  <c r="CG451" i="1"/>
  <c r="CG452" i="1"/>
  <c r="CG453" i="1"/>
  <c r="CG454" i="1"/>
  <c r="CG455" i="1"/>
  <c r="CG456" i="1"/>
  <c r="CG457" i="1"/>
  <c r="CG458" i="1"/>
  <c r="CG459" i="1"/>
  <c r="CG460" i="1"/>
  <c r="CG461" i="1"/>
  <c r="CG462" i="1"/>
  <c r="CG463" i="1"/>
  <c r="CG464" i="1"/>
  <c r="CG465" i="1"/>
  <c r="CG466" i="1"/>
  <c r="CG467" i="1"/>
  <c r="CG468" i="1"/>
  <c r="CG469" i="1"/>
  <c r="CG470" i="1"/>
  <c r="CG471" i="1"/>
  <c r="CG472" i="1"/>
  <c r="CG473" i="1"/>
  <c r="CG474" i="1"/>
  <c r="CG475" i="1"/>
  <c r="CG476" i="1"/>
  <c r="CG477" i="1"/>
  <c r="CG478" i="1"/>
  <c r="CG479" i="1"/>
  <c r="CG480" i="1"/>
  <c r="CG481" i="1"/>
  <c r="CG482" i="1"/>
  <c r="CG483" i="1"/>
  <c r="CG484" i="1"/>
  <c r="CG485" i="1"/>
  <c r="CG486" i="1"/>
  <c r="CG487" i="1"/>
  <c r="CG488" i="1"/>
  <c r="CG489" i="1"/>
  <c r="CG490" i="1"/>
  <c r="CG491" i="1"/>
  <c r="CG492" i="1"/>
  <c r="CG493" i="1"/>
  <c r="CG494" i="1"/>
  <c r="CG495" i="1"/>
  <c r="CG496" i="1"/>
  <c r="CG497" i="1"/>
  <c r="CG498" i="1"/>
  <c r="CG499" i="1"/>
  <c r="CG500" i="1"/>
  <c r="CG501" i="1"/>
  <c r="CG502" i="1"/>
  <c r="CG503" i="1"/>
  <c r="CG504" i="1"/>
  <c r="CG505" i="1"/>
  <c r="CG506" i="1"/>
  <c r="CG507" i="1"/>
  <c r="CG508" i="1"/>
  <c r="CG509" i="1"/>
  <c r="CG510" i="1"/>
  <c r="CG511" i="1"/>
  <c r="CG512" i="1"/>
  <c r="CG513" i="1"/>
  <c r="CG514" i="1"/>
  <c r="CG515" i="1"/>
  <c r="CG516" i="1"/>
  <c r="CG517" i="1"/>
  <c r="CG518" i="1"/>
  <c r="CG519" i="1"/>
  <c r="CG520" i="1"/>
  <c r="CG521" i="1"/>
  <c r="CG522" i="1"/>
  <c r="CG523" i="1"/>
  <c r="CG524" i="1"/>
  <c r="CG525" i="1"/>
  <c r="CG526" i="1"/>
  <c r="CG527" i="1"/>
  <c r="CG528" i="1"/>
  <c r="CG529" i="1"/>
  <c r="CG530" i="1"/>
  <c r="CG531" i="1"/>
  <c r="CG532" i="1"/>
  <c r="CG533" i="1"/>
  <c r="CG534" i="1"/>
  <c r="CG535" i="1"/>
  <c r="CG536" i="1"/>
  <c r="CG537" i="1"/>
  <c r="CG538" i="1"/>
  <c r="CG539" i="1"/>
  <c r="CG540" i="1"/>
  <c r="CG541" i="1"/>
  <c r="CG542" i="1"/>
  <c r="CG543" i="1"/>
  <c r="CG544" i="1"/>
  <c r="CG545" i="1"/>
  <c r="CG546" i="1"/>
  <c r="CG547" i="1"/>
  <c r="CG548" i="1"/>
  <c r="CG549" i="1"/>
  <c r="CG550" i="1"/>
  <c r="CG551" i="1"/>
  <c r="CG552" i="1"/>
  <c r="CG553" i="1"/>
  <c r="CG554" i="1"/>
  <c r="CG555" i="1"/>
  <c r="CG556" i="1"/>
  <c r="CG557" i="1"/>
  <c r="CG558" i="1"/>
  <c r="CG559" i="1"/>
  <c r="CG560" i="1"/>
  <c r="CG561" i="1"/>
  <c r="CG562" i="1"/>
  <c r="CG563" i="1"/>
  <c r="CG564" i="1"/>
  <c r="CG565" i="1"/>
  <c r="CG566" i="1"/>
  <c r="CG567" i="1"/>
  <c r="CG568" i="1"/>
  <c r="CG569" i="1"/>
  <c r="CG570" i="1"/>
  <c r="CG571" i="1"/>
  <c r="CG572" i="1"/>
  <c r="CG573" i="1"/>
  <c r="CG574" i="1"/>
  <c r="CG575" i="1"/>
  <c r="CG576" i="1"/>
  <c r="CG577" i="1"/>
  <c r="CG578" i="1"/>
  <c r="CG579" i="1"/>
  <c r="CG580" i="1"/>
  <c r="CG581" i="1"/>
  <c r="CG582" i="1"/>
  <c r="CG583" i="1"/>
  <c r="CG584" i="1"/>
  <c r="CG585" i="1"/>
  <c r="CG586" i="1"/>
  <c r="CG587" i="1"/>
  <c r="CG588" i="1"/>
  <c r="CG589" i="1"/>
  <c r="CG590" i="1"/>
  <c r="CG591" i="1"/>
  <c r="CG592" i="1"/>
  <c r="CG593" i="1"/>
  <c r="CG594" i="1"/>
  <c r="CG595" i="1"/>
  <c r="CG596" i="1"/>
  <c r="CG597" i="1"/>
  <c r="CG598" i="1"/>
  <c r="CG599" i="1"/>
  <c r="CG600" i="1"/>
  <c r="CG601" i="1"/>
  <c r="CG602" i="1"/>
  <c r="CG603" i="1"/>
  <c r="CG604" i="1"/>
  <c r="CG605" i="1"/>
  <c r="CG606" i="1"/>
  <c r="CG607" i="1"/>
  <c r="CG608" i="1"/>
  <c r="CG609" i="1"/>
  <c r="CG610" i="1"/>
  <c r="CG611" i="1"/>
  <c r="CG612" i="1"/>
  <c r="CG613" i="1"/>
  <c r="CG614" i="1"/>
  <c r="CG615" i="1"/>
  <c r="CG616" i="1"/>
  <c r="CG617" i="1"/>
  <c r="CG618" i="1"/>
  <c r="CG619" i="1"/>
  <c r="CG620" i="1"/>
  <c r="CG621" i="1"/>
  <c r="CG622" i="1"/>
  <c r="CG623" i="1"/>
  <c r="CG624" i="1"/>
  <c r="CG625" i="1"/>
  <c r="CG626" i="1"/>
  <c r="CG627" i="1"/>
  <c r="CG628" i="1"/>
  <c r="CG629" i="1"/>
  <c r="CG630" i="1"/>
  <c r="CG631" i="1"/>
  <c r="CG632" i="1"/>
  <c r="CG633" i="1"/>
  <c r="CG634" i="1"/>
  <c r="CG635" i="1"/>
  <c r="CG636" i="1"/>
  <c r="CG637" i="1"/>
  <c r="CG638" i="1"/>
  <c r="CG639" i="1"/>
  <c r="CG640" i="1"/>
  <c r="CG641" i="1"/>
  <c r="CG642" i="1"/>
  <c r="CG643" i="1"/>
  <c r="CG644" i="1"/>
  <c r="CG645" i="1"/>
  <c r="CG646" i="1"/>
  <c r="CG647" i="1"/>
  <c r="CG648" i="1"/>
  <c r="CG649" i="1"/>
  <c r="CG650" i="1"/>
  <c r="CG651" i="1"/>
  <c r="CG652" i="1"/>
  <c r="CG653" i="1"/>
  <c r="CG654" i="1"/>
  <c r="CG655" i="1"/>
  <c r="CG656" i="1"/>
  <c r="CG657" i="1"/>
  <c r="CG658" i="1"/>
  <c r="CG659" i="1"/>
  <c r="CG660" i="1"/>
  <c r="CG661" i="1"/>
  <c r="CG662" i="1"/>
  <c r="CG663" i="1"/>
  <c r="CG664" i="1"/>
  <c r="CG665" i="1"/>
  <c r="CG666" i="1"/>
  <c r="CG667" i="1"/>
  <c r="CG668" i="1"/>
  <c r="CG669" i="1"/>
  <c r="CG670" i="1"/>
  <c r="CG671" i="1"/>
  <c r="CG672" i="1"/>
  <c r="CG673" i="1"/>
  <c r="CG674" i="1"/>
  <c r="CG675" i="1"/>
  <c r="CG676" i="1"/>
  <c r="CG677" i="1"/>
  <c r="CG678" i="1"/>
  <c r="CG679" i="1"/>
  <c r="CG680" i="1"/>
  <c r="CG681" i="1"/>
  <c r="CG682" i="1"/>
  <c r="CG683" i="1"/>
  <c r="CG684" i="1"/>
  <c r="CG685" i="1"/>
  <c r="CG686" i="1"/>
  <c r="CG687" i="1"/>
  <c r="CG688" i="1"/>
  <c r="CG689" i="1"/>
  <c r="CG690" i="1"/>
  <c r="CG691" i="1"/>
  <c r="CG692" i="1"/>
  <c r="CG693" i="1"/>
  <c r="CG694" i="1"/>
  <c r="CG695" i="1"/>
  <c r="CG696" i="1"/>
  <c r="CG697" i="1"/>
  <c r="CG698" i="1"/>
  <c r="CG699" i="1"/>
  <c r="CG700" i="1"/>
  <c r="CG701" i="1"/>
  <c r="CG702" i="1"/>
  <c r="CG703" i="1"/>
  <c r="CG704" i="1"/>
  <c r="CG705" i="1"/>
  <c r="CG706" i="1"/>
  <c r="CG707" i="1"/>
  <c r="CG708" i="1"/>
  <c r="CG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561" i="1"/>
  <c r="CF562" i="1"/>
  <c r="CF563" i="1"/>
  <c r="CF564" i="1"/>
  <c r="CF565" i="1"/>
  <c r="CF566" i="1"/>
  <c r="CF567" i="1"/>
  <c r="CF568" i="1"/>
  <c r="CF569" i="1"/>
  <c r="CF570" i="1"/>
  <c r="CF571" i="1"/>
  <c r="CF572" i="1"/>
  <c r="CF573" i="1"/>
  <c r="CF574" i="1"/>
  <c r="CF575" i="1"/>
  <c r="CF576" i="1"/>
  <c r="CF577" i="1"/>
  <c r="CF578" i="1"/>
  <c r="CF579" i="1"/>
  <c r="CF580" i="1"/>
  <c r="CF581" i="1"/>
  <c r="CF582" i="1"/>
  <c r="CF583" i="1"/>
  <c r="CF584" i="1"/>
  <c r="CF585" i="1"/>
  <c r="CF586" i="1"/>
  <c r="CF587" i="1"/>
  <c r="CF588" i="1"/>
  <c r="CF589" i="1"/>
  <c r="CF590" i="1"/>
  <c r="CF591" i="1"/>
  <c r="CF592" i="1"/>
  <c r="CF593" i="1"/>
  <c r="CF594" i="1"/>
  <c r="CF595" i="1"/>
  <c r="CF596" i="1"/>
  <c r="CF597" i="1"/>
  <c r="CF598" i="1"/>
  <c r="CF599" i="1"/>
  <c r="CF600" i="1"/>
  <c r="CF601" i="1"/>
  <c r="CF602" i="1"/>
  <c r="CF603" i="1"/>
  <c r="CF604" i="1"/>
  <c r="CF605" i="1"/>
  <c r="CF606" i="1"/>
  <c r="CF607" i="1"/>
  <c r="CF608" i="1"/>
  <c r="CF609" i="1"/>
  <c r="CF610" i="1"/>
  <c r="CF611" i="1"/>
  <c r="CF612" i="1"/>
  <c r="CF613" i="1"/>
  <c r="CF614" i="1"/>
  <c r="CF615" i="1"/>
  <c r="CF616" i="1"/>
  <c r="CF617" i="1"/>
  <c r="CF618" i="1"/>
  <c r="CF619" i="1"/>
  <c r="CF620" i="1"/>
  <c r="CF621" i="1"/>
  <c r="CF622" i="1"/>
  <c r="CF623" i="1"/>
  <c r="CF624" i="1"/>
  <c r="CF625" i="1"/>
  <c r="CF626" i="1"/>
  <c r="CF627" i="1"/>
  <c r="CF628" i="1"/>
  <c r="CF629" i="1"/>
  <c r="CF630" i="1"/>
  <c r="CF631" i="1"/>
  <c r="CF632" i="1"/>
  <c r="CF633" i="1"/>
  <c r="CF634" i="1"/>
  <c r="CF635" i="1"/>
  <c r="CF636" i="1"/>
  <c r="CF637" i="1"/>
  <c r="CF638" i="1"/>
  <c r="CF639" i="1"/>
  <c r="CF640" i="1"/>
  <c r="CF641" i="1"/>
  <c r="CF642" i="1"/>
  <c r="CF643" i="1"/>
  <c r="CF644" i="1"/>
  <c r="CF645" i="1"/>
  <c r="CF646" i="1"/>
  <c r="CF647" i="1"/>
  <c r="CF648" i="1"/>
  <c r="CF649" i="1"/>
  <c r="CF650" i="1"/>
  <c r="CF651" i="1"/>
  <c r="CF652" i="1"/>
  <c r="CF653" i="1"/>
  <c r="CF654" i="1"/>
  <c r="CF655" i="1"/>
  <c r="CF656" i="1"/>
  <c r="CF657" i="1"/>
  <c r="CF658" i="1"/>
  <c r="CF659" i="1"/>
  <c r="CF660" i="1"/>
  <c r="CF661" i="1"/>
  <c r="CF662" i="1"/>
  <c r="CF663" i="1"/>
  <c r="CF664" i="1"/>
  <c r="CF665" i="1"/>
  <c r="CF666" i="1"/>
  <c r="CF667" i="1"/>
  <c r="CF668" i="1"/>
  <c r="CF669" i="1"/>
  <c r="CF670" i="1"/>
  <c r="CF671" i="1"/>
  <c r="CF672" i="1"/>
  <c r="CF673" i="1"/>
  <c r="CF674" i="1"/>
  <c r="CF675" i="1"/>
  <c r="CF676" i="1"/>
  <c r="CF677" i="1"/>
  <c r="CF678" i="1"/>
  <c r="CF679" i="1"/>
  <c r="CF680" i="1"/>
  <c r="CF681" i="1"/>
  <c r="CF682" i="1"/>
  <c r="CF683" i="1"/>
  <c r="CF684" i="1"/>
  <c r="CF685" i="1"/>
  <c r="CF686" i="1"/>
  <c r="CF687" i="1"/>
  <c r="CF688" i="1"/>
  <c r="CF689" i="1"/>
  <c r="CF690" i="1"/>
  <c r="CF691" i="1"/>
  <c r="CF692" i="1"/>
  <c r="CF693" i="1"/>
  <c r="CF694" i="1"/>
  <c r="CF695" i="1"/>
  <c r="CF696" i="1"/>
  <c r="CF697" i="1"/>
  <c r="CF698" i="1"/>
  <c r="CF699" i="1"/>
  <c r="CF700" i="1"/>
  <c r="CF701" i="1"/>
  <c r="CF702" i="1"/>
  <c r="CF703" i="1"/>
  <c r="CF704" i="1"/>
  <c r="CF705" i="1"/>
  <c r="CF706" i="1"/>
  <c r="CF707" i="1"/>
  <c r="CF708" i="1"/>
  <c r="CF3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D3" i="1"/>
  <c r="CP3" i="1" s="1"/>
  <c r="CD4" i="1"/>
  <c r="CP4" i="1" s="1"/>
  <c r="CD5" i="1"/>
  <c r="CP5" i="1" s="1"/>
  <c r="CD6" i="1"/>
  <c r="CP6" i="1" s="1"/>
  <c r="CD7" i="1"/>
  <c r="CP7" i="1" s="1"/>
  <c r="CD8" i="1"/>
  <c r="CP8" i="1" s="1"/>
  <c r="CD9" i="1"/>
  <c r="CP9" i="1" s="1"/>
  <c r="CD10" i="1"/>
  <c r="CP10" i="1" s="1"/>
  <c r="CD11" i="1"/>
  <c r="CP11" i="1" s="1"/>
  <c r="CD12" i="1"/>
  <c r="CP12" i="1" s="1"/>
  <c r="CD13" i="1"/>
  <c r="CP13" i="1" s="1"/>
  <c r="CD14" i="1"/>
  <c r="CP14" i="1" s="1"/>
  <c r="CD15" i="1"/>
  <c r="CP15" i="1" s="1"/>
  <c r="CD16" i="1"/>
  <c r="CP16" i="1" s="1"/>
  <c r="CD17" i="1"/>
  <c r="CP17" i="1" s="1"/>
  <c r="CD18" i="1"/>
  <c r="CP18" i="1" s="1"/>
  <c r="CD19" i="1"/>
  <c r="CP19" i="1" s="1"/>
  <c r="CD20" i="1"/>
  <c r="CP20" i="1" s="1"/>
  <c r="CD21" i="1"/>
  <c r="CP21" i="1" s="1"/>
  <c r="CD22" i="1"/>
  <c r="CP22" i="1" s="1"/>
  <c r="CD23" i="1"/>
  <c r="CP23" i="1" s="1"/>
  <c r="CD24" i="1"/>
  <c r="CP24" i="1" s="1"/>
  <c r="CD25" i="1"/>
  <c r="CP25" i="1" s="1"/>
  <c r="CD26" i="1"/>
  <c r="CP26" i="1" s="1"/>
  <c r="CD27" i="1"/>
  <c r="CP27" i="1" s="1"/>
  <c r="CD28" i="1"/>
  <c r="CP28" i="1" s="1"/>
  <c r="CD29" i="1"/>
  <c r="CP29" i="1" s="1"/>
  <c r="CD30" i="1"/>
  <c r="CP30" i="1" s="1"/>
  <c r="CD31" i="1"/>
  <c r="CP31" i="1" s="1"/>
  <c r="CD32" i="1"/>
  <c r="CP32" i="1" s="1"/>
  <c r="CD33" i="1"/>
  <c r="CP33" i="1" s="1"/>
  <c r="CD34" i="1"/>
  <c r="CP34" i="1" s="1"/>
  <c r="CD35" i="1"/>
  <c r="CP35" i="1" s="1"/>
  <c r="CD36" i="1"/>
  <c r="CP36" i="1" s="1"/>
  <c r="CD37" i="1"/>
  <c r="CP37" i="1" s="1"/>
  <c r="CD38" i="1"/>
  <c r="CP38" i="1" s="1"/>
  <c r="CD39" i="1"/>
  <c r="CP39" i="1" s="1"/>
  <c r="CD40" i="1"/>
  <c r="CP40" i="1" s="1"/>
  <c r="CD41" i="1"/>
  <c r="CP41" i="1" s="1"/>
  <c r="CD42" i="1"/>
  <c r="CP42" i="1" s="1"/>
  <c r="CD43" i="1"/>
  <c r="CP43" i="1" s="1"/>
  <c r="CD44" i="1"/>
  <c r="CP44" i="1" s="1"/>
  <c r="CD45" i="1"/>
  <c r="CP45" i="1" s="1"/>
  <c r="CD46" i="1"/>
  <c r="CP46" i="1" s="1"/>
  <c r="CD47" i="1"/>
  <c r="CP47" i="1" s="1"/>
  <c r="CD48" i="1"/>
  <c r="CP48" i="1" s="1"/>
  <c r="CD49" i="1"/>
  <c r="CP49" i="1" s="1"/>
  <c r="CD50" i="1"/>
  <c r="CP50" i="1" s="1"/>
  <c r="CD51" i="1"/>
  <c r="CP51" i="1" s="1"/>
  <c r="CD52" i="1"/>
  <c r="CP52" i="1" s="1"/>
  <c r="CD53" i="1"/>
  <c r="CP53" i="1" s="1"/>
  <c r="CD54" i="1"/>
  <c r="CP54" i="1" s="1"/>
  <c r="CD55" i="1"/>
  <c r="CP55" i="1" s="1"/>
  <c r="CD56" i="1"/>
  <c r="CP56" i="1" s="1"/>
  <c r="CD57" i="1"/>
  <c r="CP57" i="1" s="1"/>
  <c r="CD58" i="1"/>
  <c r="CP58" i="1" s="1"/>
  <c r="CD59" i="1"/>
  <c r="CP59" i="1" s="1"/>
  <c r="CD60" i="1"/>
  <c r="CP60" i="1" s="1"/>
  <c r="CD61" i="1"/>
  <c r="CP61" i="1" s="1"/>
  <c r="CD62" i="1"/>
  <c r="CP62" i="1" s="1"/>
  <c r="CD63" i="1"/>
  <c r="CP63" i="1" s="1"/>
  <c r="CD64" i="1"/>
  <c r="CP64" i="1" s="1"/>
  <c r="CD65" i="1"/>
  <c r="CP65" i="1" s="1"/>
  <c r="CD66" i="1"/>
  <c r="CP66" i="1" s="1"/>
  <c r="CD67" i="1"/>
  <c r="CP67" i="1" s="1"/>
  <c r="CD68" i="1"/>
  <c r="CP68" i="1" s="1"/>
  <c r="CD69" i="1"/>
  <c r="CP69" i="1" s="1"/>
  <c r="CD70" i="1"/>
  <c r="CP70" i="1" s="1"/>
  <c r="CD71" i="1"/>
  <c r="CP71" i="1" s="1"/>
  <c r="CD72" i="1"/>
  <c r="CP72" i="1" s="1"/>
  <c r="CD73" i="1"/>
  <c r="CP73" i="1" s="1"/>
  <c r="CD74" i="1"/>
  <c r="CP74" i="1" s="1"/>
  <c r="CD75" i="1"/>
  <c r="CP75" i="1" s="1"/>
  <c r="CD76" i="1"/>
  <c r="CP76" i="1" s="1"/>
  <c r="CD77" i="1"/>
  <c r="CP77" i="1" s="1"/>
  <c r="CD78" i="1"/>
  <c r="CP78" i="1" s="1"/>
  <c r="CD79" i="1"/>
  <c r="CP79" i="1" s="1"/>
  <c r="CD80" i="1"/>
  <c r="CP80" i="1" s="1"/>
  <c r="CD81" i="1"/>
  <c r="CP81" i="1" s="1"/>
  <c r="CD82" i="1"/>
  <c r="CP82" i="1" s="1"/>
  <c r="CD83" i="1"/>
  <c r="CP83" i="1" s="1"/>
  <c r="CD84" i="1"/>
  <c r="CP84" i="1" s="1"/>
  <c r="CD85" i="1"/>
  <c r="CP85" i="1" s="1"/>
  <c r="CD86" i="1"/>
  <c r="CP86" i="1" s="1"/>
  <c r="CD87" i="1"/>
  <c r="CP87" i="1" s="1"/>
  <c r="CD88" i="1"/>
  <c r="CP88" i="1" s="1"/>
  <c r="CD89" i="1"/>
  <c r="CP89" i="1" s="1"/>
  <c r="CD90" i="1"/>
  <c r="CP90" i="1" s="1"/>
  <c r="CD91" i="1"/>
  <c r="CP91" i="1" s="1"/>
  <c r="CD92" i="1"/>
  <c r="CP92" i="1" s="1"/>
  <c r="CD93" i="1"/>
  <c r="CP93" i="1" s="1"/>
  <c r="CD94" i="1"/>
  <c r="CP94" i="1" s="1"/>
  <c r="CD95" i="1"/>
  <c r="CP95" i="1" s="1"/>
  <c r="CD96" i="1"/>
  <c r="CP96" i="1" s="1"/>
  <c r="CD97" i="1"/>
  <c r="CP97" i="1" s="1"/>
  <c r="CD98" i="1"/>
  <c r="CP98" i="1" s="1"/>
  <c r="CD99" i="1"/>
  <c r="CP99" i="1" s="1"/>
  <c r="CD100" i="1"/>
  <c r="CP100" i="1" s="1"/>
  <c r="CD101" i="1"/>
  <c r="CP101" i="1" s="1"/>
  <c r="CD102" i="1"/>
  <c r="CP102" i="1" s="1"/>
  <c r="CD103" i="1"/>
  <c r="CP103" i="1" s="1"/>
  <c r="CD104" i="1"/>
  <c r="CP104" i="1" s="1"/>
  <c r="CD105" i="1"/>
  <c r="CP105" i="1" s="1"/>
  <c r="CD106" i="1"/>
  <c r="CP106" i="1" s="1"/>
  <c r="CD107" i="1"/>
  <c r="CP107" i="1" s="1"/>
  <c r="CD108" i="1"/>
  <c r="CP108" i="1" s="1"/>
  <c r="CD109" i="1"/>
  <c r="CP109" i="1" s="1"/>
  <c r="CD110" i="1"/>
  <c r="CP110" i="1" s="1"/>
  <c r="CD111" i="1"/>
  <c r="CP111" i="1" s="1"/>
  <c r="CD112" i="1"/>
  <c r="CP112" i="1" s="1"/>
  <c r="CD113" i="1"/>
  <c r="CP113" i="1" s="1"/>
  <c r="CD114" i="1"/>
  <c r="CP114" i="1" s="1"/>
  <c r="CD115" i="1"/>
  <c r="CP115" i="1" s="1"/>
  <c r="CD116" i="1"/>
  <c r="CP116" i="1" s="1"/>
  <c r="CD117" i="1"/>
  <c r="CP117" i="1" s="1"/>
  <c r="CD118" i="1"/>
  <c r="CP118" i="1" s="1"/>
  <c r="CD119" i="1"/>
  <c r="CP119" i="1" s="1"/>
  <c r="CD120" i="1"/>
  <c r="CP120" i="1" s="1"/>
  <c r="CD121" i="1"/>
  <c r="CP121" i="1" s="1"/>
  <c r="CD122" i="1"/>
  <c r="CP122" i="1" s="1"/>
  <c r="CD123" i="1"/>
  <c r="CP123" i="1" s="1"/>
  <c r="CD124" i="1"/>
  <c r="CP124" i="1" s="1"/>
  <c r="CD125" i="1"/>
  <c r="CP125" i="1" s="1"/>
  <c r="CD126" i="1"/>
  <c r="CP126" i="1" s="1"/>
  <c r="CD127" i="1"/>
  <c r="CP127" i="1" s="1"/>
  <c r="CD128" i="1"/>
  <c r="CP128" i="1" s="1"/>
  <c r="CD129" i="1"/>
  <c r="CP129" i="1" s="1"/>
  <c r="CD130" i="1"/>
  <c r="CP130" i="1" s="1"/>
  <c r="CD131" i="1"/>
  <c r="CP131" i="1" s="1"/>
  <c r="CD132" i="1"/>
  <c r="CP132" i="1" s="1"/>
  <c r="CD133" i="1"/>
  <c r="CP133" i="1" s="1"/>
  <c r="CD134" i="1"/>
  <c r="CP134" i="1" s="1"/>
  <c r="CD135" i="1"/>
  <c r="CP135" i="1" s="1"/>
  <c r="CD136" i="1"/>
  <c r="CP136" i="1" s="1"/>
  <c r="CD137" i="1"/>
  <c r="CP137" i="1" s="1"/>
  <c r="CD138" i="1"/>
  <c r="CP138" i="1" s="1"/>
  <c r="CD139" i="1"/>
  <c r="CP139" i="1" s="1"/>
  <c r="CD140" i="1"/>
  <c r="CP140" i="1" s="1"/>
  <c r="CD141" i="1"/>
  <c r="CP141" i="1" s="1"/>
  <c r="CD142" i="1"/>
  <c r="CP142" i="1" s="1"/>
  <c r="CD143" i="1"/>
  <c r="CP143" i="1" s="1"/>
  <c r="CD144" i="1"/>
  <c r="CP144" i="1" s="1"/>
  <c r="CD145" i="1"/>
  <c r="CP145" i="1" s="1"/>
  <c r="CD146" i="1"/>
  <c r="CP146" i="1" s="1"/>
  <c r="CD147" i="1"/>
  <c r="CP147" i="1" s="1"/>
  <c r="CD148" i="1"/>
  <c r="CP148" i="1" s="1"/>
  <c r="CD149" i="1"/>
  <c r="CP149" i="1" s="1"/>
  <c r="CD150" i="1"/>
  <c r="CP150" i="1" s="1"/>
  <c r="CD151" i="1"/>
  <c r="CP151" i="1" s="1"/>
  <c r="CD152" i="1"/>
  <c r="CP152" i="1" s="1"/>
  <c r="CD153" i="1"/>
  <c r="CP153" i="1" s="1"/>
  <c r="CD154" i="1"/>
  <c r="CP154" i="1" s="1"/>
  <c r="CD155" i="1"/>
  <c r="CP155" i="1" s="1"/>
  <c r="CD156" i="1"/>
  <c r="CP156" i="1" s="1"/>
  <c r="CD157" i="1"/>
  <c r="CP157" i="1" s="1"/>
  <c r="CD158" i="1"/>
  <c r="CP158" i="1" s="1"/>
  <c r="CD159" i="1"/>
  <c r="CP159" i="1" s="1"/>
  <c r="CD160" i="1"/>
  <c r="CP160" i="1" s="1"/>
  <c r="CD161" i="1"/>
  <c r="CP161" i="1" s="1"/>
  <c r="CD162" i="1"/>
  <c r="CP162" i="1" s="1"/>
  <c r="CD163" i="1"/>
  <c r="CP163" i="1" s="1"/>
  <c r="CD164" i="1"/>
  <c r="CP164" i="1" s="1"/>
  <c r="CD165" i="1"/>
  <c r="CP165" i="1" s="1"/>
  <c r="CD166" i="1"/>
  <c r="CP166" i="1" s="1"/>
  <c r="CD167" i="1"/>
  <c r="CP167" i="1" s="1"/>
  <c r="CD168" i="1"/>
  <c r="CP168" i="1" s="1"/>
  <c r="CD169" i="1"/>
  <c r="CP169" i="1" s="1"/>
  <c r="CD170" i="1"/>
  <c r="CP170" i="1" s="1"/>
  <c r="CD171" i="1"/>
  <c r="CP171" i="1" s="1"/>
  <c r="CD172" i="1"/>
  <c r="CP172" i="1" s="1"/>
  <c r="CD173" i="1"/>
  <c r="CP173" i="1" s="1"/>
  <c r="CD174" i="1"/>
  <c r="CP174" i="1" s="1"/>
  <c r="CD175" i="1"/>
  <c r="CP175" i="1" s="1"/>
  <c r="CD176" i="1"/>
  <c r="CP176" i="1" s="1"/>
  <c r="CD177" i="1"/>
  <c r="CP177" i="1" s="1"/>
  <c r="CD178" i="1"/>
  <c r="CP178" i="1" s="1"/>
  <c r="CD179" i="1"/>
  <c r="CP179" i="1" s="1"/>
  <c r="CD180" i="1"/>
  <c r="CP180" i="1" s="1"/>
  <c r="CD181" i="1"/>
  <c r="CP181" i="1" s="1"/>
  <c r="CD182" i="1"/>
  <c r="CP182" i="1" s="1"/>
  <c r="CD183" i="1"/>
  <c r="CP183" i="1" s="1"/>
  <c r="CD184" i="1"/>
  <c r="CP184" i="1" s="1"/>
  <c r="CD185" i="1"/>
  <c r="CP185" i="1" s="1"/>
  <c r="CD186" i="1"/>
  <c r="CP186" i="1" s="1"/>
  <c r="CD187" i="1"/>
  <c r="CP187" i="1" s="1"/>
  <c r="CD188" i="1"/>
  <c r="CP188" i="1" s="1"/>
  <c r="CD189" i="1"/>
  <c r="CP189" i="1" s="1"/>
  <c r="CD190" i="1"/>
  <c r="CP190" i="1" s="1"/>
  <c r="CD191" i="1"/>
  <c r="CP191" i="1" s="1"/>
  <c r="CD192" i="1"/>
  <c r="CP192" i="1" s="1"/>
  <c r="CD193" i="1"/>
  <c r="CP193" i="1" s="1"/>
  <c r="CD194" i="1"/>
  <c r="CP194" i="1" s="1"/>
  <c r="CD195" i="1"/>
  <c r="CP195" i="1" s="1"/>
  <c r="CD196" i="1"/>
  <c r="CP196" i="1" s="1"/>
  <c r="CD197" i="1"/>
  <c r="CP197" i="1" s="1"/>
  <c r="CD198" i="1"/>
  <c r="CP198" i="1" s="1"/>
  <c r="CD199" i="1"/>
  <c r="CP199" i="1" s="1"/>
  <c r="CD200" i="1"/>
  <c r="CP200" i="1" s="1"/>
  <c r="CD201" i="1"/>
  <c r="CP201" i="1" s="1"/>
  <c r="CD202" i="1"/>
  <c r="CP202" i="1" s="1"/>
  <c r="CD203" i="1"/>
  <c r="CP203" i="1" s="1"/>
  <c r="CD204" i="1"/>
  <c r="CP204" i="1" s="1"/>
  <c r="CD205" i="1"/>
  <c r="CP205" i="1" s="1"/>
  <c r="CD206" i="1"/>
  <c r="CP206" i="1" s="1"/>
  <c r="CD207" i="1"/>
  <c r="CP207" i="1" s="1"/>
  <c r="CD208" i="1"/>
  <c r="CP208" i="1" s="1"/>
  <c r="CD209" i="1"/>
  <c r="CP209" i="1" s="1"/>
  <c r="CD210" i="1"/>
  <c r="CP210" i="1" s="1"/>
  <c r="CD211" i="1"/>
  <c r="CP211" i="1" s="1"/>
  <c r="CD212" i="1"/>
  <c r="CP212" i="1" s="1"/>
  <c r="CD213" i="1"/>
  <c r="CP213" i="1" s="1"/>
  <c r="CD214" i="1"/>
  <c r="CP214" i="1" s="1"/>
  <c r="CD215" i="1"/>
  <c r="CP215" i="1" s="1"/>
  <c r="CD216" i="1"/>
  <c r="CP216" i="1" s="1"/>
  <c r="CD217" i="1"/>
  <c r="CP217" i="1" s="1"/>
  <c r="CD218" i="1"/>
  <c r="CP218" i="1" s="1"/>
  <c r="CD219" i="1"/>
  <c r="CP219" i="1" s="1"/>
  <c r="CD220" i="1"/>
  <c r="CP220" i="1" s="1"/>
  <c r="CD221" i="1"/>
  <c r="CP221" i="1" s="1"/>
  <c r="CD222" i="1"/>
  <c r="CP222" i="1" s="1"/>
  <c r="CD223" i="1"/>
  <c r="CP223" i="1" s="1"/>
  <c r="CD224" i="1"/>
  <c r="CP224" i="1" s="1"/>
  <c r="CD225" i="1"/>
  <c r="CP225" i="1" s="1"/>
  <c r="CD226" i="1"/>
  <c r="CP226" i="1" s="1"/>
  <c r="CD227" i="1"/>
  <c r="CP227" i="1" s="1"/>
  <c r="CD228" i="1"/>
  <c r="CP228" i="1" s="1"/>
  <c r="CD229" i="1"/>
  <c r="CP229" i="1" s="1"/>
  <c r="CD230" i="1"/>
  <c r="CP230" i="1" s="1"/>
  <c r="CD231" i="1"/>
  <c r="CP231" i="1" s="1"/>
  <c r="CD232" i="1"/>
  <c r="CP232" i="1" s="1"/>
  <c r="CD233" i="1"/>
  <c r="CP233" i="1" s="1"/>
  <c r="CD234" i="1"/>
  <c r="CP234" i="1" s="1"/>
  <c r="CD235" i="1"/>
  <c r="CP235" i="1" s="1"/>
  <c r="CD236" i="1"/>
  <c r="CP236" i="1" s="1"/>
  <c r="CD237" i="1"/>
  <c r="CP237" i="1" s="1"/>
  <c r="CD238" i="1"/>
  <c r="CP238" i="1" s="1"/>
  <c r="CD239" i="1"/>
  <c r="CP239" i="1" s="1"/>
  <c r="CD240" i="1"/>
  <c r="CP240" i="1" s="1"/>
  <c r="CD241" i="1"/>
  <c r="CP241" i="1" s="1"/>
  <c r="CD242" i="1"/>
  <c r="CP242" i="1" s="1"/>
  <c r="CD243" i="1"/>
  <c r="CP243" i="1" s="1"/>
  <c r="CD244" i="1"/>
  <c r="CP244" i="1" s="1"/>
  <c r="CD245" i="1"/>
  <c r="CP245" i="1" s="1"/>
  <c r="CD246" i="1"/>
  <c r="CP246" i="1" s="1"/>
  <c r="CD247" i="1"/>
  <c r="CP247" i="1" s="1"/>
  <c r="CD248" i="1"/>
  <c r="CP248" i="1" s="1"/>
  <c r="CD249" i="1"/>
  <c r="CP249" i="1" s="1"/>
  <c r="CD250" i="1"/>
  <c r="CP250" i="1" s="1"/>
  <c r="CD251" i="1"/>
  <c r="CP251" i="1" s="1"/>
  <c r="CD252" i="1"/>
  <c r="CP252" i="1" s="1"/>
  <c r="CD253" i="1"/>
  <c r="CP253" i="1" s="1"/>
  <c r="CD254" i="1"/>
  <c r="CP254" i="1" s="1"/>
  <c r="CD255" i="1"/>
  <c r="CP255" i="1" s="1"/>
  <c r="CD256" i="1"/>
  <c r="CP256" i="1" s="1"/>
  <c r="CD257" i="1"/>
  <c r="CP257" i="1" s="1"/>
  <c r="CD258" i="1"/>
  <c r="CP258" i="1" s="1"/>
  <c r="CD259" i="1"/>
  <c r="CP259" i="1" s="1"/>
  <c r="CD260" i="1"/>
  <c r="CP260" i="1" s="1"/>
  <c r="CD261" i="1"/>
  <c r="CP261" i="1" s="1"/>
  <c r="CD262" i="1"/>
  <c r="CP262" i="1" s="1"/>
  <c r="CD263" i="1"/>
  <c r="CP263" i="1" s="1"/>
  <c r="CD264" i="1"/>
  <c r="CP264" i="1" s="1"/>
  <c r="CD265" i="1"/>
  <c r="CP265" i="1" s="1"/>
  <c r="CD266" i="1"/>
  <c r="CP266" i="1" s="1"/>
  <c r="CD267" i="1"/>
  <c r="CP267" i="1" s="1"/>
  <c r="CD268" i="1"/>
  <c r="CP268" i="1" s="1"/>
  <c r="CD269" i="1"/>
  <c r="CP269" i="1" s="1"/>
  <c r="CD270" i="1"/>
  <c r="CP270" i="1" s="1"/>
  <c r="CD271" i="1"/>
  <c r="CP271" i="1" s="1"/>
  <c r="CD272" i="1"/>
  <c r="CP272" i="1" s="1"/>
  <c r="CD273" i="1"/>
  <c r="CP273" i="1" s="1"/>
  <c r="CD274" i="1"/>
  <c r="CP274" i="1" s="1"/>
  <c r="CD275" i="1"/>
  <c r="CP275" i="1" s="1"/>
  <c r="CD276" i="1"/>
  <c r="CP276" i="1" s="1"/>
  <c r="CD277" i="1"/>
  <c r="CP277" i="1" s="1"/>
  <c r="CD278" i="1"/>
  <c r="CP278" i="1" s="1"/>
  <c r="CD279" i="1"/>
  <c r="CP279" i="1" s="1"/>
  <c r="CD280" i="1"/>
  <c r="CP280" i="1" s="1"/>
  <c r="CD281" i="1"/>
  <c r="CP281" i="1" s="1"/>
  <c r="CD282" i="1"/>
  <c r="CP282" i="1" s="1"/>
  <c r="CD283" i="1"/>
  <c r="CP283" i="1" s="1"/>
  <c r="CD284" i="1"/>
  <c r="CP284" i="1" s="1"/>
  <c r="CD285" i="1"/>
  <c r="CP285" i="1" s="1"/>
  <c r="CD286" i="1"/>
  <c r="CP286" i="1" s="1"/>
  <c r="CD287" i="1"/>
  <c r="CP287" i="1" s="1"/>
  <c r="CD288" i="1"/>
  <c r="CP288" i="1" s="1"/>
  <c r="CD289" i="1"/>
  <c r="CP289" i="1" s="1"/>
  <c r="CD290" i="1"/>
  <c r="CP290" i="1" s="1"/>
  <c r="CD291" i="1"/>
  <c r="CP291" i="1" s="1"/>
  <c r="CD292" i="1"/>
  <c r="CP292" i="1" s="1"/>
  <c r="CD293" i="1"/>
  <c r="CP293" i="1" s="1"/>
  <c r="CD294" i="1"/>
  <c r="CP294" i="1" s="1"/>
  <c r="CD295" i="1"/>
  <c r="CP295" i="1" s="1"/>
  <c r="CD296" i="1"/>
  <c r="CP296" i="1" s="1"/>
  <c r="CD297" i="1"/>
  <c r="CP297" i="1" s="1"/>
  <c r="CD298" i="1"/>
  <c r="CP298" i="1" s="1"/>
  <c r="CD299" i="1"/>
  <c r="CP299" i="1" s="1"/>
  <c r="CD300" i="1"/>
  <c r="CP300" i="1" s="1"/>
  <c r="CD301" i="1"/>
  <c r="CP301" i="1" s="1"/>
  <c r="CD302" i="1"/>
  <c r="CP302" i="1" s="1"/>
  <c r="CD303" i="1"/>
  <c r="CP303" i="1" s="1"/>
  <c r="CD304" i="1"/>
  <c r="CP304" i="1" s="1"/>
  <c r="CD305" i="1"/>
  <c r="CP305" i="1" s="1"/>
  <c r="CD306" i="1"/>
  <c r="CP306" i="1" s="1"/>
  <c r="CD307" i="1"/>
  <c r="CP307" i="1" s="1"/>
  <c r="CD308" i="1"/>
  <c r="CP308" i="1" s="1"/>
  <c r="CD309" i="1"/>
  <c r="CP309" i="1" s="1"/>
  <c r="CD310" i="1"/>
  <c r="CP310" i="1" s="1"/>
  <c r="CD311" i="1"/>
  <c r="CP311" i="1" s="1"/>
  <c r="CD312" i="1"/>
  <c r="CP312" i="1" s="1"/>
  <c r="CD313" i="1"/>
  <c r="CP313" i="1" s="1"/>
  <c r="CD314" i="1"/>
  <c r="CP314" i="1" s="1"/>
  <c r="CD315" i="1"/>
  <c r="CP315" i="1" s="1"/>
  <c r="CD316" i="1"/>
  <c r="CP316" i="1" s="1"/>
  <c r="CD317" i="1"/>
  <c r="CP317" i="1" s="1"/>
  <c r="CD318" i="1"/>
  <c r="CP318" i="1" s="1"/>
  <c r="CD319" i="1"/>
  <c r="CP319" i="1" s="1"/>
  <c r="CD320" i="1"/>
  <c r="CP320" i="1" s="1"/>
  <c r="CD321" i="1"/>
  <c r="CP321" i="1" s="1"/>
  <c r="CD322" i="1"/>
  <c r="CP322" i="1" s="1"/>
  <c r="CD323" i="1"/>
  <c r="CP323" i="1" s="1"/>
  <c r="CD324" i="1"/>
  <c r="CP324" i="1" s="1"/>
  <c r="CD325" i="1"/>
  <c r="CP325" i="1" s="1"/>
  <c r="CD326" i="1"/>
  <c r="CP326" i="1" s="1"/>
  <c r="CD327" i="1"/>
  <c r="CP327" i="1" s="1"/>
  <c r="CD328" i="1"/>
  <c r="CP328" i="1" s="1"/>
  <c r="CD329" i="1"/>
  <c r="CP329" i="1" s="1"/>
  <c r="CD330" i="1"/>
  <c r="CP330" i="1" s="1"/>
  <c r="CD331" i="1"/>
  <c r="CP331" i="1" s="1"/>
  <c r="CD332" i="1"/>
  <c r="CP332" i="1" s="1"/>
  <c r="CD333" i="1"/>
  <c r="CP333" i="1" s="1"/>
  <c r="CD334" i="1"/>
  <c r="CP334" i="1" s="1"/>
  <c r="CD335" i="1"/>
  <c r="CP335" i="1" s="1"/>
  <c r="CD336" i="1"/>
  <c r="CP336" i="1" s="1"/>
  <c r="CD337" i="1"/>
  <c r="CP337" i="1" s="1"/>
  <c r="CD338" i="1"/>
  <c r="CP338" i="1" s="1"/>
  <c r="CD339" i="1"/>
  <c r="CP339" i="1" s="1"/>
  <c r="CD340" i="1"/>
  <c r="CP340" i="1" s="1"/>
  <c r="CD341" i="1"/>
  <c r="CP341" i="1" s="1"/>
  <c r="CD342" i="1"/>
  <c r="CP342" i="1" s="1"/>
  <c r="CD343" i="1"/>
  <c r="CP343" i="1" s="1"/>
  <c r="CD344" i="1"/>
  <c r="CP344" i="1" s="1"/>
  <c r="CD345" i="1"/>
  <c r="CP345" i="1" s="1"/>
  <c r="CD346" i="1"/>
  <c r="CP346" i="1" s="1"/>
  <c r="CD347" i="1"/>
  <c r="CP347" i="1" s="1"/>
  <c r="CD348" i="1"/>
  <c r="CP348" i="1" s="1"/>
  <c r="CD349" i="1"/>
  <c r="CP349" i="1" s="1"/>
  <c r="CD350" i="1"/>
  <c r="CP350" i="1" s="1"/>
  <c r="CD351" i="1"/>
  <c r="CP351" i="1" s="1"/>
  <c r="CD352" i="1"/>
  <c r="CP352" i="1" s="1"/>
  <c r="CD353" i="1"/>
  <c r="CP353" i="1" s="1"/>
  <c r="CD354" i="1"/>
  <c r="CP354" i="1" s="1"/>
  <c r="CD355" i="1"/>
  <c r="CP355" i="1" s="1"/>
  <c r="CD356" i="1"/>
  <c r="CP356" i="1" s="1"/>
  <c r="CD357" i="1"/>
  <c r="CP357" i="1" s="1"/>
  <c r="CD358" i="1"/>
  <c r="CP358" i="1" s="1"/>
  <c r="CD359" i="1"/>
  <c r="CP359" i="1" s="1"/>
  <c r="CD360" i="1"/>
  <c r="CP360" i="1" s="1"/>
  <c r="CD361" i="1"/>
  <c r="CP361" i="1" s="1"/>
  <c r="CD362" i="1"/>
  <c r="CP362" i="1" s="1"/>
  <c r="CD363" i="1"/>
  <c r="CP363" i="1" s="1"/>
  <c r="CD364" i="1"/>
  <c r="CP364" i="1" s="1"/>
  <c r="CD365" i="1"/>
  <c r="CP365" i="1" s="1"/>
  <c r="CD366" i="1"/>
  <c r="CP366" i="1" s="1"/>
  <c r="CD367" i="1"/>
  <c r="CP367" i="1" s="1"/>
  <c r="CD368" i="1"/>
  <c r="CP368" i="1" s="1"/>
  <c r="CD369" i="1"/>
  <c r="CP369" i="1" s="1"/>
  <c r="CD370" i="1"/>
  <c r="CP370" i="1" s="1"/>
  <c r="CD371" i="1"/>
  <c r="CP371" i="1" s="1"/>
  <c r="CD372" i="1"/>
  <c r="CP372" i="1" s="1"/>
  <c r="CD373" i="1"/>
  <c r="CP373" i="1" s="1"/>
  <c r="CD374" i="1"/>
  <c r="CP374" i="1" s="1"/>
  <c r="CD375" i="1"/>
  <c r="CP375" i="1" s="1"/>
  <c r="CD376" i="1"/>
  <c r="CP376" i="1" s="1"/>
  <c r="CD377" i="1"/>
  <c r="CP377" i="1" s="1"/>
  <c r="CD378" i="1"/>
  <c r="CP378" i="1" s="1"/>
  <c r="CD379" i="1"/>
  <c r="CP379" i="1" s="1"/>
  <c r="CD380" i="1"/>
  <c r="CP380" i="1" s="1"/>
  <c r="CD381" i="1"/>
  <c r="CP381" i="1" s="1"/>
  <c r="CD382" i="1"/>
  <c r="CP382" i="1" s="1"/>
  <c r="CD383" i="1"/>
  <c r="CP383" i="1" s="1"/>
  <c r="CD384" i="1"/>
  <c r="CP384" i="1" s="1"/>
  <c r="CD385" i="1"/>
  <c r="CP385" i="1" s="1"/>
  <c r="CD386" i="1"/>
  <c r="CP386" i="1" s="1"/>
  <c r="CD387" i="1"/>
  <c r="CP387" i="1" s="1"/>
  <c r="CD388" i="1"/>
  <c r="CP388" i="1" s="1"/>
  <c r="CD389" i="1"/>
  <c r="CP389" i="1" s="1"/>
  <c r="CD390" i="1"/>
  <c r="CP390" i="1" s="1"/>
  <c r="CD391" i="1"/>
  <c r="CP391" i="1" s="1"/>
  <c r="CD392" i="1"/>
  <c r="CP392" i="1" s="1"/>
  <c r="CD393" i="1"/>
  <c r="CP393" i="1" s="1"/>
  <c r="CD394" i="1"/>
  <c r="CP394" i="1" s="1"/>
  <c r="CD395" i="1"/>
  <c r="CP395" i="1" s="1"/>
  <c r="CD396" i="1"/>
  <c r="CP396" i="1" s="1"/>
  <c r="CD397" i="1"/>
  <c r="CP397" i="1" s="1"/>
  <c r="CD398" i="1"/>
  <c r="CP398" i="1" s="1"/>
  <c r="CD399" i="1"/>
  <c r="CP399" i="1" s="1"/>
  <c r="CD400" i="1"/>
  <c r="CP400" i="1" s="1"/>
  <c r="CD401" i="1"/>
  <c r="CP401" i="1" s="1"/>
  <c r="CD402" i="1"/>
  <c r="CP402" i="1" s="1"/>
  <c r="CD403" i="1"/>
  <c r="CP403" i="1" s="1"/>
  <c r="CD404" i="1"/>
  <c r="CP404" i="1" s="1"/>
  <c r="CD405" i="1"/>
  <c r="CP405" i="1" s="1"/>
  <c r="CD406" i="1"/>
  <c r="CP406" i="1" s="1"/>
  <c r="CD407" i="1"/>
  <c r="CP407" i="1" s="1"/>
  <c r="CD408" i="1"/>
  <c r="CP408" i="1" s="1"/>
  <c r="CD409" i="1"/>
  <c r="CP409" i="1" s="1"/>
  <c r="CD410" i="1"/>
  <c r="CP410" i="1" s="1"/>
  <c r="CD411" i="1"/>
  <c r="CP411" i="1" s="1"/>
  <c r="CD412" i="1"/>
  <c r="CP412" i="1" s="1"/>
  <c r="CD413" i="1"/>
  <c r="CP413" i="1" s="1"/>
  <c r="CD414" i="1"/>
  <c r="CP414" i="1" s="1"/>
  <c r="CD415" i="1"/>
  <c r="CP415" i="1" s="1"/>
  <c r="CD416" i="1"/>
  <c r="CP416" i="1" s="1"/>
  <c r="CD417" i="1"/>
  <c r="CP417" i="1" s="1"/>
  <c r="CD418" i="1"/>
  <c r="CP418" i="1" s="1"/>
  <c r="CD419" i="1"/>
  <c r="CP419" i="1" s="1"/>
  <c r="CD420" i="1"/>
  <c r="CP420" i="1" s="1"/>
  <c r="CD421" i="1"/>
  <c r="CP421" i="1" s="1"/>
  <c r="CD422" i="1"/>
  <c r="CP422" i="1" s="1"/>
  <c r="CD423" i="1"/>
  <c r="CP423" i="1" s="1"/>
  <c r="CD424" i="1"/>
  <c r="CP424" i="1" s="1"/>
  <c r="CD425" i="1"/>
  <c r="CP425" i="1" s="1"/>
  <c r="CD426" i="1"/>
  <c r="CP426" i="1" s="1"/>
  <c r="CD427" i="1"/>
  <c r="CP427" i="1" s="1"/>
  <c r="CD428" i="1"/>
  <c r="CP428" i="1" s="1"/>
  <c r="CD429" i="1"/>
  <c r="CP429" i="1" s="1"/>
  <c r="CD430" i="1"/>
  <c r="CP430" i="1" s="1"/>
  <c r="CD431" i="1"/>
  <c r="CP431" i="1" s="1"/>
  <c r="CD432" i="1"/>
  <c r="CP432" i="1" s="1"/>
  <c r="CD433" i="1"/>
  <c r="CP433" i="1" s="1"/>
  <c r="CD434" i="1"/>
  <c r="CP434" i="1" s="1"/>
  <c r="CD435" i="1"/>
  <c r="CP435" i="1" s="1"/>
  <c r="CD436" i="1"/>
  <c r="CP436" i="1" s="1"/>
  <c r="CD437" i="1"/>
  <c r="CP437" i="1" s="1"/>
  <c r="CD438" i="1"/>
  <c r="CP438" i="1" s="1"/>
  <c r="CD439" i="1"/>
  <c r="CP439" i="1" s="1"/>
  <c r="CD440" i="1"/>
  <c r="CP440" i="1" s="1"/>
  <c r="CD441" i="1"/>
  <c r="CP441" i="1" s="1"/>
  <c r="CD442" i="1"/>
  <c r="CP442" i="1" s="1"/>
  <c r="CD443" i="1"/>
  <c r="CP443" i="1" s="1"/>
  <c r="CD444" i="1"/>
  <c r="CP444" i="1" s="1"/>
  <c r="CD445" i="1"/>
  <c r="CP445" i="1" s="1"/>
  <c r="CD446" i="1"/>
  <c r="CP446" i="1" s="1"/>
  <c r="CD447" i="1"/>
  <c r="CP447" i="1" s="1"/>
  <c r="CD448" i="1"/>
  <c r="CP448" i="1" s="1"/>
  <c r="CD449" i="1"/>
  <c r="CP449" i="1" s="1"/>
  <c r="CD450" i="1"/>
  <c r="CP450" i="1" s="1"/>
  <c r="CD451" i="1"/>
  <c r="CP451" i="1" s="1"/>
  <c r="CD452" i="1"/>
  <c r="CP452" i="1" s="1"/>
  <c r="CD453" i="1"/>
  <c r="CP453" i="1" s="1"/>
  <c r="CD454" i="1"/>
  <c r="CP454" i="1" s="1"/>
  <c r="CD455" i="1"/>
  <c r="CP455" i="1" s="1"/>
  <c r="CD456" i="1"/>
  <c r="CP456" i="1" s="1"/>
  <c r="CD457" i="1"/>
  <c r="CP457" i="1" s="1"/>
  <c r="CD458" i="1"/>
  <c r="CP458" i="1" s="1"/>
  <c r="CD459" i="1"/>
  <c r="CP459" i="1" s="1"/>
  <c r="CD460" i="1"/>
  <c r="CP460" i="1" s="1"/>
  <c r="CD461" i="1"/>
  <c r="CP461" i="1" s="1"/>
  <c r="CD462" i="1"/>
  <c r="CP462" i="1" s="1"/>
  <c r="CD463" i="1"/>
  <c r="CP463" i="1" s="1"/>
  <c r="CD464" i="1"/>
  <c r="CP464" i="1" s="1"/>
  <c r="CD465" i="1"/>
  <c r="CP465" i="1" s="1"/>
  <c r="CD466" i="1"/>
  <c r="CP466" i="1" s="1"/>
  <c r="CD467" i="1"/>
  <c r="CP467" i="1" s="1"/>
  <c r="CD468" i="1"/>
  <c r="CP468" i="1" s="1"/>
  <c r="CD469" i="1"/>
  <c r="CP469" i="1" s="1"/>
  <c r="CD470" i="1"/>
  <c r="CP470" i="1" s="1"/>
  <c r="CD471" i="1"/>
  <c r="CP471" i="1" s="1"/>
  <c r="CD472" i="1"/>
  <c r="CP472" i="1" s="1"/>
  <c r="CD473" i="1"/>
  <c r="CP473" i="1" s="1"/>
  <c r="CD474" i="1"/>
  <c r="CP474" i="1" s="1"/>
  <c r="CD475" i="1"/>
  <c r="CP475" i="1" s="1"/>
  <c r="CD476" i="1"/>
  <c r="CP476" i="1" s="1"/>
  <c r="CD477" i="1"/>
  <c r="CP477" i="1" s="1"/>
  <c r="CD478" i="1"/>
  <c r="CP478" i="1" s="1"/>
  <c r="CD479" i="1"/>
  <c r="CP479" i="1" s="1"/>
  <c r="CD480" i="1"/>
  <c r="CP480" i="1" s="1"/>
  <c r="CD481" i="1"/>
  <c r="CP481" i="1" s="1"/>
  <c r="CD482" i="1"/>
  <c r="CP482" i="1" s="1"/>
  <c r="CD483" i="1"/>
  <c r="CP483" i="1" s="1"/>
  <c r="CD484" i="1"/>
  <c r="CP484" i="1" s="1"/>
  <c r="CD485" i="1"/>
  <c r="CP485" i="1" s="1"/>
  <c r="CD486" i="1"/>
  <c r="CP486" i="1" s="1"/>
  <c r="CD487" i="1"/>
  <c r="CP487" i="1" s="1"/>
  <c r="CD488" i="1"/>
  <c r="CP488" i="1" s="1"/>
  <c r="CD489" i="1"/>
  <c r="CP489" i="1" s="1"/>
  <c r="CD490" i="1"/>
  <c r="CP490" i="1" s="1"/>
  <c r="CD491" i="1"/>
  <c r="CP491" i="1" s="1"/>
  <c r="CD492" i="1"/>
  <c r="CP492" i="1" s="1"/>
  <c r="CD493" i="1"/>
  <c r="CP493" i="1" s="1"/>
  <c r="CD494" i="1"/>
  <c r="CP494" i="1" s="1"/>
  <c r="CD495" i="1"/>
  <c r="CP495" i="1" s="1"/>
  <c r="CD496" i="1"/>
  <c r="CP496" i="1" s="1"/>
  <c r="CD497" i="1"/>
  <c r="CP497" i="1" s="1"/>
  <c r="CD498" i="1"/>
  <c r="CP498" i="1" s="1"/>
  <c r="CD499" i="1"/>
  <c r="CP499" i="1" s="1"/>
  <c r="CD500" i="1"/>
  <c r="CP500" i="1" s="1"/>
  <c r="CD501" i="1"/>
  <c r="CP501" i="1" s="1"/>
  <c r="CD502" i="1"/>
  <c r="CP502" i="1" s="1"/>
  <c r="CD503" i="1"/>
  <c r="CP503" i="1" s="1"/>
  <c r="CD504" i="1"/>
  <c r="CP504" i="1" s="1"/>
  <c r="CD505" i="1"/>
  <c r="CP505" i="1" s="1"/>
  <c r="CD506" i="1"/>
  <c r="CP506" i="1" s="1"/>
  <c r="CD507" i="1"/>
  <c r="CP507" i="1" s="1"/>
  <c r="CD508" i="1"/>
  <c r="CP508" i="1" s="1"/>
  <c r="CD509" i="1"/>
  <c r="CP509" i="1" s="1"/>
  <c r="CD510" i="1"/>
  <c r="CP510" i="1" s="1"/>
  <c r="CD511" i="1"/>
  <c r="CP511" i="1" s="1"/>
  <c r="CD512" i="1"/>
  <c r="CP512" i="1" s="1"/>
  <c r="CD513" i="1"/>
  <c r="CP513" i="1" s="1"/>
  <c r="CD514" i="1"/>
  <c r="CP514" i="1" s="1"/>
  <c r="CD515" i="1"/>
  <c r="CP515" i="1" s="1"/>
  <c r="CD516" i="1"/>
  <c r="CP516" i="1" s="1"/>
  <c r="CD517" i="1"/>
  <c r="CP517" i="1" s="1"/>
  <c r="CD518" i="1"/>
  <c r="CP518" i="1" s="1"/>
  <c r="CD519" i="1"/>
  <c r="CP519" i="1" s="1"/>
  <c r="CD520" i="1"/>
  <c r="CP520" i="1" s="1"/>
  <c r="CD521" i="1"/>
  <c r="CP521" i="1" s="1"/>
  <c r="CD522" i="1"/>
  <c r="CP522" i="1" s="1"/>
  <c r="CD523" i="1"/>
  <c r="CP523" i="1" s="1"/>
  <c r="CD524" i="1"/>
  <c r="CP524" i="1" s="1"/>
  <c r="CD525" i="1"/>
  <c r="CP525" i="1" s="1"/>
  <c r="CD526" i="1"/>
  <c r="CP526" i="1" s="1"/>
  <c r="CD527" i="1"/>
  <c r="CP527" i="1" s="1"/>
  <c r="CD528" i="1"/>
  <c r="CP528" i="1" s="1"/>
  <c r="CD529" i="1"/>
  <c r="CP529" i="1" s="1"/>
  <c r="CD530" i="1"/>
  <c r="CP530" i="1" s="1"/>
  <c r="CD531" i="1"/>
  <c r="CP531" i="1" s="1"/>
  <c r="CD532" i="1"/>
  <c r="CP532" i="1" s="1"/>
  <c r="CD533" i="1"/>
  <c r="CP533" i="1" s="1"/>
  <c r="CD534" i="1"/>
  <c r="CP534" i="1" s="1"/>
  <c r="CD535" i="1"/>
  <c r="CP535" i="1" s="1"/>
  <c r="CD536" i="1"/>
  <c r="CP536" i="1" s="1"/>
  <c r="CD537" i="1"/>
  <c r="CP537" i="1" s="1"/>
  <c r="CD538" i="1"/>
  <c r="CP538" i="1" s="1"/>
  <c r="CD539" i="1"/>
  <c r="CP539" i="1" s="1"/>
  <c r="CD540" i="1"/>
  <c r="CP540" i="1" s="1"/>
  <c r="CD541" i="1"/>
  <c r="CP541" i="1" s="1"/>
  <c r="CD542" i="1"/>
  <c r="CP542" i="1" s="1"/>
  <c r="CD543" i="1"/>
  <c r="CP543" i="1" s="1"/>
  <c r="CD544" i="1"/>
  <c r="CP544" i="1" s="1"/>
  <c r="CD545" i="1"/>
  <c r="CP545" i="1" s="1"/>
  <c r="CD546" i="1"/>
  <c r="CP546" i="1" s="1"/>
  <c r="CD547" i="1"/>
  <c r="CP547" i="1" s="1"/>
  <c r="CD548" i="1"/>
  <c r="CP548" i="1" s="1"/>
  <c r="CD549" i="1"/>
  <c r="CP549" i="1" s="1"/>
  <c r="CD550" i="1"/>
  <c r="CP550" i="1" s="1"/>
  <c r="CD551" i="1"/>
  <c r="CP551" i="1" s="1"/>
  <c r="CD552" i="1"/>
  <c r="CP552" i="1" s="1"/>
  <c r="CD553" i="1"/>
  <c r="CP553" i="1" s="1"/>
  <c r="CD554" i="1"/>
  <c r="CP554" i="1" s="1"/>
  <c r="CD555" i="1"/>
  <c r="CP555" i="1" s="1"/>
  <c r="CD556" i="1"/>
  <c r="CP556" i="1" s="1"/>
  <c r="CD557" i="1"/>
  <c r="CP557" i="1" s="1"/>
  <c r="CD558" i="1"/>
  <c r="CP558" i="1" s="1"/>
  <c r="CD559" i="1"/>
  <c r="CP559" i="1" s="1"/>
  <c r="CD560" i="1"/>
  <c r="CP560" i="1" s="1"/>
  <c r="CD561" i="1"/>
  <c r="CP561" i="1" s="1"/>
  <c r="CD562" i="1"/>
  <c r="CP562" i="1" s="1"/>
  <c r="CD563" i="1"/>
  <c r="CP563" i="1" s="1"/>
  <c r="CD564" i="1"/>
  <c r="CP564" i="1" s="1"/>
  <c r="CD565" i="1"/>
  <c r="CP565" i="1" s="1"/>
  <c r="CD566" i="1"/>
  <c r="CP566" i="1" s="1"/>
  <c r="CD567" i="1"/>
  <c r="CP567" i="1" s="1"/>
  <c r="CD568" i="1"/>
  <c r="CP568" i="1" s="1"/>
  <c r="CD569" i="1"/>
  <c r="CP569" i="1" s="1"/>
  <c r="CD570" i="1"/>
  <c r="CP570" i="1" s="1"/>
  <c r="CD571" i="1"/>
  <c r="CP571" i="1" s="1"/>
  <c r="CD572" i="1"/>
  <c r="CP572" i="1" s="1"/>
  <c r="CD573" i="1"/>
  <c r="CP573" i="1" s="1"/>
  <c r="CD574" i="1"/>
  <c r="CP574" i="1" s="1"/>
  <c r="CD575" i="1"/>
  <c r="CP575" i="1" s="1"/>
  <c r="CD576" i="1"/>
  <c r="CP576" i="1" s="1"/>
  <c r="CD577" i="1"/>
  <c r="CP577" i="1" s="1"/>
  <c r="CD578" i="1"/>
  <c r="CP578" i="1" s="1"/>
  <c r="CD579" i="1"/>
  <c r="CP579" i="1" s="1"/>
  <c r="CD580" i="1"/>
  <c r="CP580" i="1" s="1"/>
  <c r="CD581" i="1"/>
  <c r="CP581" i="1" s="1"/>
  <c r="CD582" i="1"/>
  <c r="CP582" i="1" s="1"/>
  <c r="CD583" i="1"/>
  <c r="CP583" i="1" s="1"/>
  <c r="CD584" i="1"/>
  <c r="CP584" i="1" s="1"/>
  <c r="CD585" i="1"/>
  <c r="CP585" i="1" s="1"/>
  <c r="CD586" i="1"/>
  <c r="CP586" i="1" s="1"/>
  <c r="CD587" i="1"/>
  <c r="CP587" i="1" s="1"/>
  <c r="CD588" i="1"/>
  <c r="CP588" i="1" s="1"/>
  <c r="CD589" i="1"/>
  <c r="CP589" i="1" s="1"/>
  <c r="CD590" i="1"/>
  <c r="CP590" i="1" s="1"/>
  <c r="CD591" i="1"/>
  <c r="CP591" i="1" s="1"/>
  <c r="CD592" i="1"/>
  <c r="CP592" i="1" s="1"/>
  <c r="CD593" i="1"/>
  <c r="CP593" i="1" s="1"/>
  <c r="CD594" i="1"/>
  <c r="CP594" i="1" s="1"/>
  <c r="CD595" i="1"/>
  <c r="CP595" i="1" s="1"/>
  <c r="CD596" i="1"/>
  <c r="CP596" i="1" s="1"/>
  <c r="CD597" i="1"/>
  <c r="CP597" i="1" s="1"/>
  <c r="CD598" i="1"/>
  <c r="CP598" i="1" s="1"/>
  <c r="CD599" i="1"/>
  <c r="CP599" i="1" s="1"/>
  <c r="CD600" i="1"/>
  <c r="CP600" i="1" s="1"/>
  <c r="CD601" i="1"/>
  <c r="CP601" i="1" s="1"/>
  <c r="CD602" i="1"/>
  <c r="CP602" i="1" s="1"/>
  <c r="CD603" i="1"/>
  <c r="CP603" i="1" s="1"/>
  <c r="CD604" i="1"/>
  <c r="CP604" i="1" s="1"/>
  <c r="CD605" i="1"/>
  <c r="CP605" i="1" s="1"/>
  <c r="CD606" i="1"/>
  <c r="CP606" i="1" s="1"/>
  <c r="CD607" i="1"/>
  <c r="CP607" i="1" s="1"/>
  <c r="CD608" i="1"/>
  <c r="CP608" i="1" s="1"/>
  <c r="CD609" i="1"/>
  <c r="CP609" i="1" s="1"/>
  <c r="CD610" i="1"/>
  <c r="CP610" i="1" s="1"/>
  <c r="CD611" i="1"/>
  <c r="CP611" i="1" s="1"/>
  <c r="CD612" i="1"/>
  <c r="CP612" i="1" s="1"/>
  <c r="CD613" i="1"/>
  <c r="CP613" i="1" s="1"/>
  <c r="CD614" i="1"/>
  <c r="CP614" i="1" s="1"/>
  <c r="CD615" i="1"/>
  <c r="CP615" i="1" s="1"/>
  <c r="CD616" i="1"/>
  <c r="CP616" i="1" s="1"/>
  <c r="CD617" i="1"/>
  <c r="CP617" i="1" s="1"/>
  <c r="CD618" i="1"/>
  <c r="CP618" i="1" s="1"/>
  <c r="CD619" i="1"/>
  <c r="CP619" i="1" s="1"/>
  <c r="CD620" i="1"/>
  <c r="CP620" i="1" s="1"/>
  <c r="CD621" i="1"/>
  <c r="CP621" i="1" s="1"/>
  <c r="CD622" i="1"/>
  <c r="CP622" i="1" s="1"/>
  <c r="CD623" i="1"/>
  <c r="CP623" i="1" s="1"/>
  <c r="CD624" i="1"/>
  <c r="CP624" i="1" s="1"/>
  <c r="CD625" i="1"/>
  <c r="CP625" i="1" s="1"/>
  <c r="CD626" i="1"/>
  <c r="CP626" i="1" s="1"/>
  <c r="CD627" i="1"/>
  <c r="CP627" i="1" s="1"/>
  <c r="CD628" i="1"/>
  <c r="CP628" i="1" s="1"/>
  <c r="CD629" i="1"/>
  <c r="CP629" i="1" s="1"/>
  <c r="CD630" i="1"/>
  <c r="CP630" i="1" s="1"/>
  <c r="CD631" i="1"/>
  <c r="CP631" i="1" s="1"/>
  <c r="CD632" i="1"/>
  <c r="CP632" i="1" s="1"/>
  <c r="CD633" i="1"/>
  <c r="CP633" i="1" s="1"/>
  <c r="CD634" i="1"/>
  <c r="CP634" i="1" s="1"/>
  <c r="CD635" i="1"/>
  <c r="CP635" i="1" s="1"/>
  <c r="CD636" i="1"/>
  <c r="CP636" i="1" s="1"/>
  <c r="CD637" i="1"/>
  <c r="CP637" i="1" s="1"/>
  <c r="CD638" i="1"/>
  <c r="CP638" i="1" s="1"/>
  <c r="CD639" i="1"/>
  <c r="CP639" i="1" s="1"/>
  <c r="CD640" i="1"/>
  <c r="CP640" i="1" s="1"/>
  <c r="CD641" i="1"/>
  <c r="CP641" i="1" s="1"/>
  <c r="CD642" i="1"/>
  <c r="CP642" i="1" s="1"/>
  <c r="CD643" i="1"/>
  <c r="CP643" i="1" s="1"/>
  <c r="CD644" i="1"/>
  <c r="CP644" i="1" s="1"/>
  <c r="CD645" i="1"/>
  <c r="CP645" i="1" s="1"/>
  <c r="CD646" i="1"/>
  <c r="CP646" i="1" s="1"/>
  <c r="CD647" i="1"/>
  <c r="CP647" i="1" s="1"/>
  <c r="CD648" i="1"/>
  <c r="CP648" i="1" s="1"/>
  <c r="CD649" i="1"/>
  <c r="CP649" i="1" s="1"/>
  <c r="CD650" i="1"/>
  <c r="CP650" i="1" s="1"/>
  <c r="CD651" i="1"/>
  <c r="CP651" i="1" s="1"/>
  <c r="CD652" i="1"/>
  <c r="CP652" i="1" s="1"/>
  <c r="CD653" i="1"/>
  <c r="CP653" i="1" s="1"/>
  <c r="CD654" i="1"/>
  <c r="CP654" i="1" s="1"/>
  <c r="CD655" i="1"/>
  <c r="CP655" i="1" s="1"/>
  <c r="CD656" i="1"/>
  <c r="CP656" i="1" s="1"/>
  <c r="CD657" i="1"/>
  <c r="CP657" i="1" s="1"/>
  <c r="CD658" i="1"/>
  <c r="CP658" i="1" s="1"/>
  <c r="CD659" i="1"/>
  <c r="CP659" i="1" s="1"/>
  <c r="CD660" i="1"/>
  <c r="CP660" i="1" s="1"/>
  <c r="CD661" i="1"/>
  <c r="CP661" i="1" s="1"/>
  <c r="CD662" i="1"/>
  <c r="CP662" i="1" s="1"/>
  <c r="CD663" i="1"/>
  <c r="CP663" i="1" s="1"/>
  <c r="CD664" i="1"/>
  <c r="CP664" i="1" s="1"/>
  <c r="CD665" i="1"/>
  <c r="CP665" i="1" s="1"/>
  <c r="CD666" i="1"/>
  <c r="CP666" i="1" s="1"/>
  <c r="CD667" i="1"/>
  <c r="CP667" i="1" s="1"/>
  <c r="CD668" i="1"/>
  <c r="CP668" i="1" s="1"/>
  <c r="CD669" i="1"/>
  <c r="CP669" i="1" s="1"/>
  <c r="CD670" i="1"/>
  <c r="CP670" i="1" s="1"/>
  <c r="CD671" i="1"/>
  <c r="CP671" i="1" s="1"/>
  <c r="CD672" i="1"/>
  <c r="CP672" i="1" s="1"/>
  <c r="CD673" i="1"/>
  <c r="CP673" i="1" s="1"/>
  <c r="CD674" i="1"/>
  <c r="CP674" i="1" s="1"/>
  <c r="CD675" i="1"/>
  <c r="CP675" i="1" s="1"/>
  <c r="CD676" i="1"/>
  <c r="CP676" i="1" s="1"/>
  <c r="CD677" i="1"/>
  <c r="CP677" i="1" s="1"/>
  <c r="CD678" i="1"/>
  <c r="CP678" i="1" s="1"/>
  <c r="CD679" i="1"/>
  <c r="CP679" i="1" s="1"/>
  <c r="CD680" i="1"/>
  <c r="CP680" i="1" s="1"/>
  <c r="CD681" i="1"/>
  <c r="CP681" i="1" s="1"/>
  <c r="CD682" i="1"/>
  <c r="CP682" i="1" s="1"/>
  <c r="CD683" i="1"/>
  <c r="CP683" i="1" s="1"/>
  <c r="CD684" i="1"/>
  <c r="CP684" i="1" s="1"/>
  <c r="CD685" i="1"/>
  <c r="CP685" i="1" s="1"/>
  <c r="CD686" i="1"/>
  <c r="CP686" i="1" s="1"/>
  <c r="CD687" i="1"/>
  <c r="CP687" i="1" s="1"/>
  <c r="CD688" i="1"/>
  <c r="CP688" i="1" s="1"/>
  <c r="CD689" i="1"/>
  <c r="CP689" i="1" s="1"/>
  <c r="CD690" i="1"/>
  <c r="CP690" i="1" s="1"/>
  <c r="CD691" i="1"/>
  <c r="CP691" i="1" s="1"/>
  <c r="CD692" i="1"/>
  <c r="CP692" i="1" s="1"/>
  <c r="CD693" i="1"/>
  <c r="CP693" i="1" s="1"/>
  <c r="CD694" i="1"/>
  <c r="CP694" i="1" s="1"/>
  <c r="CD695" i="1"/>
  <c r="CP695" i="1" s="1"/>
  <c r="CD696" i="1"/>
  <c r="CP696" i="1" s="1"/>
  <c r="CD697" i="1"/>
  <c r="CP697" i="1" s="1"/>
  <c r="CD698" i="1"/>
  <c r="CP698" i="1" s="1"/>
  <c r="CD699" i="1"/>
  <c r="CP699" i="1" s="1"/>
  <c r="CD700" i="1"/>
  <c r="CP700" i="1" s="1"/>
  <c r="CD701" i="1"/>
  <c r="CP701" i="1" s="1"/>
  <c r="CD702" i="1"/>
  <c r="CP702" i="1" s="1"/>
  <c r="CD703" i="1"/>
  <c r="CP703" i="1" s="1"/>
  <c r="CD704" i="1"/>
  <c r="CP704" i="1" s="1"/>
  <c r="CD705" i="1"/>
  <c r="CP705" i="1" s="1"/>
  <c r="CD706" i="1"/>
  <c r="CP706" i="1" s="1"/>
  <c r="CD707" i="1"/>
  <c r="CP707" i="1" s="1"/>
  <c r="CD708" i="1"/>
  <c r="CP708" i="1" s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223" i="1"/>
  <c r="CC224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CC445" i="1"/>
  <c r="CC446" i="1"/>
  <c r="CC447" i="1"/>
  <c r="CC448" i="1"/>
  <c r="CC449" i="1"/>
  <c r="CC450" i="1"/>
  <c r="CC451" i="1"/>
  <c r="CC452" i="1"/>
  <c r="CC453" i="1"/>
  <c r="CC454" i="1"/>
  <c r="CC455" i="1"/>
  <c r="CC456" i="1"/>
  <c r="CC457" i="1"/>
  <c r="CC458" i="1"/>
  <c r="CC459" i="1"/>
  <c r="CC460" i="1"/>
  <c r="CC461" i="1"/>
  <c r="CC462" i="1"/>
  <c r="CC463" i="1"/>
  <c r="CC464" i="1"/>
  <c r="CC465" i="1"/>
  <c r="CC466" i="1"/>
  <c r="CC467" i="1"/>
  <c r="DI467" i="1" s="1"/>
  <c r="CC468" i="1"/>
  <c r="CC469" i="1"/>
  <c r="CC470" i="1"/>
  <c r="CC471" i="1"/>
  <c r="CC472" i="1"/>
  <c r="CC473" i="1"/>
  <c r="CC474" i="1"/>
  <c r="CC475" i="1"/>
  <c r="CC476" i="1"/>
  <c r="CC477" i="1"/>
  <c r="CC478" i="1"/>
  <c r="CC479" i="1"/>
  <c r="DI479" i="1" s="1"/>
  <c r="CC480" i="1"/>
  <c r="CC481" i="1"/>
  <c r="CC482" i="1"/>
  <c r="CC483" i="1"/>
  <c r="DI483" i="1" s="1"/>
  <c r="CC484" i="1"/>
  <c r="CC485" i="1"/>
  <c r="CC486" i="1"/>
  <c r="CC487" i="1"/>
  <c r="CC488" i="1"/>
  <c r="CC489" i="1"/>
  <c r="CC490" i="1"/>
  <c r="CC491" i="1"/>
  <c r="CC492" i="1"/>
  <c r="CC493" i="1"/>
  <c r="CC494" i="1"/>
  <c r="CC495" i="1"/>
  <c r="DI495" i="1" s="1"/>
  <c r="CC496" i="1"/>
  <c r="CC497" i="1"/>
  <c r="CC498" i="1"/>
  <c r="CC499" i="1"/>
  <c r="DI499" i="1" s="1"/>
  <c r="CC500" i="1"/>
  <c r="CC501" i="1"/>
  <c r="CC502" i="1"/>
  <c r="CC503" i="1"/>
  <c r="CC504" i="1"/>
  <c r="CC505" i="1"/>
  <c r="CC506" i="1"/>
  <c r="CC507" i="1"/>
  <c r="CC508" i="1"/>
  <c r="CC509" i="1"/>
  <c r="CC510" i="1"/>
  <c r="CC511" i="1"/>
  <c r="DI511" i="1" s="1"/>
  <c r="CC512" i="1"/>
  <c r="CC513" i="1"/>
  <c r="CC514" i="1"/>
  <c r="CC515" i="1"/>
  <c r="DI515" i="1" s="1"/>
  <c r="CC516" i="1"/>
  <c r="CC517" i="1"/>
  <c r="CC518" i="1"/>
  <c r="CC519" i="1"/>
  <c r="CC520" i="1"/>
  <c r="CC521" i="1"/>
  <c r="CC522" i="1"/>
  <c r="CC523" i="1"/>
  <c r="CC524" i="1"/>
  <c r="CC525" i="1"/>
  <c r="CC526" i="1"/>
  <c r="CC527" i="1"/>
  <c r="DI527" i="1" s="1"/>
  <c r="CC528" i="1"/>
  <c r="CC529" i="1"/>
  <c r="CC530" i="1"/>
  <c r="CC531" i="1"/>
  <c r="DI531" i="1" s="1"/>
  <c r="CC532" i="1"/>
  <c r="CC533" i="1"/>
  <c r="CC534" i="1"/>
  <c r="CC535" i="1"/>
  <c r="CC536" i="1"/>
  <c r="CC537" i="1"/>
  <c r="CC538" i="1"/>
  <c r="CC539" i="1"/>
  <c r="CC540" i="1"/>
  <c r="CC541" i="1"/>
  <c r="CC542" i="1"/>
  <c r="CC543" i="1"/>
  <c r="DI543" i="1" s="1"/>
  <c r="CC544" i="1"/>
  <c r="CC545" i="1"/>
  <c r="CC546" i="1"/>
  <c r="CC547" i="1"/>
  <c r="DI547" i="1" s="1"/>
  <c r="CC548" i="1"/>
  <c r="CC549" i="1"/>
  <c r="CC550" i="1"/>
  <c r="CC551" i="1"/>
  <c r="CC552" i="1"/>
  <c r="CC553" i="1"/>
  <c r="CC554" i="1"/>
  <c r="CC555" i="1"/>
  <c r="CC556" i="1"/>
  <c r="CC557" i="1"/>
  <c r="CC558" i="1"/>
  <c r="CC559" i="1"/>
  <c r="DI559" i="1" s="1"/>
  <c r="CC560" i="1"/>
  <c r="CC561" i="1"/>
  <c r="CC562" i="1"/>
  <c r="CC563" i="1"/>
  <c r="DI563" i="1" s="1"/>
  <c r="CC564" i="1"/>
  <c r="CC565" i="1"/>
  <c r="CC566" i="1"/>
  <c r="CC567" i="1"/>
  <c r="CC568" i="1"/>
  <c r="CC569" i="1"/>
  <c r="CC570" i="1"/>
  <c r="CC571" i="1"/>
  <c r="CC572" i="1"/>
  <c r="CC573" i="1"/>
  <c r="CC574" i="1"/>
  <c r="CC575" i="1"/>
  <c r="DI575" i="1" s="1"/>
  <c r="CC576" i="1"/>
  <c r="CC577" i="1"/>
  <c r="CC578" i="1"/>
  <c r="CC579" i="1"/>
  <c r="CC580" i="1"/>
  <c r="CC581" i="1"/>
  <c r="CC582" i="1"/>
  <c r="CC583" i="1"/>
  <c r="CC584" i="1"/>
  <c r="CC585" i="1"/>
  <c r="CC586" i="1"/>
  <c r="CC587" i="1"/>
  <c r="CC588" i="1"/>
  <c r="CC589" i="1"/>
  <c r="CC590" i="1"/>
  <c r="CC591" i="1"/>
  <c r="DI591" i="1" s="1"/>
  <c r="CC592" i="1"/>
  <c r="CC593" i="1"/>
  <c r="CC594" i="1"/>
  <c r="CC595" i="1"/>
  <c r="DI595" i="1" s="1"/>
  <c r="CC596" i="1"/>
  <c r="CC597" i="1"/>
  <c r="CC598" i="1"/>
  <c r="CC599" i="1"/>
  <c r="CC600" i="1"/>
  <c r="CC601" i="1"/>
  <c r="CC602" i="1"/>
  <c r="CC603" i="1"/>
  <c r="CC604" i="1"/>
  <c r="CC605" i="1"/>
  <c r="CC606" i="1"/>
  <c r="CC607" i="1"/>
  <c r="DI607" i="1" s="1"/>
  <c r="CC608" i="1"/>
  <c r="CC609" i="1"/>
  <c r="CC610" i="1"/>
  <c r="CC611" i="1"/>
  <c r="DI611" i="1" s="1"/>
  <c r="CC612" i="1"/>
  <c r="CC613" i="1"/>
  <c r="CC614" i="1"/>
  <c r="CC615" i="1"/>
  <c r="CC616" i="1"/>
  <c r="CC617" i="1"/>
  <c r="CC618" i="1"/>
  <c r="CC619" i="1"/>
  <c r="CC620" i="1"/>
  <c r="CC621" i="1"/>
  <c r="CC622" i="1"/>
  <c r="CC623" i="1"/>
  <c r="DI623" i="1" s="1"/>
  <c r="CC624" i="1"/>
  <c r="CC625" i="1"/>
  <c r="CC626" i="1"/>
  <c r="CC627" i="1"/>
  <c r="DI627" i="1" s="1"/>
  <c r="CC628" i="1"/>
  <c r="CC629" i="1"/>
  <c r="CC630" i="1"/>
  <c r="CC631" i="1"/>
  <c r="CC632" i="1"/>
  <c r="CC633" i="1"/>
  <c r="CC634" i="1"/>
  <c r="CC635" i="1"/>
  <c r="CC636" i="1"/>
  <c r="CC637" i="1"/>
  <c r="CC638" i="1"/>
  <c r="CC639" i="1"/>
  <c r="DI639" i="1" s="1"/>
  <c r="CC640" i="1"/>
  <c r="CC641" i="1"/>
  <c r="CC642" i="1"/>
  <c r="CC643" i="1"/>
  <c r="DI643" i="1" s="1"/>
  <c r="CC644" i="1"/>
  <c r="CC645" i="1"/>
  <c r="CC646" i="1"/>
  <c r="CC647" i="1"/>
  <c r="CC648" i="1"/>
  <c r="CC649" i="1"/>
  <c r="CC650" i="1"/>
  <c r="CC651" i="1"/>
  <c r="CC652" i="1"/>
  <c r="CC653" i="1"/>
  <c r="CC654" i="1"/>
  <c r="CC655" i="1"/>
  <c r="DI655" i="1" s="1"/>
  <c r="CC656" i="1"/>
  <c r="CC657" i="1"/>
  <c r="CC658" i="1"/>
  <c r="CC659" i="1"/>
  <c r="DI659" i="1" s="1"/>
  <c r="CC660" i="1"/>
  <c r="CC661" i="1"/>
  <c r="CC662" i="1"/>
  <c r="CC663" i="1"/>
  <c r="CC664" i="1"/>
  <c r="CC665" i="1"/>
  <c r="CC666" i="1"/>
  <c r="CC667" i="1"/>
  <c r="CC668" i="1"/>
  <c r="CC669" i="1"/>
  <c r="CC670" i="1"/>
  <c r="CC671" i="1"/>
  <c r="DI671" i="1" s="1"/>
  <c r="CC672" i="1"/>
  <c r="CC673" i="1"/>
  <c r="CC674" i="1"/>
  <c r="CC675" i="1"/>
  <c r="DI675" i="1" s="1"/>
  <c r="CC676" i="1"/>
  <c r="CC677" i="1"/>
  <c r="CC678" i="1"/>
  <c r="CC679" i="1"/>
  <c r="CC680" i="1"/>
  <c r="CC681" i="1"/>
  <c r="CC682" i="1"/>
  <c r="CC683" i="1"/>
  <c r="CC684" i="1"/>
  <c r="CC685" i="1"/>
  <c r="CC686" i="1"/>
  <c r="CC687" i="1"/>
  <c r="DI687" i="1" s="1"/>
  <c r="CC688" i="1"/>
  <c r="CC689" i="1"/>
  <c r="CC690" i="1"/>
  <c r="CC691" i="1"/>
  <c r="DI691" i="1" s="1"/>
  <c r="CC692" i="1"/>
  <c r="CC693" i="1"/>
  <c r="CC694" i="1"/>
  <c r="CC695" i="1"/>
  <c r="CC696" i="1"/>
  <c r="CC697" i="1"/>
  <c r="CC698" i="1"/>
  <c r="CC699" i="1"/>
  <c r="CC700" i="1"/>
  <c r="CC701" i="1"/>
  <c r="CC702" i="1"/>
  <c r="CC703" i="1"/>
  <c r="DI703" i="1" s="1"/>
  <c r="CC704" i="1"/>
  <c r="CC705" i="1"/>
  <c r="CC706" i="1"/>
  <c r="CC707" i="1"/>
  <c r="DI707" i="1" s="1"/>
  <c r="CC708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DI221" i="1" l="1"/>
  <c r="DI680" i="1"/>
  <c r="DI381" i="1"/>
  <c r="DI205" i="1"/>
  <c r="DI338" i="1"/>
  <c r="DI592" i="1"/>
  <c r="DI444" i="1"/>
  <c r="DI364" i="1"/>
  <c r="DI451" i="1"/>
  <c r="DI600" i="1"/>
  <c r="DI72" i="1"/>
  <c r="DI12" i="1"/>
  <c r="DI610" i="1"/>
  <c r="DI530" i="1"/>
  <c r="DI704" i="1"/>
  <c r="DI616" i="1"/>
  <c r="DI560" i="1"/>
  <c r="DI520" i="1"/>
  <c r="DI476" i="1"/>
  <c r="DI428" i="1"/>
  <c r="DI380" i="1"/>
  <c r="DI300" i="1"/>
  <c r="DI132" i="1"/>
  <c r="DI100" i="1"/>
  <c r="DI706" i="1"/>
  <c r="DI606" i="1"/>
  <c r="DI562" i="1"/>
  <c r="DI514" i="1"/>
  <c r="DI446" i="1"/>
  <c r="DI402" i="1"/>
  <c r="DI382" i="1"/>
  <c r="DI334" i="1"/>
  <c r="DI314" i="1"/>
  <c r="DI286" i="1"/>
  <c r="DI270" i="1"/>
  <c r="DI250" i="1"/>
  <c r="DI222" i="1"/>
  <c r="DI206" i="1"/>
  <c r="DI186" i="1"/>
  <c r="DI158" i="1"/>
  <c r="DI142" i="1"/>
  <c r="DI122" i="1"/>
  <c r="DI94" i="1"/>
  <c r="DI78" i="1"/>
  <c r="DI58" i="1"/>
  <c r="DI42" i="1"/>
  <c r="DI26" i="1"/>
  <c r="DI699" i="1"/>
  <c r="DI695" i="1"/>
  <c r="DI683" i="1"/>
  <c r="DI679" i="1"/>
  <c r="DI667" i="1"/>
  <c r="DI663" i="1"/>
  <c r="DI651" i="1"/>
  <c r="DI647" i="1"/>
  <c r="DI635" i="1"/>
  <c r="DI631" i="1"/>
  <c r="DI619" i="1"/>
  <c r="DI615" i="1"/>
  <c r="DI603" i="1"/>
  <c r="DI599" i="1"/>
  <c r="DI587" i="1"/>
  <c r="DI583" i="1"/>
  <c r="DI579" i="1"/>
  <c r="DI571" i="1"/>
  <c r="DI567" i="1"/>
  <c r="DI555" i="1"/>
  <c r="DI551" i="1"/>
  <c r="DI539" i="1"/>
  <c r="DI535" i="1"/>
  <c r="DI523" i="1"/>
  <c r="DI519" i="1"/>
  <c r="DI507" i="1"/>
  <c r="DI503" i="1"/>
  <c r="DI491" i="1"/>
  <c r="DI487" i="1"/>
  <c r="DI475" i="1"/>
  <c r="DI471" i="1"/>
  <c r="DI455" i="1"/>
  <c r="DI423" i="1"/>
  <c r="DI391" i="1"/>
  <c r="DI359" i="1"/>
  <c r="CY692" i="1"/>
  <c r="DI692" i="1" s="1"/>
  <c r="CY688" i="1"/>
  <c r="DI688" i="1" s="1"/>
  <c r="CY684" i="1"/>
  <c r="DI684" i="1" s="1"/>
  <c r="CY680" i="1"/>
  <c r="CY676" i="1"/>
  <c r="DI676" i="1" s="1"/>
  <c r="CY672" i="1"/>
  <c r="DI672" i="1" s="1"/>
  <c r="CY668" i="1"/>
  <c r="DI668" i="1" s="1"/>
  <c r="CY664" i="1"/>
  <c r="DI664" i="1" s="1"/>
  <c r="CY660" i="1"/>
  <c r="DI660" i="1" s="1"/>
  <c r="CY656" i="1"/>
  <c r="DI656" i="1" s="1"/>
  <c r="CY652" i="1"/>
  <c r="DI652" i="1" s="1"/>
  <c r="CY648" i="1"/>
  <c r="DI648" i="1" s="1"/>
  <c r="CY644" i="1"/>
  <c r="DI644" i="1" s="1"/>
  <c r="CY640" i="1"/>
  <c r="DI640" i="1" s="1"/>
  <c r="CY636" i="1"/>
  <c r="DI636" i="1" s="1"/>
  <c r="CY632" i="1"/>
  <c r="DI632" i="1" s="1"/>
  <c r="CY628" i="1"/>
  <c r="DI628" i="1" s="1"/>
  <c r="CY624" i="1"/>
  <c r="DI624" i="1" s="1"/>
  <c r="CY620" i="1"/>
  <c r="DI620" i="1" s="1"/>
  <c r="CY616" i="1"/>
  <c r="CY612" i="1"/>
  <c r="DI612" i="1" s="1"/>
  <c r="CY608" i="1"/>
  <c r="DI608" i="1" s="1"/>
  <c r="CY604" i="1"/>
  <c r="DI604" i="1" s="1"/>
  <c r="CY600" i="1"/>
  <c r="CY596" i="1"/>
  <c r="DI596" i="1" s="1"/>
  <c r="CY592" i="1"/>
  <c r="CY588" i="1"/>
  <c r="DI588" i="1" s="1"/>
  <c r="CY584" i="1"/>
  <c r="DI584" i="1" s="1"/>
  <c r="CY580" i="1"/>
  <c r="DI580" i="1" s="1"/>
  <c r="CY576" i="1"/>
  <c r="DI576" i="1" s="1"/>
  <c r="CY572" i="1"/>
  <c r="DI572" i="1" s="1"/>
  <c r="CY568" i="1"/>
  <c r="DI568" i="1" s="1"/>
  <c r="CY564" i="1"/>
  <c r="DI564" i="1" s="1"/>
  <c r="CY560" i="1"/>
  <c r="CY556" i="1"/>
  <c r="DI556" i="1" s="1"/>
  <c r="CY552" i="1"/>
  <c r="DI552" i="1" s="1"/>
  <c r="CY548" i="1"/>
  <c r="DI548" i="1" s="1"/>
  <c r="CY544" i="1"/>
  <c r="DI544" i="1" s="1"/>
  <c r="CY540" i="1"/>
  <c r="DI540" i="1" s="1"/>
  <c r="CY536" i="1"/>
  <c r="DI536" i="1" s="1"/>
  <c r="CY532" i="1"/>
  <c r="DI532" i="1" s="1"/>
  <c r="CY528" i="1"/>
  <c r="DI528" i="1" s="1"/>
  <c r="CY524" i="1"/>
  <c r="DI524" i="1" s="1"/>
  <c r="CY520" i="1"/>
  <c r="CY516" i="1"/>
  <c r="DI516" i="1" s="1"/>
  <c r="CY512" i="1"/>
  <c r="DI512" i="1" s="1"/>
  <c r="CY508" i="1"/>
  <c r="DI508" i="1" s="1"/>
  <c r="CY504" i="1"/>
  <c r="DI504" i="1" s="1"/>
  <c r="CY500" i="1"/>
  <c r="DI500" i="1" s="1"/>
  <c r="CY496" i="1"/>
  <c r="DI496" i="1" s="1"/>
  <c r="CY492" i="1"/>
  <c r="DI492" i="1" s="1"/>
  <c r="CY488" i="1"/>
  <c r="DI488" i="1" s="1"/>
  <c r="CY484" i="1"/>
  <c r="DI484" i="1" s="1"/>
  <c r="CY480" i="1"/>
  <c r="DI480" i="1" s="1"/>
  <c r="CY476" i="1"/>
  <c r="CY472" i="1"/>
  <c r="DI472" i="1" s="1"/>
  <c r="CY468" i="1"/>
  <c r="DI468" i="1" s="1"/>
  <c r="CY464" i="1"/>
  <c r="DI464" i="1" s="1"/>
  <c r="CY460" i="1"/>
  <c r="DI460" i="1" s="1"/>
  <c r="CY456" i="1"/>
  <c r="DI456" i="1" s="1"/>
  <c r="CY452" i="1"/>
  <c r="DI452" i="1" s="1"/>
  <c r="CY448" i="1"/>
  <c r="DI448" i="1" s="1"/>
  <c r="CY444" i="1"/>
  <c r="CY440" i="1"/>
  <c r="DI440" i="1" s="1"/>
  <c r="CY436" i="1"/>
  <c r="DI436" i="1" s="1"/>
  <c r="CY432" i="1"/>
  <c r="DI432" i="1" s="1"/>
  <c r="CY428" i="1"/>
  <c r="CY424" i="1"/>
  <c r="DI424" i="1" s="1"/>
  <c r="CY420" i="1"/>
  <c r="DI420" i="1" s="1"/>
  <c r="CY416" i="1"/>
  <c r="DI416" i="1" s="1"/>
  <c r="CY412" i="1"/>
  <c r="DI412" i="1" s="1"/>
  <c r="CY408" i="1"/>
  <c r="DI408" i="1" s="1"/>
  <c r="CY404" i="1"/>
  <c r="DI404" i="1" s="1"/>
  <c r="CY400" i="1"/>
  <c r="DI400" i="1" s="1"/>
  <c r="CY396" i="1"/>
  <c r="DI396" i="1" s="1"/>
  <c r="CY392" i="1"/>
  <c r="DI392" i="1" s="1"/>
  <c r="CY388" i="1"/>
  <c r="DI388" i="1" s="1"/>
  <c r="CY384" i="1"/>
  <c r="DI384" i="1" s="1"/>
  <c r="CY380" i="1"/>
  <c r="CY376" i="1"/>
  <c r="DI376" i="1" s="1"/>
  <c r="CY372" i="1"/>
  <c r="DI372" i="1" s="1"/>
  <c r="CY368" i="1"/>
  <c r="DI368" i="1" s="1"/>
  <c r="CY364" i="1"/>
  <c r="CY360" i="1"/>
  <c r="DI360" i="1" s="1"/>
  <c r="CY356" i="1"/>
  <c r="DI356" i="1" s="1"/>
  <c r="CY352" i="1"/>
  <c r="DI352" i="1" s="1"/>
  <c r="CY348" i="1"/>
  <c r="DI348" i="1" s="1"/>
  <c r="CY344" i="1"/>
  <c r="DI344" i="1" s="1"/>
  <c r="CY340" i="1"/>
  <c r="DI340" i="1" s="1"/>
  <c r="CY336" i="1"/>
  <c r="DI336" i="1" s="1"/>
  <c r="CY332" i="1"/>
  <c r="DI332" i="1" s="1"/>
  <c r="CY328" i="1"/>
  <c r="DI328" i="1" s="1"/>
  <c r="CY192" i="1"/>
  <c r="DI192" i="1" s="1"/>
  <c r="CY156" i="1"/>
  <c r="DI156" i="1" s="1"/>
  <c r="CY152" i="1"/>
  <c r="DI152" i="1" s="1"/>
  <c r="CY80" i="1"/>
  <c r="DI80" i="1" s="1"/>
  <c r="CY463" i="1"/>
  <c r="DI463" i="1" s="1"/>
  <c r="CY459" i="1"/>
  <c r="DI459" i="1" s="1"/>
  <c r="CY455" i="1"/>
  <c r="CY451" i="1"/>
  <c r="CY447" i="1"/>
  <c r="DI447" i="1" s="1"/>
  <c r="CY443" i="1"/>
  <c r="DI443" i="1" s="1"/>
  <c r="CY439" i="1"/>
  <c r="DI439" i="1" s="1"/>
  <c r="CY435" i="1"/>
  <c r="DI435" i="1" s="1"/>
  <c r="CY431" i="1"/>
  <c r="DI431" i="1" s="1"/>
  <c r="CY427" i="1"/>
  <c r="DI427" i="1" s="1"/>
  <c r="CY423" i="1"/>
  <c r="CY419" i="1"/>
  <c r="DI419" i="1" s="1"/>
  <c r="CY415" i="1"/>
  <c r="DI415" i="1" s="1"/>
  <c r="CY411" i="1"/>
  <c r="DI411" i="1" s="1"/>
  <c r="CY407" i="1"/>
  <c r="DI407" i="1" s="1"/>
  <c r="CY403" i="1"/>
  <c r="DI403" i="1" s="1"/>
  <c r="CY399" i="1"/>
  <c r="DI399" i="1" s="1"/>
  <c r="CY395" i="1"/>
  <c r="DI395" i="1" s="1"/>
  <c r="CY391" i="1"/>
  <c r="CY387" i="1"/>
  <c r="DI387" i="1" s="1"/>
  <c r="CY383" i="1"/>
  <c r="DI383" i="1" s="1"/>
  <c r="CY379" i="1"/>
  <c r="DI379" i="1" s="1"/>
  <c r="CY375" i="1"/>
  <c r="DI375" i="1" s="1"/>
  <c r="CY371" i="1"/>
  <c r="DI371" i="1" s="1"/>
  <c r="CY367" i="1"/>
  <c r="DI367" i="1" s="1"/>
  <c r="CY363" i="1"/>
  <c r="DI363" i="1" s="1"/>
  <c r="CY359" i="1"/>
  <c r="CY355" i="1"/>
  <c r="DI355" i="1" s="1"/>
  <c r="CY351" i="1"/>
  <c r="DI351" i="1" s="1"/>
  <c r="CY347" i="1"/>
  <c r="DI347" i="1" s="1"/>
  <c r="CY343" i="1"/>
  <c r="DI343" i="1" s="1"/>
  <c r="CY339" i="1"/>
  <c r="DI339" i="1" s="1"/>
  <c r="CY335" i="1"/>
  <c r="DI335" i="1" s="1"/>
  <c r="CY331" i="1"/>
  <c r="DI331" i="1" s="1"/>
  <c r="CY327" i="1"/>
  <c r="DI327" i="1" s="1"/>
  <c r="CY323" i="1"/>
  <c r="DI323" i="1" s="1"/>
  <c r="CY319" i="1"/>
  <c r="DI319" i="1" s="1"/>
  <c r="CY315" i="1"/>
  <c r="DI315" i="1" s="1"/>
  <c r="CY311" i="1"/>
  <c r="DI311" i="1" s="1"/>
  <c r="CY307" i="1"/>
  <c r="DI307" i="1" s="1"/>
  <c r="CY303" i="1"/>
  <c r="DI303" i="1" s="1"/>
  <c r="CY299" i="1"/>
  <c r="DI299" i="1" s="1"/>
  <c r="CY295" i="1"/>
  <c r="DI295" i="1" s="1"/>
  <c r="CY291" i="1"/>
  <c r="DI291" i="1" s="1"/>
  <c r="CY287" i="1"/>
  <c r="DI287" i="1" s="1"/>
  <c r="CY283" i="1"/>
  <c r="DI283" i="1" s="1"/>
  <c r="CY279" i="1"/>
  <c r="DI279" i="1" s="1"/>
  <c r="CY275" i="1"/>
  <c r="DI275" i="1" s="1"/>
  <c r="CY271" i="1"/>
  <c r="DI271" i="1" s="1"/>
  <c r="CY267" i="1"/>
  <c r="DI267" i="1" s="1"/>
  <c r="CY263" i="1"/>
  <c r="DI263" i="1" s="1"/>
  <c r="CY259" i="1"/>
  <c r="DI259" i="1" s="1"/>
  <c r="CY255" i="1"/>
  <c r="DI255" i="1" s="1"/>
  <c r="CY251" i="1"/>
  <c r="DI251" i="1" s="1"/>
  <c r="CY247" i="1"/>
  <c r="DI247" i="1" s="1"/>
  <c r="CY243" i="1"/>
  <c r="DI243" i="1" s="1"/>
  <c r="CY239" i="1"/>
  <c r="DI239" i="1" s="1"/>
  <c r="CY235" i="1"/>
  <c r="DI235" i="1" s="1"/>
  <c r="CY231" i="1"/>
  <c r="DI231" i="1" s="1"/>
  <c r="CY227" i="1"/>
  <c r="DI227" i="1" s="1"/>
  <c r="CY223" i="1"/>
  <c r="DI223" i="1" s="1"/>
  <c r="CY219" i="1"/>
  <c r="DI219" i="1" s="1"/>
  <c r="CY215" i="1"/>
  <c r="DI215" i="1" s="1"/>
  <c r="CY211" i="1"/>
  <c r="DI211" i="1" s="1"/>
  <c r="CY207" i="1"/>
  <c r="DI207" i="1" s="1"/>
  <c r="CY203" i="1"/>
  <c r="DI203" i="1" s="1"/>
  <c r="CY199" i="1"/>
  <c r="DI199" i="1" s="1"/>
  <c r="CY195" i="1"/>
  <c r="DI195" i="1" s="1"/>
  <c r="CY191" i="1"/>
  <c r="DI191" i="1" s="1"/>
  <c r="CY187" i="1"/>
  <c r="DI187" i="1" s="1"/>
  <c r="CY183" i="1"/>
  <c r="DI183" i="1" s="1"/>
  <c r="CY179" i="1"/>
  <c r="DI179" i="1" s="1"/>
  <c r="CY175" i="1"/>
  <c r="DI175" i="1" s="1"/>
  <c r="CY171" i="1"/>
  <c r="DI171" i="1" s="1"/>
  <c r="CY167" i="1"/>
  <c r="DI167" i="1" s="1"/>
  <c r="CY163" i="1"/>
  <c r="DI163" i="1" s="1"/>
  <c r="CY159" i="1"/>
  <c r="DI159" i="1" s="1"/>
  <c r="CY155" i="1"/>
  <c r="DI155" i="1" s="1"/>
  <c r="CY151" i="1"/>
  <c r="DI151" i="1" s="1"/>
  <c r="CY147" i="1"/>
  <c r="DI147" i="1" s="1"/>
  <c r="CY143" i="1"/>
  <c r="DI143" i="1" s="1"/>
  <c r="CY139" i="1"/>
  <c r="DI139" i="1" s="1"/>
  <c r="CY135" i="1"/>
  <c r="DI135" i="1" s="1"/>
  <c r="CY131" i="1"/>
  <c r="DI131" i="1" s="1"/>
  <c r="CY127" i="1"/>
  <c r="DI127" i="1" s="1"/>
  <c r="CY123" i="1"/>
  <c r="DI123" i="1" s="1"/>
  <c r="CY119" i="1"/>
  <c r="DI119" i="1" s="1"/>
  <c r="CY115" i="1"/>
  <c r="DI115" i="1" s="1"/>
  <c r="CY111" i="1"/>
  <c r="DI111" i="1" s="1"/>
  <c r="CY107" i="1"/>
  <c r="DI107" i="1" s="1"/>
  <c r="CY103" i="1"/>
  <c r="DI103" i="1" s="1"/>
  <c r="CY99" i="1"/>
  <c r="DI99" i="1" s="1"/>
  <c r="CY95" i="1"/>
  <c r="DI95" i="1" s="1"/>
  <c r="CY91" i="1"/>
  <c r="DI91" i="1" s="1"/>
  <c r="CY87" i="1"/>
  <c r="DI87" i="1" s="1"/>
  <c r="CY83" i="1"/>
  <c r="DI83" i="1" s="1"/>
  <c r="CY79" i="1"/>
  <c r="DI79" i="1" s="1"/>
  <c r="CY75" i="1"/>
  <c r="DI75" i="1" s="1"/>
  <c r="CY71" i="1"/>
  <c r="DI71" i="1" s="1"/>
  <c r="CY67" i="1"/>
  <c r="DI67" i="1" s="1"/>
  <c r="CY63" i="1"/>
  <c r="DI63" i="1" s="1"/>
  <c r="CY59" i="1"/>
  <c r="DI59" i="1" s="1"/>
  <c r="CY55" i="1"/>
  <c r="DI55" i="1" s="1"/>
  <c r="CY51" i="1"/>
  <c r="DI51" i="1" s="1"/>
  <c r="CY47" i="1"/>
  <c r="DI47" i="1" s="1"/>
  <c r="CY43" i="1"/>
  <c r="DI43" i="1" s="1"/>
  <c r="CY39" i="1"/>
  <c r="DI39" i="1" s="1"/>
  <c r="CY35" i="1"/>
  <c r="DI35" i="1" s="1"/>
  <c r="CY31" i="1"/>
  <c r="DI31" i="1" s="1"/>
  <c r="CY27" i="1"/>
  <c r="DI27" i="1" s="1"/>
  <c r="CY23" i="1"/>
  <c r="DI23" i="1" s="1"/>
  <c r="CY19" i="1"/>
  <c r="DI19" i="1" s="1"/>
  <c r="CY15" i="1"/>
  <c r="DI15" i="1" s="1"/>
  <c r="CY11" i="1"/>
  <c r="DI11" i="1" s="1"/>
  <c r="CY7" i="1"/>
  <c r="DI7" i="1" s="1"/>
  <c r="CY3" i="1"/>
  <c r="DI3" i="1" s="1"/>
  <c r="CY96" i="1"/>
  <c r="DI96" i="1" s="1"/>
  <c r="CY706" i="1"/>
  <c r="CY702" i="1"/>
  <c r="DI702" i="1" s="1"/>
  <c r="CY698" i="1"/>
  <c r="DI698" i="1" s="1"/>
  <c r="CY694" i="1"/>
  <c r="DI694" i="1" s="1"/>
  <c r="CY690" i="1"/>
  <c r="DI690" i="1" s="1"/>
  <c r="CY686" i="1"/>
  <c r="DI686" i="1" s="1"/>
  <c r="CY682" i="1"/>
  <c r="DI682" i="1" s="1"/>
  <c r="CY678" i="1"/>
  <c r="DI678" i="1" s="1"/>
  <c r="CY674" i="1"/>
  <c r="DI674" i="1" s="1"/>
  <c r="CY670" i="1"/>
  <c r="DI670" i="1" s="1"/>
  <c r="CY666" i="1"/>
  <c r="DI666" i="1" s="1"/>
  <c r="CY662" i="1"/>
  <c r="DI662" i="1" s="1"/>
  <c r="CY658" i="1"/>
  <c r="DI658" i="1" s="1"/>
  <c r="CY654" i="1"/>
  <c r="DI654" i="1" s="1"/>
  <c r="CY650" i="1"/>
  <c r="DI650" i="1" s="1"/>
  <c r="CY646" i="1"/>
  <c r="DI646" i="1" s="1"/>
  <c r="CY642" i="1"/>
  <c r="DI642" i="1" s="1"/>
  <c r="CY638" i="1"/>
  <c r="DI638" i="1" s="1"/>
  <c r="CY634" i="1"/>
  <c r="DI634" i="1" s="1"/>
  <c r="CY630" i="1"/>
  <c r="DI630" i="1" s="1"/>
  <c r="CY626" i="1"/>
  <c r="DI626" i="1" s="1"/>
  <c r="CY622" i="1"/>
  <c r="DI622" i="1" s="1"/>
  <c r="CY618" i="1"/>
  <c r="DI618" i="1" s="1"/>
  <c r="CY614" i="1"/>
  <c r="DI614" i="1" s="1"/>
  <c r="CY610" i="1"/>
  <c r="CY606" i="1"/>
  <c r="CY602" i="1"/>
  <c r="DI602" i="1" s="1"/>
  <c r="CY598" i="1"/>
  <c r="DI598" i="1" s="1"/>
  <c r="CY594" i="1"/>
  <c r="DI594" i="1" s="1"/>
  <c r="CY590" i="1"/>
  <c r="DI590" i="1" s="1"/>
  <c r="CY586" i="1"/>
  <c r="DI586" i="1" s="1"/>
  <c r="CY582" i="1"/>
  <c r="DI582" i="1" s="1"/>
  <c r="CY578" i="1"/>
  <c r="DI578" i="1" s="1"/>
  <c r="CY574" i="1"/>
  <c r="DI574" i="1" s="1"/>
  <c r="CY570" i="1"/>
  <c r="DI570" i="1" s="1"/>
  <c r="CY566" i="1"/>
  <c r="DI566" i="1" s="1"/>
  <c r="CY562" i="1"/>
  <c r="CY558" i="1"/>
  <c r="DI558" i="1" s="1"/>
  <c r="CY554" i="1"/>
  <c r="DI554" i="1" s="1"/>
  <c r="CY550" i="1"/>
  <c r="DI550" i="1" s="1"/>
  <c r="CY546" i="1"/>
  <c r="DI546" i="1" s="1"/>
  <c r="CY542" i="1"/>
  <c r="DI542" i="1" s="1"/>
  <c r="CY538" i="1"/>
  <c r="DI538" i="1" s="1"/>
  <c r="CY534" i="1"/>
  <c r="DI534" i="1" s="1"/>
  <c r="CY530" i="1"/>
  <c r="CY526" i="1"/>
  <c r="DI526" i="1" s="1"/>
  <c r="CY522" i="1"/>
  <c r="DI522" i="1" s="1"/>
  <c r="CY518" i="1"/>
  <c r="DI518" i="1" s="1"/>
  <c r="CY514" i="1"/>
  <c r="CY510" i="1"/>
  <c r="DI510" i="1" s="1"/>
  <c r="CY506" i="1"/>
  <c r="DI506" i="1" s="1"/>
  <c r="CY502" i="1"/>
  <c r="DI502" i="1" s="1"/>
  <c r="CY498" i="1"/>
  <c r="DI498" i="1" s="1"/>
  <c r="CY494" i="1"/>
  <c r="DI494" i="1" s="1"/>
  <c r="CY490" i="1"/>
  <c r="DI490" i="1" s="1"/>
  <c r="CY486" i="1"/>
  <c r="DI486" i="1" s="1"/>
  <c r="CY482" i="1"/>
  <c r="DI482" i="1" s="1"/>
  <c r="CY478" i="1"/>
  <c r="DI478" i="1" s="1"/>
  <c r="CY474" i="1"/>
  <c r="DI474" i="1" s="1"/>
  <c r="CY470" i="1"/>
  <c r="DI470" i="1" s="1"/>
  <c r="CY466" i="1"/>
  <c r="DI466" i="1" s="1"/>
  <c r="CY462" i="1"/>
  <c r="DI462" i="1" s="1"/>
  <c r="CY458" i="1"/>
  <c r="DI458" i="1" s="1"/>
  <c r="CY454" i="1"/>
  <c r="DI454" i="1" s="1"/>
  <c r="CY450" i="1"/>
  <c r="DI450" i="1" s="1"/>
  <c r="CY446" i="1"/>
  <c r="CY442" i="1"/>
  <c r="DI442" i="1" s="1"/>
  <c r="CY438" i="1"/>
  <c r="DI438" i="1" s="1"/>
  <c r="CY434" i="1"/>
  <c r="DI434" i="1" s="1"/>
  <c r="CY430" i="1"/>
  <c r="DI430" i="1" s="1"/>
  <c r="CY426" i="1"/>
  <c r="DI426" i="1" s="1"/>
  <c r="CY422" i="1"/>
  <c r="DI422" i="1" s="1"/>
  <c r="CY418" i="1"/>
  <c r="DI418" i="1" s="1"/>
  <c r="CY414" i="1"/>
  <c r="DI414" i="1" s="1"/>
  <c r="CY410" i="1"/>
  <c r="DI410" i="1" s="1"/>
  <c r="CY406" i="1"/>
  <c r="DI406" i="1" s="1"/>
  <c r="CY402" i="1"/>
  <c r="CY398" i="1"/>
  <c r="DI398" i="1" s="1"/>
  <c r="CY394" i="1"/>
  <c r="DI394" i="1" s="1"/>
  <c r="CY390" i="1"/>
  <c r="DI390" i="1" s="1"/>
  <c r="CY386" i="1"/>
  <c r="DI386" i="1" s="1"/>
  <c r="CY382" i="1"/>
  <c r="CY378" i="1"/>
  <c r="DI378" i="1" s="1"/>
  <c r="CY374" i="1"/>
  <c r="DI374" i="1" s="1"/>
  <c r="CY370" i="1"/>
  <c r="DI370" i="1" s="1"/>
  <c r="CY366" i="1"/>
  <c r="DI366" i="1" s="1"/>
  <c r="CY362" i="1"/>
  <c r="DI362" i="1" s="1"/>
  <c r="CY358" i="1"/>
  <c r="DI358" i="1" s="1"/>
  <c r="CY354" i="1"/>
  <c r="DI354" i="1" s="1"/>
  <c r="CY350" i="1"/>
  <c r="DI350" i="1" s="1"/>
  <c r="CY346" i="1"/>
  <c r="DI346" i="1" s="1"/>
  <c r="CY342" i="1"/>
  <c r="DI342" i="1" s="1"/>
  <c r="CY338" i="1"/>
  <c r="CY334" i="1"/>
  <c r="CY330" i="1"/>
  <c r="DI330" i="1" s="1"/>
  <c r="CY326" i="1"/>
  <c r="DI326" i="1" s="1"/>
  <c r="CY322" i="1"/>
  <c r="DI322" i="1" s="1"/>
  <c r="CY318" i="1"/>
  <c r="DI318" i="1" s="1"/>
  <c r="CY314" i="1"/>
  <c r="CY310" i="1"/>
  <c r="DI310" i="1" s="1"/>
  <c r="CY306" i="1"/>
  <c r="DI306" i="1" s="1"/>
  <c r="CY302" i="1"/>
  <c r="DI302" i="1" s="1"/>
  <c r="CY298" i="1"/>
  <c r="DI298" i="1" s="1"/>
  <c r="CY294" i="1"/>
  <c r="DI294" i="1" s="1"/>
  <c r="CY290" i="1"/>
  <c r="DI290" i="1" s="1"/>
  <c r="CY286" i="1"/>
  <c r="CY282" i="1"/>
  <c r="DI282" i="1" s="1"/>
  <c r="CY278" i="1"/>
  <c r="DI278" i="1" s="1"/>
  <c r="CY274" i="1"/>
  <c r="DI274" i="1" s="1"/>
  <c r="CY270" i="1"/>
  <c r="CY266" i="1"/>
  <c r="DI266" i="1" s="1"/>
  <c r="CY262" i="1"/>
  <c r="DI262" i="1" s="1"/>
  <c r="CY258" i="1"/>
  <c r="DI258" i="1" s="1"/>
  <c r="CY254" i="1"/>
  <c r="DI254" i="1" s="1"/>
  <c r="CY250" i="1"/>
  <c r="CY246" i="1"/>
  <c r="DI246" i="1" s="1"/>
  <c r="CY242" i="1"/>
  <c r="DI242" i="1" s="1"/>
  <c r="CY238" i="1"/>
  <c r="DI238" i="1" s="1"/>
  <c r="CY234" i="1"/>
  <c r="DI234" i="1" s="1"/>
  <c r="CY230" i="1"/>
  <c r="DI230" i="1" s="1"/>
  <c r="CY226" i="1"/>
  <c r="DI226" i="1" s="1"/>
  <c r="CY222" i="1"/>
  <c r="CY218" i="1"/>
  <c r="DI218" i="1" s="1"/>
  <c r="CY214" i="1"/>
  <c r="DI214" i="1" s="1"/>
  <c r="CY210" i="1"/>
  <c r="DI210" i="1" s="1"/>
  <c r="CY206" i="1"/>
  <c r="CY202" i="1"/>
  <c r="DI202" i="1" s="1"/>
  <c r="CY198" i="1"/>
  <c r="DI198" i="1" s="1"/>
  <c r="CY194" i="1"/>
  <c r="DI194" i="1" s="1"/>
  <c r="CY190" i="1"/>
  <c r="DI190" i="1" s="1"/>
  <c r="CY186" i="1"/>
  <c r="CY182" i="1"/>
  <c r="DI182" i="1" s="1"/>
  <c r="CY178" i="1"/>
  <c r="DI178" i="1" s="1"/>
  <c r="CY174" i="1"/>
  <c r="DI174" i="1" s="1"/>
  <c r="CY170" i="1"/>
  <c r="DI170" i="1" s="1"/>
  <c r="CY166" i="1"/>
  <c r="DI166" i="1" s="1"/>
  <c r="CY162" i="1"/>
  <c r="DI162" i="1" s="1"/>
  <c r="CY158" i="1"/>
  <c r="CY154" i="1"/>
  <c r="DI154" i="1" s="1"/>
  <c r="CY150" i="1"/>
  <c r="DI150" i="1" s="1"/>
  <c r="CY146" i="1"/>
  <c r="DI146" i="1" s="1"/>
  <c r="CY142" i="1"/>
  <c r="CY138" i="1"/>
  <c r="DI138" i="1" s="1"/>
  <c r="CY134" i="1"/>
  <c r="DI134" i="1" s="1"/>
  <c r="CY130" i="1"/>
  <c r="DI130" i="1" s="1"/>
  <c r="CY126" i="1"/>
  <c r="DI126" i="1" s="1"/>
  <c r="CY122" i="1"/>
  <c r="CY118" i="1"/>
  <c r="DI118" i="1" s="1"/>
  <c r="CY114" i="1"/>
  <c r="DI114" i="1" s="1"/>
  <c r="CY110" i="1"/>
  <c r="DI110" i="1" s="1"/>
  <c r="CY106" i="1"/>
  <c r="DI106" i="1" s="1"/>
  <c r="CY102" i="1"/>
  <c r="DI102" i="1" s="1"/>
  <c r="CY98" i="1"/>
  <c r="DI98" i="1" s="1"/>
  <c r="CY94" i="1"/>
  <c r="CY90" i="1"/>
  <c r="DI90" i="1" s="1"/>
  <c r="CY86" i="1"/>
  <c r="DI86" i="1" s="1"/>
  <c r="CY82" i="1"/>
  <c r="DI82" i="1" s="1"/>
  <c r="CY78" i="1"/>
  <c r="CY74" i="1"/>
  <c r="DI74" i="1" s="1"/>
  <c r="CY70" i="1"/>
  <c r="DI70" i="1" s="1"/>
  <c r="CY66" i="1"/>
  <c r="DI66" i="1" s="1"/>
  <c r="CY62" i="1"/>
  <c r="DI62" i="1" s="1"/>
  <c r="CY58" i="1"/>
  <c r="CY54" i="1"/>
  <c r="DI54" i="1" s="1"/>
  <c r="CY50" i="1"/>
  <c r="DI50" i="1" s="1"/>
  <c r="CY46" i="1"/>
  <c r="DI46" i="1" s="1"/>
  <c r="CY42" i="1"/>
  <c r="CY38" i="1"/>
  <c r="DI38" i="1" s="1"/>
  <c r="CY34" i="1"/>
  <c r="DI34" i="1" s="1"/>
  <c r="CY30" i="1"/>
  <c r="DI30" i="1" s="1"/>
  <c r="CY26" i="1"/>
  <c r="CY22" i="1"/>
  <c r="DI22" i="1" s="1"/>
  <c r="CY18" i="1"/>
  <c r="DI18" i="1" s="1"/>
  <c r="CY14" i="1"/>
  <c r="DI14" i="1" s="1"/>
  <c r="CY10" i="1"/>
  <c r="DI10" i="1" s="1"/>
  <c r="CY6" i="1"/>
  <c r="DI6" i="1" s="1"/>
  <c r="CY705" i="1"/>
  <c r="DI705" i="1" s="1"/>
  <c r="CY701" i="1"/>
  <c r="DI701" i="1" s="1"/>
  <c r="CY697" i="1"/>
  <c r="DI697" i="1" s="1"/>
  <c r="CY693" i="1"/>
  <c r="DI693" i="1" s="1"/>
  <c r="CY689" i="1"/>
  <c r="DI689" i="1" s="1"/>
  <c r="CY685" i="1"/>
  <c r="DI685" i="1" s="1"/>
  <c r="CY681" i="1"/>
  <c r="DI681" i="1" s="1"/>
  <c r="CY677" i="1"/>
  <c r="DI677" i="1" s="1"/>
  <c r="CY673" i="1"/>
  <c r="DI673" i="1" s="1"/>
  <c r="CY669" i="1"/>
  <c r="DI669" i="1" s="1"/>
  <c r="CY665" i="1"/>
  <c r="DI665" i="1" s="1"/>
  <c r="CY661" i="1"/>
  <c r="DI661" i="1" s="1"/>
  <c r="CY657" i="1"/>
  <c r="DI657" i="1" s="1"/>
  <c r="CY653" i="1"/>
  <c r="DI653" i="1" s="1"/>
  <c r="CY649" i="1"/>
  <c r="DI649" i="1" s="1"/>
  <c r="CY645" i="1"/>
  <c r="DI645" i="1" s="1"/>
  <c r="CY641" i="1"/>
  <c r="DI641" i="1" s="1"/>
  <c r="CY637" i="1"/>
  <c r="DI637" i="1" s="1"/>
  <c r="CY633" i="1"/>
  <c r="DI633" i="1" s="1"/>
  <c r="CY629" i="1"/>
  <c r="DI629" i="1" s="1"/>
  <c r="CY625" i="1"/>
  <c r="DI625" i="1" s="1"/>
  <c r="CY621" i="1"/>
  <c r="DI621" i="1" s="1"/>
  <c r="CY617" i="1"/>
  <c r="DI617" i="1" s="1"/>
  <c r="CY613" i="1"/>
  <c r="DI613" i="1" s="1"/>
  <c r="CY609" i="1"/>
  <c r="DI609" i="1" s="1"/>
  <c r="CY605" i="1"/>
  <c r="DI605" i="1" s="1"/>
  <c r="CY601" i="1"/>
  <c r="DI601" i="1" s="1"/>
  <c r="CY597" i="1"/>
  <c r="DI597" i="1" s="1"/>
  <c r="CY593" i="1"/>
  <c r="DI593" i="1" s="1"/>
  <c r="CY589" i="1"/>
  <c r="DI589" i="1" s="1"/>
  <c r="CY585" i="1"/>
  <c r="DI585" i="1" s="1"/>
  <c r="CY581" i="1"/>
  <c r="DI581" i="1" s="1"/>
  <c r="CY577" i="1"/>
  <c r="DI577" i="1" s="1"/>
  <c r="CY573" i="1"/>
  <c r="DI573" i="1" s="1"/>
  <c r="CY569" i="1"/>
  <c r="DI569" i="1" s="1"/>
  <c r="CY565" i="1"/>
  <c r="DI565" i="1" s="1"/>
  <c r="CY561" i="1"/>
  <c r="DI561" i="1" s="1"/>
  <c r="CY557" i="1"/>
  <c r="DI557" i="1" s="1"/>
  <c r="CY553" i="1"/>
  <c r="DI553" i="1" s="1"/>
  <c r="CY549" i="1"/>
  <c r="DI549" i="1" s="1"/>
  <c r="CY545" i="1"/>
  <c r="DI545" i="1" s="1"/>
  <c r="CY541" i="1"/>
  <c r="DI541" i="1" s="1"/>
  <c r="CY537" i="1"/>
  <c r="DI537" i="1" s="1"/>
  <c r="CY533" i="1"/>
  <c r="DI533" i="1" s="1"/>
  <c r="CY529" i="1"/>
  <c r="DI529" i="1" s="1"/>
  <c r="CY525" i="1"/>
  <c r="DI525" i="1" s="1"/>
  <c r="CY521" i="1"/>
  <c r="DI521" i="1" s="1"/>
  <c r="CY517" i="1"/>
  <c r="DI517" i="1" s="1"/>
  <c r="CY513" i="1"/>
  <c r="DI513" i="1" s="1"/>
  <c r="CY509" i="1"/>
  <c r="DI509" i="1" s="1"/>
  <c r="CY505" i="1"/>
  <c r="DI505" i="1" s="1"/>
  <c r="CY501" i="1"/>
  <c r="DI501" i="1" s="1"/>
  <c r="CY497" i="1"/>
  <c r="DI497" i="1" s="1"/>
  <c r="CY493" i="1"/>
  <c r="DI493" i="1" s="1"/>
  <c r="CY489" i="1"/>
  <c r="DI489" i="1" s="1"/>
  <c r="CY485" i="1"/>
  <c r="DI485" i="1" s="1"/>
  <c r="CY481" i="1"/>
  <c r="DI481" i="1" s="1"/>
  <c r="CY477" i="1"/>
  <c r="DI477" i="1" s="1"/>
  <c r="CY473" i="1"/>
  <c r="DI473" i="1" s="1"/>
  <c r="CY469" i="1"/>
  <c r="DI469" i="1" s="1"/>
  <c r="CY465" i="1"/>
  <c r="DI465" i="1" s="1"/>
  <c r="CY461" i="1"/>
  <c r="DI461" i="1" s="1"/>
  <c r="CY457" i="1"/>
  <c r="DI457" i="1" s="1"/>
  <c r="CY453" i="1"/>
  <c r="DI453" i="1" s="1"/>
  <c r="CY449" i="1"/>
  <c r="DI449" i="1" s="1"/>
  <c r="CY445" i="1"/>
  <c r="DI445" i="1" s="1"/>
  <c r="CY441" i="1"/>
  <c r="DI441" i="1" s="1"/>
  <c r="CY437" i="1"/>
  <c r="DI437" i="1" s="1"/>
  <c r="CY433" i="1"/>
  <c r="DI433" i="1" s="1"/>
  <c r="CY429" i="1"/>
  <c r="DI429" i="1" s="1"/>
  <c r="CY425" i="1"/>
  <c r="DI425" i="1" s="1"/>
  <c r="CY421" i="1"/>
  <c r="DI421" i="1" s="1"/>
  <c r="CY417" i="1"/>
  <c r="DI417" i="1" s="1"/>
  <c r="CY413" i="1"/>
  <c r="DI413" i="1" s="1"/>
  <c r="CY409" i="1"/>
  <c r="DI409" i="1" s="1"/>
  <c r="CY405" i="1"/>
  <c r="DI405" i="1" s="1"/>
  <c r="CY401" i="1"/>
  <c r="DI401" i="1" s="1"/>
  <c r="CY397" i="1"/>
  <c r="DI397" i="1" s="1"/>
  <c r="CY393" i="1"/>
  <c r="DI393" i="1" s="1"/>
  <c r="CY389" i="1"/>
  <c r="DI389" i="1" s="1"/>
  <c r="CY385" i="1"/>
  <c r="DI385" i="1" s="1"/>
  <c r="CY381" i="1"/>
  <c r="CY377" i="1"/>
  <c r="DI377" i="1" s="1"/>
  <c r="CY373" i="1"/>
  <c r="DI373" i="1" s="1"/>
  <c r="CY369" i="1"/>
  <c r="DI369" i="1" s="1"/>
  <c r="CY365" i="1"/>
  <c r="DI365" i="1" s="1"/>
  <c r="CY361" i="1"/>
  <c r="DI361" i="1" s="1"/>
  <c r="CY357" i="1"/>
  <c r="DI357" i="1" s="1"/>
  <c r="CY353" i="1"/>
  <c r="DI353" i="1" s="1"/>
  <c r="CY349" i="1"/>
  <c r="DI349" i="1" s="1"/>
  <c r="CY345" i="1"/>
  <c r="DI345" i="1" s="1"/>
  <c r="CY341" i="1"/>
  <c r="DI341" i="1" s="1"/>
  <c r="CY337" i="1"/>
  <c r="DI337" i="1" s="1"/>
  <c r="CY333" i="1"/>
  <c r="DI333" i="1" s="1"/>
  <c r="CY329" i="1"/>
  <c r="DI329" i="1" s="1"/>
  <c r="CY325" i="1"/>
  <c r="DI325" i="1" s="1"/>
  <c r="CY321" i="1"/>
  <c r="DI321" i="1" s="1"/>
  <c r="CY317" i="1"/>
  <c r="DI317" i="1" s="1"/>
  <c r="CY313" i="1"/>
  <c r="DI313" i="1" s="1"/>
  <c r="CY309" i="1"/>
  <c r="DI309" i="1" s="1"/>
  <c r="CY305" i="1"/>
  <c r="DI305" i="1" s="1"/>
  <c r="CY301" i="1"/>
  <c r="DI301" i="1" s="1"/>
  <c r="CY297" i="1"/>
  <c r="DI297" i="1" s="1"/>
  <c r="CY293" i="1"/>
  <c r="DI293" i="1" s="1"/>
  <c r="CY289" i="1"/>
  <c r="DI289" i="1" s="1"/>
  <c r="CY285" i="1"/>
  <c r="DI285" i="1" s="1"/>
  <c r="CY281" i="1"/>
  <c r="DI281" i="1" s="1"/>
  <c r="CY277" i="1"/>
  <c r="DI277" i="1" s="1"/>
  <c r="CY273" i="1"/>
  <c r="DI273" i="1" s="1"/>
  <c r="CY269" i="1"/>
  <c r="DI269" i="1" s="1"/>
  <c r="CY265" i="1"/>
  <c r="DI265" i="1" s="1"/>
  <c r="CY261" i="1"/>
  <c r="DI261" i="1" s="1"/>
  <c r="CY257" i="1"/>
  <c r="DI257" i="1" s="1"/>
  <c r="CY253" i="1"/>
  <c r="DI253" i="1" s="1"/>
  <c r="CY249" i="1"/>
  <c r="DI249" i="1" s="1"/>
  <c r="CY245" i="1"/>
  <c r="DI245" i="1" s="1"/>
  <c r="CY241" i="1"/>
  <c r="DI241" i="1" s="1"/>
  <c r="CY237" i="1"/>
  <c r="DI237" i="1" s="1"/>
  <c r="CY233" i="1"/>
  <c r="DI233" i="1" s="1"/>
  <c r="CY229" i="1"/>
  <c r="DI229" i="1" s="1"/>
  <c r="CY225" i="1"/>
  <c r="DI225" i="1" s="1"/>
  <c r="CY221" i="1"/>
  <c r="CY217" i="1"/>
  <c r="DI217" i="1" s="1"/>
  <c r="CY213" i="1"/>
  <c r="DI213" i="1" s="1"/>
  <c r="CY209" i="1"/>
  <c r="DI209" i="1" s="1"/>
  <c r="CY205" i="1"/>
  <c r="CY201" i="1"/>
  <c r="DI201" i="1" s="1"/>
  <c r="CY197" i="1"/>
  <c r="DI197" i="1" s="1"/>
  <c r="CY193" i="1"/>
  <c r="DI193" i="1" s="1"/>
  <c r="CY189" i="1"/>
  <c r="DI189" i="1" s="1"/>
  <c r="CY185" i="1"/>
  <c r="DI185" i="1" s="1"/>
  <c r="CY181" i="1"/>
  <c r="DI181" i="1" s="1"/>
  <c r="CY177" i="1"/>
  <c r="DI177" i="1" s="1"/>
  <c r="CY173" i="1"/>
  <c r="DI173" i="1" s="1"/>
  <c r="CY169" i="1"/>
  <c r="DI169" i="1" s="1"/>
  <c r="CY165" i="1"/>
  <c r="DI165" i="1" s="1"/>
  <c r="CY161" i="1"/>
  <c r="DI161" i="1" s="1"/>
  <c r="CY157" i="1"/>
  <c r="DI157" i="1" s="1"/>
  <c r="CY153" i="1"/>
  <c r="DI153" i="1" s="1"/>
  <c r="CY149" i="1"/>
  <c r="DI149" i="1" s="1"/>
  <c r="CY145" i="1"/>
  <c r="DI145" i="1" s="1"/>
  <c r="CY141" i="1"/>
  <c r="DI141" i="1" s="1"/>
  <c r="CY137" i="1"/>
  <c r="DI137" i="1" s="1"/>
  <c r="CY133" i="1"/>
  <c r="DI133" i="1" s="1"/>
  <c r="CY129" i="1"/>
  <c r="DI129" i="1" s="1"/>
  <c r="CY125" i="1"/>
  <c r="DI125" i="1" s="1"/>
  <c r="CY121" i="1"/>
  <c r="DI121" i="1" s="1"/>
  <c r="CY117" i="1"/>
  <c r="DI117" i="1" s="1"/>
  <c r="CY113" i="1"/>
  <c r="DI113" i="1" s="1"/>
  <c r="CY109" i="1"/>
  <c r="DI109" i="1" s="1"/>
  <c r="CY105" i="1"/>
  <c r="DI105" i="1" s="1"/>
  <c r="CY101" i="1"/>
  <c r="DI101" i="1" s="1"/>
  <c r="CY97" i="1"/>
  <c r="DI97" i="1" s="1"/>
  <c r="CY93" i="1"/>
  <c r="DI93" i="1" s="1"/>
  <c r="CY89" i="1"/>
  <c r="DI89" i="1" s="1"/>
  <c r="CY85" i="1"/>
  <c r="DI85" i="1" s="1"/>
  <c r="CY81" i="1"/>
  <c r="DI81" i="1" s="1"/>
  <c r="CY77" i="1"/>
  <c r="DI77" i="1" s="1"/>
  <c r="CY73" i="1"/>
  <c r="DI73" i="1" s="1"/>
  <c r="CY69" i="1"/>
  <c r="DI69" i="1" s="1"/>
  <c r="CY65" i="1"/>
  <c r="DI65" i="1" s="1"/>
  <c r="CY61" i="1"/>
  <c r="DI61" i="1" s="1"/>
  <c r="CY57" i="1"/>
  <c r="DI57" i="1" s="1"/>
  <c r="CY53" i="1"/>
  <c r="DI53" i="1" s="1"/>
  <c r="CY49" i="1"/>
  <c r="DI49" i="1" s="1"/>
  <c r="CY45" i="1"/>
  <c r="DI45" i="1" s="1"/>
  <c r="CY41" i="1"/>
  <c r="DI41" i="1" s="1"/>
  <c r="CY37" i="1"/>
  <c r="DI37" i="1" s="1"/>
  <c r="CY33" i="1"/>
  <c r="DI33" i="1" s="1"/>
  <c r="CY29" i="1"/>
  <c r="DI29" i="1" s="1"/>
  <c r="CY25" i="1"/>
  <c r="DI25" i="1" s="1"/>
  <c r="CY21" i="1"/>
  <c r="DI21" i="1" s="1"/>
  <c r="CY17" i="1"/>
  <c r="DI17" i="1" s="1"/>
  <c r="CY13" i="1"/>
  <c r="DI13" i="1" s="1"/>
  <c r="CY9" i="1"/>
  <c r="DI9" i="1" s="1"/>
  <c r="CY5" i="1"/>
  <c r="DI5" i="1" s="1"/>
  <c r="CY324" i="1"/>
  <c r="DI324" i="1" s="1"/>
  <c r="CY320" i="1"/>
  <c r="DI320" i="1" s="1"/>
  <c r="CY316" i="1"/>
  <c r="DI316" i="1" s="1"/>
  <c r="CY312" i="1"/>
  <c r="DI312" i="1" s="1"/>
  <c r="CY308" i="1"/>
  <c r="DI308" i="1" s="1"/>
  <c r="CY304" i="1"/>
  <c r="DI304" i="1" s="1"/>
  <c r="CY300" i="1"/>
  <c r="CY296" i="1"/>
  <c r="DI296" i="1" s="1"/>
  <c r="CY292" i="1"/>
  <c r="DI292" i="1" s="1"/>
  <c r="CY288" i="1"/>
  <c r="DI288" i="1" s="1"/>
  <c r="CY284" i="1"/>
  <c r="DI284" i="1" s="1"/>
  <c r="CY280" i="1"/>
  <c r="DI280" i="1" s="1"/>
  <c r="CY276" i="1"/>
  <c r="DI276" i="1" s="1"/>
  <c r="CY272" i="1"/>
  <c r="DI272" i="1" s="1"/>
  <c r="CY268" i="1"/>
  <c r="DI268" i="1" s="1"/>
  <c r="CY264" i="1"/>
  <c r="DI264" i="1" s="1"/>
  <c r="CY260" i="1"/>
  <c r="DI260" i="1" s="1"/>
  <c r="CY256" i="1"/>
  <c r="DI256" i="1" s="1"/>
  <c r="CY252" i="1"/>
  <c r="DI252" i="1" s="1"/>
  <c r="CY248" i="1"/>
  <c r="DI248" i="1" s="1"/>
  <c r="CY244" i="1"/>
  <c r="DI244" i="1" s="1"/>
  <c r="CY240" i="1"/>
  <c r="DI240" i="1" s="1"/>
  <c r="CY236" i="1"/>
  <c r="DI236" i="1" s="1"/>
  <c r="CY232" i="1"/>
  <c r="DI232" i="1" s="1"/>
  <c r="CY228" i="1"/>
  <c r="DI228" i="1" s="1"/>
  <c r="CY224" i="1"/>
  <c r="DI224" i="1" s="1"/>
  <c r="CY220" i="1"/>
  <c r="DI220" i="1" s="1"/>
  <c r="CY216" i="1"/>
  <c r="DI216" i="1" s="1"/>
  <c r="CY212" i="1"/>
  <c r="DI212" i="1" s="1"/>
  <c r="CY208" i="1"/>
  <c r="DI208" i="1" s="1"/>
  <c r="CY204" i="1"/>
  <c r="DI204" i="1" s="1"/>
  <c r="CY200" i="1"/>
  <c r="DI200" i="1" s="1"/>
  <c r="CY196" i="1"/>
  <c r="DI196" i="1" s="1"/>
  <c r="CY188" i="1"/>
  <c r="DI188" i="1" s="1"/>
  <c r="CY184" i="1"/>
  <c r="DI184" i="1" s="1"/>
  <c r="CY180" i="1"/>
  <c r="DI180" i="1" s="1"/>
  <c r="CY176" i="1"/>
  <c r="DI176" i="1" s="1"/>
  <c r="CY172" i="1"/>
  <c r="DI172" i="1" s="1"/>
  <c r="CY168" i="1"/>
  <c r="DI168" i="1" s="1"/>
  <c r="CY164" i="1"/>
  <c r="DI164" i="1" s="1"/>
  <c r="CY160" i="1"/>
  <c r="DI160" i="1" s="1"/>
  <c r="CY148" i="1"/>
  <c r="DI148" i="1" s="1"/>
  <c r="CY144" i="1"/>
  <c r="DI144" i="1" s="1"/>
  <c r="CY140" i="1"/>
  <c r="DI140" i="1" s="1"/>
  <c r="CY136" i="1"/>
  <c r="DI136" i="1" s="1"/>
  <c r="CY132" i="1"/>
  <c r="CY128" i="1"/>
  <c r="DI128" i="1" s="1"/>
  <c r="CY124" i="1"/>
  <c r="DI124" i="1" s="1"/>
  <c r="CY120" i="1"/>
  <c r="DI120" i="1" s="1"/>
  <c r="CY116" i="1"/>
  <c r="DI116" i="1" s="1"/>
  <c r="CY112" i="1"/>
  <c r="DI112" i="1" s="1"/>
  <c r="CY108" i="1"/>
  <c r="DI108" i="1" s="1"/>
  <c r="CY104" i="1"/>
  <c r="DI104" i="1" s="1"/>
  <c r="CY100" i="1"/>
  <c r="CY92" i="1"/>
  <c r="DI92" i="1" s="1"/>
  <c r="CY88" i="1"/>
  <c r="DI88" i="1" s="1"/>
  <c r="CY84" i="1"/>
  <c r="DI84" i="1" s="1"/>
  <c r="CY76" i="1"/>
  <c r="DI76" i="1" s="1"/>
  <c r="CY72" i="1"/>
  <c r="CY68" i="1"/>
  <c r="DI68" i="1" s="1"/>
  <c r="CY64" i="1"/>
  <c r="DI64" i="1" s="1"/>
  <c r="CY60" i="1"/>
  <c r="DI60" i="1" s="1"/>
  <c r="CY56" i="1"/>
  <c r="DI56" i="1" s="1"/>
  <c r="CY52" i="1"/>
  <c r="DI52" i="1" s="1"/>
  <c r="CY48" i="1"/>
  <c r="DI48" i="1" s="1"/>
  <c r="CY44" i="1"/>
  <c r="DI44" i="1" s="1"/>
  <c r="CY40" i="1"/>
  <c r="DI40" i="1" s="1"/>
  <c r="CY36" i="1"/>
  <c r="DI36" i="1" s="1"/>
  <c r="CY32" i="1"/>
  <c r="DI32" i="1" s="1"/>
  <c r="CY28" i="1"/>
  <c r="DI28" i="1" s="1"/>
  <c r="CY24" i="1"/>
  <c r="DI24" i="1" s="1"/>
  <c r="CY20" i="1"/>
  <c r="DI20" i="1" s="1"/>
  <c r="CY16" i="1"/>
  <c r="DI16" i="1" s="1"/>
  <c r="CY12" i="1"/>
  <c r="CY8" i="1"/>
  <c r="DI8" i="1" s="1"/>
  <c r="CY4" i="1"/>
  <c r="DI4" i="1" s="1"/>
  <c r="CY708" i="1"/>
  <c r="DI708" i="1" s="1"/>
  <c r="CY704" i="1"/>
  <c r="CY700" i="1"/>
  <c r="DI700" i="1" s="1"/>
  <c r="CY696" i="1"/>
  <c r="DI696" i="1" s="1"/>
</calcChain>
</file>

<file path=xl/sharedStrings.xml><?xml version="1.0" encoding="utf-8"?>
<sst xmlns="http://schemas.openxmlformats.org/spreadsheetml/2006/main" count="1613" uniqueCount="779">
  <si>
    <t>periodid</t>
  </si>
  <si>
    <t>periodname</t>
  </si>
  <si>
    <t>periodcode</t>
  </si>
  <si>
    <t>perioddescription</t>
  </si>
  <si>
    <t>organisationunitid</t>
  </si>
  <si>
    <t>organisationunitname</t>
  </si>
  <si>
    <t>organisationunitcode</t>
  </si>
  <si>
    <t>organisationunitdescription</t>
  </si>
  <si>
    <t>MOH 731_HTS_Tests _(M)_ HV01-01</t>
  </si>
  <si>
    <t>MOH 731_HTS_Tests _(F) (Including PMTCT)_ HV01-02</t>
  </si>
  <si>
    <t>MOH 731_HTS_Positive_2-9 _(M)_ HV01-06</t>
  </si>
  <si>
    <t>MOH 731_HTS_Positive_2-9 _(F) (Including PMTCT)_ HV01-07</t>
  </si>
  <si>
    <t>MOH 731_HTS_Positive_10-14 _(M)_HV01-08</t>
  </si>
  <si>
    <t>MOH 731_HTS_Positive_10-14 _(F) (Including PMTCT)_HV01-09</t>
  </si>
  <si>
    <t>MOH 731_HTS_Positive_15-19 _(M)_HV01-10</t>
  </si>
  <si>
    <t>MOH 731_HTS_Positive_15-19 _(F) (Including PMTCT)_HV01-11</t>
  </si>
  <si>
    <t>MOH 731_HTS_Positive_20-24 _(M)_HV01-12</t>
  </si>
  <si>
    <t>MOH 731_HTS_Positive_20-24 _(F) (Including PMTCT)_HV01-13</t>
  </si>
  <si>
    <t>MOH 731_HTS_Positive_25+ _(M)_HV01-14</t>
  </si>
  <si>
    <t>MOH 731_HTS_Positive_25+ _(F) (Including PMTCT)_HV01-15</t>
  </si>
  <si>
    <t>MOH 731_HTS_No. Initiated on PrEP (NEW)_General popn _(M)_ HV01-19</t>
  </si>
  <si>
    <t>MOH 731_HTS_No. Initiated on PrEP (NEW)_General popn _(F)_ HV01-20</t>
  </si>
  <si>
    <t>MOH 731_HTS_No. Initiated on PrEP (NEW)_MSM/MSW _ HV01-21</t>
  </si>
  <si>
    <t>MOH 731_HTS_No. Initiated on PrEP (NEW)_FSW_ HV01-22</t>
  </si>
  <si>
    <t>MOH 731_HTS_No. Initiated on PrEP (NEW)_PWID/PWUD _(M)_ HV01-23</t>
  </si>
  <si>
    <t>MOH 731_HTS_No. Initiated on PrEP (NEW)_PWID/PWUD _(F)_ HV01-24</t>
  </si>
  <si>
    <t>MOH 731_HTS_No. Initiated on PrEP (NEW)_Discordant Couple _(M)_ HV01-25</t>
  </si>
  <si>
    <t>MOH 731_HTS_No. Initiated on PrEP (NEW)_Discordant Couple _(F)_ HV01-26</t>
  </si>
  <si>
    <t>MOH 731_HTS_No. Initiated on PrEP (NEW)_Vulnerable Pop. _(M)_ HV01-27</t>
  </si>
  <si>
    <t>MOH 731_HTS_No. Initiated on PrEP (NEW)_Vulnerable Pop. _(F)_ HV01-28</t>
  </si>
  <si>
    <t>MOH 731_HTS_No. Initiated on PrEP (NEW)_AYP (15-24yrs) _(M)_ HV01-29</t>
  </si>
  <si>
    <t>MOH 731_HTS_No. Initiated on PrEP (NEW)_AYP (15-24yrs) _(F)_ HV01-30</t>
  </si>
  <si>
    <t>MOH 731_HTS_No. Initiated on PrEP (NEW)_Pregnant and breastfeeding women HV01-31</t>
  </si>
  <si>
    <t>MOH 731_EMTCT_Known Positive at 1st ANC_HV02-01</t>
  </si>
  <si>
    <t>MOH 731_EMTCT_Tested at ANC_Initial_HV02-02</t>
  </si>
  <si>
    <t>MOH 731_EMTCT_Tested at ANC_Retest_HV02-03</t>
  </si>
  <si>
    <t>MOH 731_EMTCT_Tested at L&amp;D_Initial_HV02-04</t>
  </si>
  <si>
    <t>MOH 731_EMTCT_Positive Results_ANC_HV02-10</t>
  </si>
  <si>
    <t>MOH 731_EMTCT_On HAART at 1st ANC_HV02-14</t>
  </si>
  <si>
    <t>MOH 731_EMTCT_Start HAART_ANC_HV02-15</t>
  </si>
  <si>
    <t>MOH 731_HIV_TB_StartART_&lt;1 (M) HV03-01</t>
  </si>
  <si>
    <t>MOH 731_HIV_TB_StartART_&lt;1 (F) HV03-02</t>
  </si>
  <si>
    <t>MOH 731_HIV_TB_StartART_1-4 (M) HV03-03</t>
  </si>
  <si>
    <t>MOH 731_HIV_TB_StartART_1-4 (F) HV03-04</t>
  </si>
  <si>
    <t>MOH 731_HIV_TB_StartART_5-9 (M) HV03-05</t>
  </si>
  <si>
    <t>MOH 731_HIV_TB_StartART_5-9 (F) HV03-06</t>
  </si>
  <si>
    <t>MOH 731_HIV_TB_StartART_10-14_(M)_HV03-07</t>
  </si>
  <si>
    <t>MOH 731_HIV_TB_StartART_10-14_(F)_HV03-08</t>
  </si>
  <si>
    <t>MOH 731_HIV_TB_StartART_15-19_(M)_HV03-09</t>
  </si>
  <si>
    <t>MOH 731_HIV_TB_StartART_15-19_(F)_HV03-10</t>
  </si>
  <si>
    <t>MOH 731_HIV_TB_StartART_20-24_(M)_HV03-11</t>
  </si>
  <si>
    <t>MOH 731_HIV_TB_StartART_20-24_(F)_HV03-12</t>
  </si>
  <si>
    <t>MOH 731_HIV_TB_StartART_25+_(M)_HV03-13</t>
  </si>
  <si>
    <t>MOH 731_HIV_TB_StartART_25+_(F)_HV03-14</t>
  </si>
  <si>
    <t>MOH 731_HIV_TB_OnART_&lt;1 (M) HV03-15</t>
  </si>
  <si>
    <t>MOH 731_HIV_TB_OnART_&lt;1 (F) HV03-16</t>
  </si>
  <si>
    <t>MOH 731_HIV_TB_OnART_1-4 (M) HV03-17</t>
  </si>
  <si>
    <t>MOH 731_HIV_TB_OnART_1-4 (F) HV03-18</t>
  </si>
  <si>
    <t>MOH 731_HIV_TB_OnART_5-9(M)HV03-19</t>
  </si>
  <si>
    <t>MOH 731_HIV_TB_OnART_5-9 (F) HV03-20</t>
  </si>
  <si>
    <t>MOH 731_HIV_TB_OnART_10-14_(M)_HV03-21</t>
  </si>
  <si>
    <t>MOH 731_HIV_TB_OnART_10-14_(F)_HV03-22</t>
  </si>
  <si>
    <t>MOH 731_HIV_TB_OnART_15-19_(M)_HV03-23</t>
  </si>
  <si>
    <t>MOH 731_HIV_TB_OnART_15-19_(F)_HV03-24</t>
  </si>
  <si>
    <t>MOH 731_HIV_TB_OnART_20-24_(M)_HV03-25</t>
  </si>
  <si>
    <t>MOH 731_HIV_TB_OnART_20-24_(F)_HV03-26</t>
  </si>
  <si>
    <t>MOH 731_HIV_TB_OnART_25+_(M)_HV03-27</t>
  </si>
  <si>
    <t>MOH 731_HIV_TB_OnART_25+_(F)_HV03-28</t>
  </si>
  <si>
    <t>MOH 731_HIV_TB_StartTPT_&lt;15 HV03-31</t>
  </si>
  <si>
    <t>MOH 731_HIV_TB_StartTPT_15+ HV03-32</t>
  </si>
  <si>
    <t>MOH 731_HIV_TB cases_New_HV03-61</t>
  </si>
  <si>
    <t>MOH 731_HIV_TB New_KnownHIVPositive(KPs)_HV03-62</t>
  </si>
  <si>
    <t>MOH 731_HIV_TB New HIV Positive_HV03-63</t>
  </si>
  <si>
    <t>MOH 731_HIV_TB New Known HIV Positive (KP) on HAART_HV03-64</t>
  </si>
  <si>
    <t>MOH 731_HIV_TB New_start_HAART_HV03-65</t>
  </si>
  <si>
    <t>C0eGXaSEHiP</t>
  </si>
  <si>
    <t>Aiyebo Dispensary</t>
  </si>
  <si>
    <t>zEoEobhgPXc</t>
  </si>
  <si>
    <t>Akorian Dispensary</t>
  </si>
  <si>
    <t>mUuN9KBJzns</t>
  </si>
  <si>
    <t>Anderi Dispensary</t>
  </si>
  <si>
    <t>aOcXhIAdIu9</t>
  </si>
  <si>
    <t>Angata Nanyokie Health Centre</t>
  </si>
  <si>
    <t>HPFo1QW4oLC</t>
  </si>
  <si>
    <t>Arama Dispensary</t>
  </si>
  <si>
    <t>b8gwYD93fzI</t>
  </si>
  <si>
    <t>Arsim Lutheran Health Centre</t>
  </si>
  <si>
    <t>mFfNCikLgni</t>
  </si>
  <si>
    <t>Atiar Dispensary</t>
  </si>
  <si>
    <t>Dispensary</t>
  </si>
  <si>
    <t>ueajbPgItSt</t>
  </si>
  <si>
    <t>Barbarchun Dispensary</t>
  </si>
  <si>
    <t>NcCkDlIqJuM</t>
  </si>
  <si>
    <t>Baringo County Referral Hospital</t>
  </si>
  <si>
    <t>R5ojZThWuJk</t>
  </si>
  <si>
    <t>Bartabwa Health Centre</t>
  </si>
  <si>
    <t>Jvhg2C1eQ8L</t>
  </si>
  <si>
    <t>Bartolimo Dispensary</t>
  </si>
  <si>
    <t>KilcfFNdFJA</t>
  </si>
  <si>
    <t>Barwessa Health Centre</t>
  </si>
  <si>
    <t>pTlrkLDOyAx</t>
  </si>
  <si>
    <t>Bekibon Dispensary</t>
  </si>
  <si>
    <t>POzNBYNzLLo</t>
  </si>
  <si>
    <t>Benonin Dispensary</t>
  </si>
  <si>
    <t>MgEAoZrPGni</t>
  </si>
  <si>
    <t>Bliss GVS Health Care (Eldama Ravine)</t>
  </si>
  <si>
    <t>DMF5wWYxVHg</t>
  </si>
  <si>
    <t>Borrowonin Dispensary</t>
  </si>
  <si>
    <t>a2YRxZ59mLY</t>
  </si>
  <si>
    <t>Cheberen Dispensary</t>
  </si>
  <si>
    <t>IE9dGnb7S7h</t>
  </si>
  <si>
    <t>Chemasusu Dispensary</t>
  </si>
  <si>
    <t>EYS2C6J7ram</t>
  </si>
  <si>
    <t>Chemoinoi Dispensary</t>
  </si>
  <si>
    <t>vUatEiL3txf</t>
  </si>
  <si>
    <t>Chemolingot Sub County Hospital</t>
  </si>
  <si>
    <t>Yh9TiSUTbrT</t>
  </si>
  <si>
    <t>Cheplambus Dispensary</t>
  </si>
  <si>
    <t>atqyHUnqfqh</t>
  </si>
  <si>
    <t>Chesirimion Dispensary</t>
  </si>
  <si>
    <t>ZkbTg8ryBSo</t>
  </si>
  <si>
    <t>Chesongo Dispensary</t>
  </si>
  <si>
    <t>tKhtMkGYjIz</t>
  </si>
  <si>
    <t>Dandelion Ulla Marier Clinic (Mogotio)</t>
  </si>
  <si>
    <t>Ly7BTJcnyNq</t>
  </si>
  <si>
    <t>Eldama Ravine (AIC) Health Centre</t>
  </si>
  <si>
    <t>C5O1sSoaVt7</t>
  </si>
  <si>
    <t>Eldama Ravine Nursing Home</t>
  </si>
  <si>
    <t>XcYVma2H5FV</t>
  </si>
  <si>
    <t>Eldama Ravine Sub County Hospital</t>
  </si>
  <si>
    <t>n03ViTNtej2</t>
  </si>
  <si>
    <t>Eldume dispensary</t>
  </si>
  <si>
    <t>TeKLIwzizL1</t>
  </si>
  <si>
    <t>Emining Health Centre</t>
  </si>
  <si>
    <t>nLeQzXHFLRg</t>
  </si>
  <si>
    <t>Equator Health Centre</t>
  </si>
  <si>
    <t>kNAqc0TjwXt</t>
  </si>
  <si>
    <t>Esageri Health Centre</t>
  </si>
  <si>
    <t>Health Center</t>
  </si>
  <si>
    <t>w05r5ceuKRK</t>
  </si>
  <si>
    <t>Glory Medical Clinic (Mogotio)</t>
  </si>
  <si>
    <t>EuZR4GnKQ3T</t>
  </si>
  <si>
    <t>Good Samaritan Catholic Mission Hospital- Tangulbei</t>
  </si>
  <si>
    <t>j1vx9bsgCAV</t>
  </si>
  <si>
    <t>Igure Dispensary</t>
  </si>
  <si>
    <t>wdazZWAchmX</t>
  </si>
  <si>
    <t>Illinga'Rua Dispensary</t>
  </si>
  <si>
    <t>kXKjaWPSN9N</t>
  </si>
  <si>
    <t>Kabartonjo Referral Hospital</t>
  </si>
  <si>
    <t>UzyvkfU32Bl</t>
  </si>
  <si>
    <t>Kabimoi Dispensary</t>
  </si>
  <si>
    <t>sllivpgjLVf</t>
  </si>
  <si>
    <t>Kabiyet Dispensary</t>
  </si>
  <si>
    <t>gYQ0p6264fQ</t>
  </si>
  <si>
    <t>Kalabata Dispensary</t>
  </si>
  <si>
    <t>iOvnmVbUTLx</t>
  </si>
  <si>
    <t>Kamar Dispensary</t>
  </si>
  <si>
    <t>MMyjIyiY3E9</t>
  </si>
  <si>
    <t>Kampi Samaki Health Centre</t>
  </si>
  <si>
    <t>ZWrL29eIXNf</t>
  </si>
  <si>
    <t>Kapcholoi Dipensary</t>
  </si>
  <si>
    <t>bHFuoTfIWkc</t>
  </si>
  <si>
    <t>Kapindasim Dispensary</t>
  </si>
  <si>
    <t>eaGF5C5JbH7</t>
  </si>
  <si>
    <t>Kapkein Dispensary</t>
  </si>
  <si>
    <t>FQn9uxMgroc</t>
  </si>
  <si>
    <t>Kapkelelwa Dispensary</t>
  </si>
  <si>
    <t>Operational</t>
  </si>
  <si>
    <t>KpN61JN6tkQ</t>
  </si>
  <si>
    <t>Kapkitony Dispensary</t>
  </si>
  <si>
    <t>HAqSsMMvliD</t>
  </si>
  <si>
    <t>Kapkole Dispensary</t>
  </si>
  <si>
    <t>tLBNNFe9zSU</t>
  </si>
  <si>
    <t>Kapkombe Dispensary</t>
  </si>
  <si>
    <t>agoZZYNNVZG</t>
  </si>
  <si>
    <t>Kapkomoi Dispensary</t>
  </si>
  <si>
    <t>Ux2xFegbYAh</t>
  </si>
  <si>
    <t>Kapkuikui Dispensary</t>
  </si>
  <si>
    <t>AxcEIYpvsXk</t>
  </si>
  <si>
    <t>Kapkut Dispensary</t>
  </si>
  <si>
    <t>JiUDQUJPI8Z</t>
  </si>
  <si>
    <t>Kaplel Dispensary</t>
  </si>
  <si>
    <t>Tc10F3JWnj5</t>
  </si>
  <si>
    <t>Kapluk Dispensary</t>
  </si>
  <si>
    <t>DISPENSARY</t>
  </si>
  <si>
    <t>gB1xXLsxDuE</t>
  </si>
  <si>
    <t>Kaptimbor Dispensary</t>
  </si>
  <si>
    <t>vR7h8p5xmAq</t>
  </si>
  <si>
    <t>Kaptiony Dispensary</t>
  </si>
  <si>
    <t>mXka8EGlJtk</t>
  </si>
  <si>
    <t>Kaptorokwa Dispensary</t>
  </si>
  <si>
    <t>ZkexKmEmFI6</t>
  </si>
  <si>
    <t>Kaptumin Dispensary</t>
  </si>
  <si>
    <t>fUUkvML4uKW</t>
  </si>
  <si>
    <t>Kapturo Dispensary (Bartabwa)</t>
  </si>
  <si>
    <t>LYTyQH8xnIv</t>
  </si>
  <si>
    <t>Kasaka Dispensary</t>
  </si>
  <si>
    <t>BRhwCoYGgji</t>
  </si>
  <si>
    <t>Kasisit Dispensary</t>
  </si>
  <si>
    <t>iCyCDlTtIXD</t>
  </si>
  <si>
    <t>Kasoiyo Dispensary</t>
  </si>
  <si>
    <t>HpVRXLsB4L5</t>
  </si>
  <si>
    <t>Kasok Dispensary</t>
  </si>
  <si>
    <t>lNnqJRMHcfo</t>
  </si>
  <si>
    <t>Katam Medical Clinic</t>
  </si>
  <si>
    <t>YRbbcaNsefp</t>
  </si>
  <si>
    <t>Katibel Dispensary</t>
  </si>
  <si>
    <t>XCs85MxkKNV</t>
  </si>
  <si>
    <t>Kerio Hospital (Marigat)</t>
  </si>
  <si>
    <t>B2oeiOL3JUF</t>
  </si>
  <si>
    <t>KERIO HOSPITAL-KABARNET CLINIC</t>
  </si>
  <si>
    <t>YKkHEjP3KRl</t>
  </si>
  <si>
    <t>Keturwo Dispensary</t>
  </si>
  <si>
    <t>okmK25moiih</t>
  </si>
  <si>
    <t>Kibagenge Dispensary Baringo</t>
  </si>
  <si>
    <t>e2vITk4GmN8</t>
  </si>
  <si>
    <t>Kibias Dispensary</t>
  </si>
  <si>
    <t>HMVL4meC7C6</t>
  </si>
  <si>
    <t>Kibingor Dispensary</t>
  </si>
  <si>
    <t>OpaZHWAnkl2</t>
  </si>
  <si>
    <t>Kibiryokwonin Dispensary</t>
  </si>
  <si>
    <t>BZ7HdJQhFP9</t>
  </si>
  <si>
    <t>Kiboino Dispensary</t>
  </si>
  <si>
    <t>Dalv39I1sBS</t>
  </si>
  <si>
    <t>Kimalel Health Centre</t>
  </si>
  <si>
    <t>rdxYtDCVNVv</t>
  </si>
  <si>
    <t>Kimngorom Dispensary</t>
  </si>
  <si>
    <t>hTBe5wxcgar</t>
  </si>
  <si>
    <t>Kimose Dispensary</t>
  </si>
  <si>
    <t>nOVMb7I56W1</t>
  </si>
  <si>
    <t>Kimugul Dispensary (Baringo North)</t>
  </si>
  <si>
    <t>KBcCmct2D5o</t>
  </si>
  <si>
    <t>Kinyach Dispensary</t>
  </si>
  <si>
    <t>ofoGWA3a5fz</t>
  </si>
  <si>
    <t>Kipcherere Dispensary</t>
  </si>
  <si>
    <t>U8JZMF0DCDV</t>
  </si>
  <si>
    <t>Kipkitur Dispensary</t>
  </si>
  <si>
    <t>WSAbGL21Gfs</t>
  </si>
  <si>
    <t>Kiplombe Dispensary (Koibatek)</t>
  </si>
  <si>
    <t>Tg6EMD8Y2zU</t>
  </si>
  <si>
    <t>Kipsacho Dispensary</t>
  </si>
  <si>
    <t>DKcRoNyzk0Z</t>
  </si>
  <si>
    <t>Kipsaraman Dispensary</t>
  </si>
  <si>
    <t>miMOa1UuHYb</t>
  </si>
  <si>
    <t>Kipsogon Dispensary</t>
  </si>
  <si>
    <t>biHq0Ii9Gyb</t>
  </si>
  <si>
    <t>Kiptagich Health Centre</t>
  </si>
  <si>
    <t>LnHHTiD9lBD</t>
  </si>
  <si>
    <t>Kiptoim Dispensary</t>
  </si>
  <si>
    <t>Z4oxNX03R0x</t>
  </si>
  <si>
    <t>Kiptuno Dispensary</t>
  </si>
  <si>
    <t>yw1iloaDmPe</t>
  </si>
  <si>
    <t>Kisanana Health Centre</t>
  </si>
  <si>
    <t>TdZFcglGpRk</t>
  </si>
  <si>
    <t>Kiserian Dispensary</t>
  </si>
  <si>
    <t>t2EKhTeMUOr</t>
  </si>
  <si>
    <t>Kisima Health Centre</t>
  </si>
  <si>
    <t>Health Centre</t>
  </si>
  <si>
    <t>yxgRMvuqy4F</t>
  </si>
  <si>
    <t>Kisonei Dispensary</t>
  </si>
  <si>
    <t>Xfwwslkpp30</t>
  </si>
  <si>
    <t>Kitobor Dispensary</t>
  </si>
  <si>
    <t>RfOAhyOQqn4</t>
  </si>
  <si>
    <t>Kituro Health Centre</t>
  </si>
  <si>
    <t>duykxArZQl9</t>
  </si>
  <si>
    <t>Koimugul Dispensary</t>
  </si>
  <si>
    <t>NMtE7XRIFzo</t>
  </si>
  <si>
    <t>Kokwa Dispensary</t>
  </si>
  <si>
    <t>KGfbcoxTJhh</t>
  </si>
  <si>
    <t>Kokwototo Dispensary</t>
  </si>
  <si>
    <t>U07xBlCoslL</t>
  </si>
  <si>
    <t>Kolowa Health Centre</t>
  </si>
  <si>
    <t>M8nKNVv8383</t>
  </si>
  <si>
    <t>Kuikui Health Centre</t>
  </si>
  <si>
    <t>hlBIhApZ2UK</t>
  </si>
  <si>
    <t>Lamaiwe Dispensary</t>
  </si>
  <si>
    <t>AkUsg6s89rA</t>
  </si>
  <si>
    <t>Latakweny Health Centre</t>
  </si>
  <si>
    <t>uKgdZY6oggg</t>
  </si>
  <si>
    <t>Lebolos Dispensary</t>
  </si>
  <si>
    <t>NJVnTQ5LD3H</t>
  </si>
  <si>
    <t>Lesidai Health Centre</t>
  </si>
  <si>
    <t>MDoP17LtqAC</t>
  </si>
  <si>
    <t>Lesirikan Health Centre</t>
  </si>
  <si>
    <t>ziNlD1mXqDM</t>
  </si>
  <si>
    <t>Likwon Dispensary</t>
  </si>
  <si>
    <t>ZmyjulYMKYO</t>
  </si>
  <si>
    <t>Lkiloriti Dispensary</t>
  </si>
  <si>
    <t>wW5ggFuj9M2</t>
  </si>
  <si>
    <t>Lkuroto Dispensary</t>
  </si>
  <si>
    <t>qvBzGZfkuVl</t>
  </si>
  <si>
    <t>Lmisigiyoi Dispensary</t>
  </si>
  <si>
    <t>fePES3jRUeR</t>
  </si>
  <si>
    <t>Loboi Dispensary</t>
  </si>
  <si>
    <t>XMR5SBmiJiG</t>
  </si>
  <si>
    <t>Logetei Health Centre</t>
  </si>
  <si>
    <t>wjH7b7AIDV4</t>
  </si>
  <si>
    <t>Loikumkum Dispensary</t>
  </si>
  <si>
    <t>Apnu4IrYHcA</t>
  </si>
  <si>
    <t>Loiragai Dispensary</t>
  </si>
  <si>
    <t>F75kyYgRFZn</t>
  </si>
  <si>
    <t>Lolgese Dispensary</t>
  </si>
  <si>
    <t>EWRZSPys4sG</t>
  </si>
  <si>
    <t>lolkunono Dispensary</t>
  </si>
  <si>
    <t>H3EUZMnenJn</t>
  </si>
  <si>
    <t>Lolmolog Dispensary</t>
  </si>
  <si>
    <t>PLfpza8Zh9N</t>
  </si>
  <si>
    <t>Loltulelei Friends Dispensary</t>
  </si>
  <si>
    <t>e6GmxmkqMGC</t>
  </si>
  <si>
    <t>Lomuke Dispensary</t>
  </si>
  <si>
    <t>nHx2YyYSuQi</t>
  </si>
  <si>
    <t>Longewan Health Centre</t>
  </si>
  <si>
    <t>T31nW3EJMLj</t>
  </si>
  <si>
    <t>Loosuk Health Centre</t>
  </si>
  <si>
    <t>kUVH2XUzrvY</t>
  </si>
  <si>
    <t>Loruk Dispensary (Tiaty East )</t>
  </si>
  <si>
    <t>JimOdjFJDr7</t>
  </si>
  <si>
    <t>Lpartuk Dispensary</t>
  </si>
  <si>
    <t>vhj0f0XzlpY</t>
  </si>
  <si>
    <t>Magonoi Dispensary</t>
  </si>
  <si>
    <t>pHSLKuSdrXy</t>
  </si>
  <si>
    <t>Maji Mazuri Dispensary</t>
  </si>
  <si>
    <t>Wf2LydCNdy1</t>
  </si>
  <si>
    <t>Maji Moto Dispensary (Mogotio)</t>
  </si>
  <si>
    <t>eHOUYVBmO5E</t>
  </si>
  <si>
    <t>Maralal Catholic Dispensary</t>
  </si>
  <si>
    <t>if6fZmcGzZf</t>
  </si>
  <si>
    <t>Maralal Integrated DICE HWWK</t>
  </si>
  <si>
    <t>vgvLvqu6Xfc</t>
  </si>
  <si>
    <t>Marigat Catholic Mission Hospital</t>
  </si>
  <si>
    <t>TGSQz8SdKu1</t>
  </si>
  <si>
    <t>Marigat Sub County Referral Hospital</t>
  </si>
  <si>
    <t>Bo7f1Y4HRqL</t>
  </si>
  <si>
    <t>Marti Health Centre</t>
  </si>
  <si>
    <t>nC5Wy3BCab1</t>
  </si>
  <si>
    <t>Masikita Health Centre</t>
  </si>
  <si>
    <t>dcnhTpMFSDo</t>
  </si>
  <si>
    <t>Mercy Hospital</t>
  </si>
  <si>
    <t>hU0HsTvk8eo</t>
  </si>
  <si>
    <t>Mochongoi Health Centre</t>
  </si>
  <si>
    <t>KzEBldPaRn1</t>
  </si>
  <si>
    <t>Mogorwa Health Centre</t>
  </si>
  <si>
    <t>TT8Rw8Ygikn</t>
  </si>
  <si>
    <t>Mogotio Catholic Dispensary</t>
  </si>
  <si>
    <t>Dh04YKYYrWd</t>
  </si>
  <si>
    <t>Mogotio Sub County Hospital (Baringo)</t>
  </si>
  <si>
    <t>Lxolp2VqFSc</t>
  </si>
  <si>
    <t>Molos Dispensary</t>
  </si>
  <si>
    <t>enpHfETZx3S</t>
  </si>
  <si>
    <t>Molosirwe Dispensary</t>
  </si>
  <si>
    <t>n2fmLyn0KHV</t>
  </si>
  <si>
    <t>Mormorio Dispensary</t>
  </si>
  <si>
    <t>uHzUcMn9gaD</t>
  </si>
  <si>
    <t>Muchukwo Dispensary</t>
  </si>
  <si>
    <t>F8TWQkHs03c</t>
  </si>
  <si>
    <t>Muruangai Dispensary</t>
  </si>
  <si>
    <t>uhLZv7nkdpl</t>
  </si>
  <si>
    <t>Nachola Health Centre</t>
  </si>
  <si>
    <t>SGBbb087Sf1</t>
  </si>
  <si>
    <t>Naimarlal Dispensary</t>
  </si>
  <si>
    <t>h6zojH4yRbU</t>
  </si>
  <si>
    <t>Nakaja Medical Diagnostic Centre</t>
  </si>
  <si>
    <t>lOEIhtXlVHf</t>
  </si>
  <si>
    <t>Nakurtakwei Dispensary</t>
  </si>
  <si>
    <t>tDQTbvHTePc</t>
  </si>
  <si>
    <t>Ng'endalel Dispensary (Mogotio)</t>
  </si>
  <si>
    <t>woo73ODABSf</t>
  </si>
  <si>
    <t>Ngano Dispensary</t>
  </si>
  <si>
    <t>M6YiQfV3Ju7</t>
  </si>
  <si>
    <t>Ngetmoi Dispensary</t>
  </si>
  <si>
    <t>u8Cpa4sHs51</t>
  </si>
  <si>
    <t>Nginyang Health Centre</t>
  </si>
  <si>
    <t>xu12bqfR79n</t>
  </si>
  <si>
    <t>Ngubereti Health Centre</t>
  </si>
  <si>
    <t>Or9kr8eRS3t</t>
  </si>
  <si>
    <t>Nile Medical Clinic</t>
  </si>
  <si>
    <t>jZ0ng8cvb2E</t>
  </si>
  <si>
    <t>Ochii Dispensary</t>
  </si>
  <si>
    <t>kAkBi8gHlAu</t>
  </si>
  <si>
    <t>Ol-Arabel Dispensary</t>
  </si>
  <si>
    <t>lbOgV23OsRN</t>
  </si>
  <si>
    <t>Oldebes Dispensary</t>
  </si>
  <si>
    <t>ZNsStAY2WEU</t>
  </si>
  <si>
    <t>Olkokwe Health Centre</t>
  </si>
  <si>
    <t>yQ00WR5tTYo</t>
  </si>
  <si>
    <t>Orokwo Dispensary</t>
  </si>
  <si>
    <t>tqnvIznI8kQ</t>
  </si>
  <si>
    <t>Oterit Dispensary</t>
  </si>
  <si>
    <t>NRBIFKo2GNh</t>
  </si>
  <si>
    <t>Perkerra Medical Clinic</t>
  </si>
  <si>
    <t>AyaJPsAp9Ci</t>
  </si>
  <si>
    <t>Porro Health Centre</t>
  </si>
  <si>
    <t>aieKIZAJiJv</t>
  </si>
  <si>
    <t>Radat Dispensary</t>
  </si>
  <si>
    <t>UYEKrDmof20</t>
  </si>
  <si>
    <t>Ravine Glory Health Care Services</t>
  </si>
  <si>
    <t>Medical Clinic</t>
  </si>
  <si>
    <t>FhZl8TK9wa9</t>
  </si>
  <si>
    <t>Ravine Glory Hospital Mogotio</t>
  </si>
  <si>
    <t>act0nzCGTZf</t>
  </si>
  <si>
    <t>Rebeko Dispensary</t>
  </si>
  <si>
    <t>n54rVzDM3dR</t>
  </si>
  <si>
    <t>Riwo Dispensary</t>
  </si>
  <si>
    <t>QjtSGyWzKh3</t>
  </si>
  <si>
    <t>Rondonin Dispensary</t>
  </si>
  <si>
    <t>ElpQTC3H6n6</t>
  </si>
  <si>
    <t>Rosoga Dispensary</t>
  </si>
  <si>
    <t>yo95apmvi6K</t>
  </si>
  <si>
    <t>Sabatia Dispensary</t>
  </si>
  <si>
    <t>Sabor Dispensary</t>
  </si>
  <si>
    <t>M6ggSgOBSCW</t>
  </si>
  <si>
    <t>Sacho School Dispensary</t>
  </si>
  <si>
    <t>fd4WQkHkiBq</t>
  </si>
  <si>
    <t>Sagasagik Dispensary</t>
  </si>
  <si>
    <t>cQAaZHCVSR0</t>
  </si>
  <si>
    <t>Sagat Dispensary</t>
  </si>
  <si>
    <t>PCGq29ItOC1</t>
  </si>
  <si>
    <t>Salawa Catholic Mission Dispensary Phc</t>
  </si>
  <si>
    <t>aA66k9wpWlD</t>
  </si>
  <si>
    <t>Salawa Health Centre</t>
  </si>
  <si>
    <t>GrY2IDpso5W</t>
  </si>
  <si>
    <t>Samburu County Referral Hospital</t>
  </si>
  <si>
    <t>pWlvIFkJQww</t>
  </si>
  <si>
    <t>Sandai Dispensary</t>
  </si>
  <si>
    <t>LSDVPjHeWnG</t>
  </si>
  <si>
    <t>Sangarau Dispensary</t>
  </si>
  <si>
    <t>Extc3aX3etS</t>
  </si>
  <si>
    <t>Saos Dispensary</t>
  </si>
  <si>
    <t>MyH4BpPvnyl</t>
  </si>
  <si>
    <t>Seguton Dispensary</t>
  </si>
  <si>
    <t>MEn5F2lVDln</t>
  </si>
  <si>
    <t>Seketet Health Centre</t>
  </si>
  <si>
    <t>mErVwsS0BVP</t>
  </si>
  <si>
    <t>Seren Dispensary</t>
  </si>
  <si>
    <t>eDXfcHuxGxb</t>
  </si>
  <si>
    <t>Sereolipi Health Centre</t>
  </si>
  <si>
    <t>o0YDpXsWuEs</t>
  </si>
  <si>
    <t>Seretunin Health Centre</t>
  </si>
  <si>
    <t>SjbHHLKPYsQ</t>
  </si>
  <si>
    <t>Shabaa GOK Dispensary</t>
  </si>
  <si>
    <t>BD4MjPdzyUY</t>
  </si>
  <si>
    <t>Sibilo Dispensary</t>
  </si>
  <si>
    <t>aTYrHCmL5Tx</t>
  </si>
  <si>
    <t>Sigoro Dispensary</t>
  </si>
  <si>
    <t>KFQlHx7fNik</t>
  </si>
  <si>
    <t>Simotwet Dispensary (Koibatek)</t>
  </si>
  <si>
    <t>HevmijdrRsw</t>
  </si>
  <si>
    <t>Sinonin Dispensary (Koibatek)</t>
  </si>
  <si>
    <t>vgCAPtNHq1r</t>
  </si>
  <si>
    <t>Sirata Dispensary</t>
  </si>
  <si>
    <t>L602XweaLuy</t>
  </si>
  <si>
    <t>Sirata Oirobi Health Centre</t>
  </si>
  <si>
    <t>XEgtZ5OwD2h</t>
  </si>
  <si>
    <t>Sirwa Dispensary (Mogotio)</t>
  </si>
  <si>
    <t>M74KfX3iuTM</t>
  </si>
  <si>
    <t>Sogon Dispensary</t>
  </si>
  <si>
    <t>ULDcxw0PBni</t>
  </si>
  <si>
    <t>Soit Ng'iro Dispensary</t>
  </si>
  <si>
    <t>m7in7RHWjRu</t>
  </si>
  <si>
    <t>Solian Dispensary</t>
  </si>
  <si>
    <t>S6tu7qwT796</t>
  </si>
  <si>
    <t>Sore Dispensary</t>
  </si>
  <si>
    <t>vY8MIki2v3v</t>
  </si>
  <si>
    <t>South Horr Health Centre</t>
  </si>
  <si>
    <t>OPJeAkDP2wA</t>
  </si>
  <si>
    <t>Sumeiyon Dispensary</t>
  </si>
  <si>
    <t>zxiSHy4syb0</t>
  </si>
  <si>
    <t>Talai Dispensary</t>
  </si>
  <si>
    <t>syfJgdyBYs3</t>
  </si>
  <si>
    <t>Tangulbei Sub county Hospital</t>
  </si>
  <si>
    <t>Ofg6EXpIiv1</t>
  </si>
  <si>
    <t>Tenges Health Centre</t>
  </si>
  <si>
    <t>GMmOVhrwEnv</t>
  </si>
  <si>
    <t>Terik Dispensary</t>
  </si>
  <si>
    <t>bdjzCjPO8lG</t>
  </si>
  <si>
    <t>TIAN DISPENSARY</t>
  </si>
  <si>
    <t>JwTrxsGsURQ</t>
  </si>
  <si>
    <t>Tiloi Dispensary</t>
  </si>
  <si>
    <t>TlHOb5LRgr4</t>
  </si>
  <si>
    <t>Timboiywo Dispensary</t>
  </si>
  <si>
    <t>wbP8qyNnPJ2</t>
  </si>
  <si>
    <t>Timboroa Health Centre</t>
  </si>
  <si>
    <t>P0ca9fDsm30</t>
  </si>
  <si>
    <t>Tinet Dispensary (Koibatek)</t>
  </si>
  <si>
    <t>PNP8qPDNW6q</t>
  </si>
  <si>
    <t>Tinomoi dispensary</t>
  </si>
  <si>
    <t>fCcgUHdq2tS</t>
  </si>
  <si>
    <t>Tirimionin Dispensary</t>
  </si>
  <si>
    <t>Ui7hsRoGKo9</t>
  </si>
  <si>
    <t>Tirriondonin Dispensary</t>
  </si>
  <si>
    <t>vZWp260CZ9O</t>
  </si>
  <si>
    <t>Toniok Dispensary</t>
  </si>
  <si>
    <t>KUMazbFEaf3</t>
  </si>
  <si>
    <t>Torongo Health Centre</t>
  </si>
  <si>
    <t>nqURpKTYmrO</t>
  </si>
  <si>
    <t>Tugumoi Dispensary</t>
  </si>
  <si>
    <t>QRuZrcmgaAp</t>
  </si>
  <si>
    <t>Tuiyobei Dispensary</t>
  </si>
  <si>
    <t>dP6QKH4TTlv</t>
  </si>
  <si>
    <t>Tunoiwo Dispensary</t>
  </si>
  <si>
    <t>VvJoyhqdCK3</t>
  </si>
  <si>
    <t>Tuum Health Centre</t>
  </si>
  <si>
    <t>oPQSxlDtFal</t>
  </si>
  <si>
    <t>Urah Dispensary</t>
  </si>
  <si>
    <t>hz54QtS0vgn</t>
  </si>
  <si>
    <t>Waseges Dispensary</t>
  </si>
  <si>
    <t>Di2hgQ2ahTI</t>
  </si>
  <si>
    <t>Waso Rongai Dispensary</t>
  </si>
  <si>
    <t>npMa6l8gFOy</t>
  </si>
  <si>
    <t>Akwichatis Health Centre</t>
  </si>
  <si>
    <t>Ssbkr9jzWWk</t>
  </si>
  <si>
    <t>Archers Post Catholic Health Centre</t>
  </si>
  <si>
    <t>A8QJMriHuJu</t>
  </si>
  <si>
    <t>Bliss Health Care (Maralal)</t>
  </si>
  <si>
    <t>HOvK1bxRsNF</t>
  </si>
  <si>
    <t>Catholic Hospital Wamba</t>
  </si>
  <si>
    <t>JNMSLmAAn4F</t>
  </si>
  <si>
    <t>Churo Dispensary</t>
  </si>
  <si>
    <t>pZP7AaTtwYq</t>
  </si>
  <si>
    <t>Churo Health Centre</t>
  </si>
  <si>
    <t>XXxntchzoVH</t>
  </si>
  <si>
    <t>Community Medical and Lab Services Clinic</t>
  </si>
  <si>
    <t>pRIHYPDHpWA</t>
  </si>
  <si>
    <t>Fawz Hospital Limited (Maralal)</t>
  </si>
  <si>
    <t>ywThxVHkXfr</t>
  </si>
  <si>
    <t>Glofem Medical Clinic</t>
  </si>
  <si>
    <t>near Le-Shangri la inn</t>
  </si>
  <si>
    <t>Q9yYo2YKbn7</t>
  </si>
  <si>
    <t>Golgoltim Dispensary</t>
  </si>
  <si>
    <t>WTCwVNxBCva</t>
  </si>
  <si>
    <t>Kabarnet Faith Clinic</t>
  </si>
  <si>
    <t>a4TFhgCyJMj</t>
  </si>
  <si>
    <t>Kapkiamo Dispensary</t>
  </si>
  <si>
    <t>XwgQ8yRrEpt</t>
  </si>
  <si>
    <t>Kaptum Dispensary</t>
  </si>
  <si>
    <t>dXdR7XsR7PO</t>
  </si>
  <si>
    <t>Kapunyany Dispensary</t>
  </si>
  <si>
    <t>uFkkpCAauQz</t>
  </si>
  <si>
    <t>Kasitet Dispensary</t>
  </si>
  <si>
    <t>bMbCQlZC30C</t>
  </si>
  <si>
    <t>Kiltamany Dispensary</t>
  </si>
  <si>
    <t>AeMJdXQ7yOt</t>
  </si>
  <si>
    <t>Kipsoit Dispensary</t>
  </si>
  <si>
    <t>LGC7iKM2acq</t>
  </si>
  <si>
    <t>Kirimun Health Centre</t>
  </si>
  <si>
    <t>PWcDDsgB8iC</t>
  </si>
  <si>
    <t>Koitebes Dispensary</t>
  </si>
  <si>
    <t>Hdk0wlIRPt8</t>
  </si>
  <si>
    <t>Koroto Dispensary</t>
  </si>
  <si>
    <t>wq5a5131T7z</t>
  </si>
  <si>
    <t>Laresoro Dispensary</t>
  </si>
  <si>
    <t>Laresore Dispensary is located in Waso Ward Samburu East Sub County. It has a catchment population of about 2000. It is located near laresoro primary school</t>
  </si>
  <si>
    <t>bR0ZSglgLa1</t>
  </si>
  <si>
    <t>Ledero Health Centre</t>
  </si>
  <si>
    <t>Despensary</t>
  </si>
  <si>
    <t>FqkudDNolS5</t>
  </si>
  <si>
    <t>Lengusaka Dispensary</t>
  </si>
  <si>
    <t>TCBGWHUlgR2</t>
  </si>
  <si>
    <t>Lerrata Health Centre</t>
  </si>
  <si>
    <t>DUZ7XL5w0ny</t>
  </si>
  <si>
    <t>Lesurua Dispensary</t>
  </si>
  <si>
    <t>fagJQVacCIQ</t>
  </si>
  <si>
    <t>Lmarmaroi Dispensary</t>
  </si>
  <si>
    <t>Located in Samburu East Sub County in Wamba North</t>
  </si>
  <si>
    <t>l1IP57DOi8O</t>
  </si>
  <si>
    <t>Lodeng'o Health Centre</t>
  </si>
  <si>
    <t>GWVN2FkSrlB</t>
  </si>
  <si>
    <t>Lodungokwe Health Centre</t>
  </si>
  <si>
    <t>CzwGoofaQ7m</t>
  </si>
  <si>
    <t>Lolkuniyani Dispensary</t>
  </si>
  <si>
    <t>sWGOP2Sk0d3</t>
  </si>
  <si>
    <t>Maron Dispensary</t>
  </si>
  <si>
    <t>CsSNsJ8Nzue</t>
  </si>
  <si>
    <t>Marte Elepareu Dispensary</t>
  </si>
  <si>
    <t>sTWR6RYPgdj</t>
  </si>
  <si>
    <t>Meisori Dispensary</t>
  </si>
  <si>
    <t>MCMUwgGJGcf</t>
  </si>
  <si>
    <t>Moigutwo Dispensary</t>
  </si>
  <si>
    <t>P5L3QikFYty</t>
  </si>
  <si>
    <t>Muserechi Dispensary</t>
  </si>
  <si>
    <t>OyLh8PiQFcd</t>
  </si>
  <si>
    <t>Nairimirimo Dispensary</t>
  </si>
  <si>
    <t>VuPVJkTWe03</t>
  </si>
  <si>
    <t>Ndonyo Nasipa Dispensary</t>
  </si>
  <si>
    <t>tlSrOIuIcu3</t>
  </si>
  <si>
    <t>Ndonyo Wasin Health Centre</t>
  </si>
  <si>
    <t>MunV7umpzIH</t>
  </si>
  <si>
    <t>Ngilai Health Centre</t>
  </si>
  <si>
    <t>K7qFcEy5ljh</t>
  </si>
  <si>
    <t>Ngoron Dispensary</t>
  </si>
  <si>
    <t>GEtMpnGalxG</t>
  </si>
  <si>
    <t>Ngutuk-Engiron Dispensary</t>
  </si>
  <si>
    <t>UHOL2Y4KANo</t>
  </si>
  <si>
    <t>Nkaroni Dispensary</t>
  </si>
  <si>
    <t>D4fYExYuVJ5</t>
  </si>
  <si>
    <t>Nkutuk Elmuget Dispensary</t>
  </si>
  <si>
    <t>CAZC0bLJFj2</t>
  </si>
  <si>
    <t>Nonkupuli Dispensary</t>
  </si>
  <si>
    <t>pmG7Xp4Uqwd</t>
  </si>
  <si>
    <t>Nyimbei Dispensary</t>
  </si>
  <si>
    <t>reEfM1oUmeW</t>
  </si>
  <si>
    <t>Oromodei Dispensary</t>
  </si>
  <si>
    <t>p2WbCd5HYHz</t>
  </si>
  <si>
    <t>Poi Dispensary</t>
  </si>
  <si>
    <t>ZOPc0BuLEDB</t>
  </si>
  <si>
    <t>Ravine Specialist Hospital</t>
  </si>
  <si>
    <t>ZFAXA14lxuF</t>
  </si>
  <si>
    <t>Riongo Dispensary</t>
  </si>
  <si>
    <t>dKy3doEfm4W</t>
  </si>
  <si>
    <t>IRNiJIKDe2c</t>
  </si>
  <si>
    <t>Sarara Foundation Nomadic medical Clinic</t>
  </si>
  <si>
    <t>Kw9qM5jwrK7</t>
  </si>
  <si>
    <t>Suguta Marmar Sub County Hospital</t>
  </si>
  <si>
    <t>kd05zQTiPS3</t>
  </si>
  <si>
    <t>Sutyechun Dispensary</t>
  </si>
  <si>
    <t>qC7HoduXy9L</t>
  </si>
  <si>
    <t>Swari Model Health Centre</t>
  </si>
  <si>
    <t>IuiVUrxWbl2</t>
  </si>
  <si>
    <t>Tebei Dispensary</t>
  </si>
  <si>
    <t>hn9cK7kFFdI</t>
  </si>
  <si>
    <t>Valley View Kisima Med Clinic</t>
  </si>
  <si>
    <t>mz7QyEwYs6W</t>
  </si>
  <si>
    <t>Wamba Sub County Hospital</t>
  </si>
  <si>
    <t>UqwFba4WdHL</t>
  </si>
  <si>
    <t>West Gate Health Centre</t>
  </si>
  <si>
    <t>jwH0c3CnYyP</t>
  </si>
  <si>
    <t>Yatya Dispensary</t>
  </si>
  <si>
    <t>YLTjxkKrytV</t>
  </si>
  <si>
    <t>Zion Medical Clinic (Suguta)</t>
  </si>
  <si>
    <t>RMbgDUBLgFM</t>
  </si>
  <si>
    <t>Archers Post Sub-County Hospital</t>
  </si>
  <si>
    <t>nx8rAlWU0hn</t>
  </si>
  <si>
    <t>Ayatya Dispensary</t>
  </si>
  <si>
    <t>MkkNvCAOoTD</t>
  </si>
  <si>
    <t>Baragoi Catholic Dispensary</t>
  </si>
  <si>
    <t>gFZWGPYDPW5</t>
  </si>
  <si>
    <t>Baragoi Sub County Hospital</t>
  </si>
  <si>
    <t>HXJMJmTVPUt</t>
  </si>
  <si>
    <t>Barpello Dispensary</t>
  </si>
  <si>
    <t>JnIq6KZ1Itj</t>
  </si>
  <si>
    <t>Barsaloi Catholic Dispensary</t>
  </si>
  <si>
    <t>jSSNGljYmAR</t>
  </si>
  <si>
    <t>Bendera Dispensary</t>
  </si>
  <si>
    <t>HxX500yuxqq</t>
  </si>
  <si>
    <t>Chepturu Dispensary</t>
  </si>
  <si>
    <t>gZlk5SZXMMJ</t>
  </si>
  <si>
    <t>Kipnai Dispensary</t>
  </si>
  <si>
    <t>zxc7CoENEFF</t>
  </si>
  <si>
    <t>Lodokejek Catholic Dispensary</t>
  </si>
  <si>
    <t>mR4jQEcLFbT</t>
  </si>
  <si>
    <t>Lorrok Onyikie Dispensary</t>
  </si>
  <si>
    <t>yearmonth</t>
  </si>
  <si>
    <t>khisid</t>
  </si>
  <si>
    <t>facility</t>
  </si>
  <si>
    <t>mflcode</t>
  </si>
  <si>
    <t>hts_tst_pos</t>
  </si>
  <si>
    <t>hts_tst</t>
  </si>
  <si>
    <t>anc1_731</t>
  </si>
  <si>
    <t>anc1_tst</t>
  </si>
  <si>
    <t>ld_test</t>
  </si>
  <si>
    <t>pncb6_tst</t>
  </si>
  <si>
    <t>anc_kp</t>
  </si>
  <si>
    <t>anc1_pos</t>
  </si>
  <si>
    <t>ld_pos</t>
  </si>
  <si>
    <t>pncb6_pos</t>
  </si>
  <si>
    <t>start_haart_anc</t>
  </si>
  <si>
    <t>onhaart_anc</t>
  </si>
  <si>
    <t>tx_new</t>
  </si>
  <si>
    <t>tx_curr</t>
  </si>
  <si>
    <t>new_anc_711</t>
  </si>
  <si>
    <t>anc_kp_210</t>
  </si>
  <si>
    <t>tb_new_3076</t>
  </si>
  <si>
    <t>tb_kp_3077</t>
  </si>
  <si>
    <t>tb_tested_3078</t>
  </si>
  <si>
    <t>tb_ks_3079</t>
  </si>
  <si>
    <t>tb_new_pos_3080</t>
  </si>
  <si>
    <t>tb_alreadyart_3082</t>
  </si>
  <si>
    <t>tb_newart_3083</t>
  </si>
  <si>
    <t>tb_totalart_3084</t>
  </si>
  <si>
    <t>prepnew</t>
  </si>
  <si>
    <t>survivors_711</t>
  </si>
  <si>
    <t>pep_711</t>
  </si>
  <si>
    <t>survivors_sgbv_sum</t>
  </si>
  <si>
    <t>pep_sgbv_sum</t>
  </si>
  <si>
    <t>hts_self_total</t>
  </si>
  <si>
    <t>start_ipt_total</t>
  </si>
  <si>
    <t>completed_ipt_12months</t>
  </si>
  <si>
    <t>MOH 711 New ANC clients</t>
  </si>
  <si>
    <t>Initiated (New) PrEP Total</t>
  </si>
  <si>
    <t>MOH 711 SGBV Total Survivors Seen</t>
  </si>
  <si>
    <t>ES1vXopOipl</t>
  </si>
  <si>
    <t>Afya Kabel Medical Clinic</t>
  </si>
  <si>
    <t>mwzugjT5tfS</t>
  </si>
  <si>
    <t>Al-Arbrar Medical Clinic</t>
  </si>
  <si>
    <t>meW9wZL2Vx9</t>
  </si>
  <si>
    <t>Alphil Medical Centre Limited</t>
  </si>
  <si>
    <t>OmyOQTOHsOF</t>
  </si>
  <si>
    <t>Baawa Health Centre</t>
  </si>
  <si>
    <t>nO53AbCWvrS</t>
  </si>
  <si>
    <t>Barsaloi Health Centre</t>
  </si>
  <si>
    <t>lJ8iK84732s</t>
  </si>
  <si>
    <t>Chemoril Dispensary</t>
  </si>
  <si>
    <t>P1IXfVtwfSV</t>
  </si>
  <si>
    <t>Chepkalacha Dispensary</t>
  </si>
  <si>
    <t>HW0uOBzsXUB</t>
  </si>
  <si>
    <t>Donge dispensary</t>
  </si>
  <si>
    <t>t4AxPQ3mVbr</t>
  </si>
  <si>
    <t>Equity Afia Kabarnet Medical Center</t>
  </si>
  <si>
    <t>uOppyhNLcOG</t>
  </si>
  <si>
    <t>Galaxy Hospital Ltd Archers Post</t>
  </si>
  <si>
    <t>E5j5gSJ02qg</t>
  </si>
  <si>
    <t>Kabarnet Bliss Medical Center</t>
  </si>
  <si>
    <t>ZphZMydyPR8</t>
  </si>
  <si>
    <t>Kalapata Dispensary</t>
  </si>
  <si>
    <t>yPwpZBaxX79</t>
  </si>
  <si>
    <t>Kibartare Dispensary</t>
  </si>
  <si>
    <t>NHF5MzL7nFp</t>
  </si>
  <si>
    <t>Kisima Inchabar Medical Clinic</t>
  </si>
  <si>
    <t>VKlZO7TMUkR</t>
  </si>
  <si>
    <t>Kositei Dispensary</t>
  </si>
  <si>
    <t>aQMd0BEjEoX</t>
  </si>
  <si>
    <t>Lchakwai Dispensary</t>
  </si>
  <si>
    <t>APPROX 10km frpm Lodungukwe Trading Centre.Pastrolists.</t>
  </si>
  <si>
    <t>pHLaqBCphGk</t>
  </si>
  <si>
    <t>Logorate Dispensary</t>
  </si>
  <si>
    <t>ASn0tF8X1Ks</t>
  </si>
  <si>
    <t>Loiwat Dispensary</t>
  </si>
  <si>
    <t>LgY8TrbifoN</t>
  </si>
  <si>
    <t>Loodua Dispensary</t>
  </si>
  <si>
    <t>c2RArnztXjN</t>
  </si>
  <si>
    <t>Maralal Medical Clinic</t>
  </si>
  <si>
    <t>plOjjO8D92R</t>
  </si>
  <si>
    <t>Mugurin Dispensary</t>
  </si>
  <si>
    <t>rLsbZAD31Sh</t>
  </si>
  <si>
    <t>Nakoko Health Centre</t>
  </si>
  <si>
    <t>tgAWIuLrws4</t>
  </si>
  <si>
    <t>Nasaltuko Dispensary</t>
  </si>
  <si>
    <t>sVwMOKigAp3</t>
  </si>
  <si>
    <t>Nauneri Dispensary</t>
  </si>
  <si>
    <t>XheeWB4n3qb</t>
  </si>
  <si>
    <t>Opiroi Health Centre</t>
  </si>
  <si>
    <t>K9W2r0t0kzt</t>
  </si>
  <si>
    <t>Parkati Dispensary</t>
  </si>
  <si>
    <t>Yn71ScUgAX7</t>
  </si>
  <si>
    <t>Plesian Dispensary</t>
  </si>
  <si>
    <t>tcchCDmptA5</t>
  </si>
  <si>
    <t>Remot Dispensary</t>
  </si>
  <si>
    <t>OZwQPiEfKEt</t>
  </si>
  <si>
    <t>Rotu dispensary</t>
  </si>
  <si>
    <t>eZDe9yWmQ71</t>
  </si>
  <si>
    <t>Samburu Doctors Plaza Medical Centre</t>
  </si>
  <si>
    <t>gUbOxK2RoDe</t>
  </si>
  <si>
    <t>Sererit Catholic Dispensary</t>
  </si>
  <si>
    <t>xneSLtyHXIC</t>
  </si>
  <si>
    <t>Sereton Dispensary</t>
  </si>
  <si>
    <t>tMbCxhtt0QI</t>
  </si>
  <si>
    <t>South Horr (Catholic) Health Centre</t>
  </si>
  <si>
    <t>v0TbOJjt8ia</t>
  </si>
  <si>
    <t>Tionycare Hospital</t>
  </si>
  <si>
    <t>DiRW85OkDaw</t>
  </si>
  <si>
    <t>Tuwo Dipensary</t>
  </si>
  <si>
    <t>NPFPWKuAeAq</t>
  </si>
  <si>
    <t>WillGrace Hospital Limited</t>
  </si>
  <si>
    <t>aB9JllbovUY</t>
  </si>
  <si>
    <t>Angata Rongai Dispensary</t>
  </si>
  <si>
    <t>moXSvdSgz6F</t>
  </si>
  <si>
    <t>Chemura Dispensary</t>
  </si>
  <si>
    <t>mcLiRw1v41p</t>
  </si>
  <si>
    <t>Desroyal Healthcare</t>
  </si>
  <si>
    <t>IEtF9rjRjaR</t>
  </si>
  <si>
    <t>Kaptuya dispensary</t>
  </si>
  <si>
    <t>keO6tEKdEn1</t>
  </si>
  <si>
    <t>Komolion Dispensary</t>
  </si>
  <si>
    <t>ISyjUrE7SGj</t>
  </si>
  <si>
    <t>Naibor Keju Dispensary</t>
  </si>
  <si>
    <t>T4bSIognoBO</t>
  </si>
  <si>
    <t>Nkorika Dispensary</t>
  </si>
  <si>
    <t>Query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</si>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</sst>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/>
    <xf numFmtId="17" fontId="0" fillId="0" borderId="10" xfId="0" applyNumberFormat="1" applyBorder="1"/>
    <xf numFmtId="0" fontId="17" fillId="33" borderId="11" xfId="0" applyFont="1" applyFill="1" applyBorder="1" applyAlignment="1">
      <alignment horizontal="center"/>
    </xf>
    <xf numFmtId="0" fontId="17" fillId="34" borderId="12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0" fillId="35" borderId="10" xfId="0" applyFill="1" applyBorder="1"/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7" fillId="33" borderId="12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4" xfId="0" applyFont="1" applyFill="1" applyBorder="1" applyAlignment="1">
      <alignment horizontal="center" vertical="center" wrapText="1"/>
    </xf>
    <xf numFmtId="0" fontId="17" fillId="33" borderId="15" xfId="0" applyFont="1" applyFill="1" applyBorder="1" applyAlignment="1">
      <alignment horizontal="center" vertical="center" wrapText="1"/>
    </xf>
    <xf numFmtId="0" fontId="17" fillId="33" borderId="11" xfId="0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5" borderId="10" xfId="0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35" borderId="10" xfId="0" applyNumberFormat="1" applyFill="1" applyBorder="1"/>
    <xf numFmtId="0" fontId="18" fillId="33" borderId="12" xfId="0" applyFont="1" applyFill="1" applyBorder="1" applyAlignment="1">
      <alignment horizontal="center" vertical="center" wrapText="1"/>
    </xf>
    <xf numFmtId="0" fontId="0" fillId="35" borderId="16" xfId="0" applyNumberFormat="1" applyFill="1" applyBorder="1"/>
    <xf numFmtId="0" fontId="17" fillId="33" borderId="0" xfId="0" applyFont="1" applyFill="1" applyAlignment="1">
      <alignment horizontal="center" vertical="center" wrapText="1"/>
    </xf>
    <xf numFmtId="0" fontId="0" fillId="0" borderId="0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4"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textRotation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22" formatCode="mmm/yy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DI708" totalsRowShown="0" headerRowDxfId="35" dataDxfId="36">
  <autoFilter ref="B2:DI708"/>
  <tableColumns count="112">
    <tableColumn id="1" name="periodid" dataDxfId="113"/>
    <tableColumn id="2" name="periodname" dataDxfId="112"/>
    <tableColumn id="3" name="periodcode" dataDxfId="111"/>
    <tableColumn id="4" name="perioddescription" dataDxfId="110"/>
    <tableColumn id="5" name="organisationunitid" dataDxfId="109"/>
    <tableColumn id="6" name="organisationunitname" dataDxfId="108"/>
    <tableColumn id="7" name="organisationunitcode" dataDxfId="107"/>
    <tableColumn id="8" name="organisationunitdescription" dataDxfId="106"/>
    <tableColumn id="9" name="MOH 731_HTS_Tests _(M)_ HV01-01" dataDxfId="105"/>
    <tableColumn id="10" name="MOH 731_HTS_Tests _(F) (Including PMTCT)_ HV01-02" dataDxfId="104"/>
    <tableColumn id="11" name="MOH 731_HTS_Positive_2-9 _(M)_ HV01-06" dataDxfId="103"/>
    <tableColumn id="12" name="MOH 731_HTS_Positive_2-9 _(F) (Including PMTCT)_ HV01-07" dataDxfId="102"/>
    <tableColumn id="13" name="MOH 731_HTS_Positive_10-14 _(M)_HV01-08" dataDxfId="101"/>
    <tableColumn id="14" name="MOH 731_HTS_Positive_10-14 _(F) (Including PMTCT)_HV01-09" dataDxfId="100"/>
    <tableColumn id="15" name="MOH 731_HTS_Positive_15-19 _(M)_HV01-10" dataDxfId="99"/>
    <tableColumn id="16" name="MOH 731_HTS_Positive_15-19 _(F) (Including PMTCT)_HV01-11" dataDxfId="98"/>
    <tableColumn id="17" name="MOH 731_HTS_Positive_20-24 _(M)_HV01-12" dataDxfId="97"/>
    <tableColumn id="18" name="MOH 731_HTS_Positive_20-24 _(F) (Including PMTCT)_HV01-13" dataDxfId="96"/>
    <tableColumn id="19" name="MOH 731_HTS_Positive_25+ _(M)_HV01-14" dataDxfId="95"/>
    <tableColumn id="20" name="MOH 731_HTS_Positive_25+ _(F) (Including PMTCT)_HV01-15" dataDxfId="94"/>
    <tableColumn id="21" name="MOH 731_HTS_No. Initiated on PrEP (NEW)_General popn _(M)_ HV01-19" dataDxfId="93"/>
    <tableColumn id="22" name="MOH 731_HTS_No. Initiated on PrEP (NEW)_General popn _(F)_ HV01-20" dataDxfId="92"/>
    <tableColumn id="23" name="MOH 731_HTS_No. Initiated on PrEP (NEW)_MSM/MSW _ HV01-21" dataDxfId="91"/>
    <tableColumn id="24" name="MOH 731_HTS_No. Initiated on PrEP (NEW)_FSW_ HV01-22" dataDxfId="90"/>
    <tableColumn id="25" name="MOH 731_HTS_No. Initiated on PrEP (NEW)_PWID/PWUD _(M)_ HV01-23" dataDxfId="89"/>
    <tableColumn id="26" name="MOH 731_HTS_No. Initiated on PrEP (NEW)_PWID/PWUD _(F)_ HV01-24" dataDxfId="88"/>
    <tableColumn id="27" name="MOH 731_HTS_No. Initiated on PrEP (NEW)_Discordant Couple _(M)_ HV01-25" dataDxfId="87"/>
    <tableColumn id="28" name="MOH 731_HTS_No. Initiated on PrEP (NEW)_Discordant Couple _(F)_ HV01-26" dataDxfId="86"/>
    <tableColumn id="29" name="MOH 731_HTS_No. Initiated on PrEP (NEW)_Vulnerable Pop. _(M)_ HV01-27" dataDxfId="85"/>
    <tableColumn id="30" name="MOH 731_HTS_No. Initiated on PrEP (NEW)_Vulnerable Pop. _(F)_ HV01-28" dataDxfId="84"/>
    <tableColumn id="31" name="MOH 731_HTS_No. Initiated on PrEP (NEW)_AYP (15-24yrs) _(M)_ HV01-29" dataDxfId="83"/>
    <tableColumn id="32" name="MOH 731_HTS_No. Initiated on PrEP (NEW)_AYP (15-24yrs) _(F)_ HV01-30" dataDxfId="82"/>
    <tableColumn id="33" name="MOH 731_HTS_No. Initiated on PrEP (NEW)_Pregnant and breastfeeding women HV01-31" dataDxfId="81"/>
    <tableColumn id="34" name="MOH 731_EMTCT_Known Positive at 1st ANC_HV02-01" dataDxfId="80"/>
    <tableColumn id="35" name="MOH 731_EMTCT_Tested at ANC_Initial_HV02-02" dataDxfId="79"/>
    <tableColumn id="36" name="MOH 731_EMTCT_Tested at ANC_Retest_HV02-03" dataDxfId="78"/>
    <tableColumn id="37" name="MOH 731_EMTCT_Tested at L&amp;D_Initial_HV02-04" dataDxfId="77"/>
    <tableColumn id="38" name="MOH 731_EMTCT_Positive Results_ANC_HV02-10" dataDxfId="76"/>
    <tableColumn id="39" name="MOH 731_EMTCT_On HAART at 1st ANC_HV02-14" dataDxfId="75"/>
    <tableColumn id="40" name="MOH 731_EMTCT_Start HAART_ANC_HV02-15" dataDxfId="74"/>
    <tableColumn id="41" name="MOH 731_HIV_TB_StartART_&lt;1 (M) HV03-01" dataDxfId="73"/>
    <tableColumn id="42" name="MOH 731_HIV_TB_StartART_&lt;1 (F) HV03-02" dataDxfId="72"/>
    <tableColumn id="43" name="MOH 731_HIV_TB_StartART_1-4 (M) HV03-03" dataDxfId="71"/>
    <tableColumn id="44" name="MOH 731_HIV_TB_StartART_1-4 (F) HV03-04" dataDxfId="70"/>
    <tableColumn id="45" name="MOH 731_HIV_TB_StartART_5-9 (M) HV03-05" dataDxfId="69"/>
    <tableColumn id="46" name="MOH 731_HIV_TB_StartART_5-9 (F) HV03-06" dataDxfId="68"/>
    <tableColumn id="47" name="MOH 731_HIV_TB_StartART_10-14_(M)_HV03-07" dataDxfId="67"/>
    <tableColumn id="48" name="MOH 731_HIV_TB_StartART_10-14_(F)_HV03-08" dataDxfId="66"/>
    <tableColumn id="49" name="MOH 731_HIV_TB_StartART_15-19_(M)_HV03-09" dataDxfId="65"/>
    <tableColumn id="50" name="MOH 731_HIV_TB_StartART_15-19_(F)_HV03-10" dataDxfId="64"/>
    <tableColumn id="51" name="MOH 731_HIV_TB_StartART_20-24_(M)_HV03-11" dataDxfId="63"/>
    <tableColumn id="52" name="MOH 731_HIV_TB_StartART_20-24_(F)_HV03-12" dataDxfId="62"/>
    <tableColumn id="53" name="MOH 731_HIV_TB_StartART_25+_(M)_HV03-13" dataDxfId="61"/>
    <tableColumn id="54" name="MOH 731_HIV_TB_StartART_25+_(F)_HV03-14" dataDxfId="60"/>
    <tableColumn id="55" name="MOH 731_HIV_TB_OnART_&lt;1 (M) HV03-15" dataDxfId="59"/>
    <tableColumn id="56" name="MOH 731_HIV_TB_OnART_&lt;1 (F) HV03-16" dataDxfId="58"/>
    <tableColumn id="57" name="MOH 731_HIV_TB_OnART_1-4 (M) HV03-17" dataDxfId="57"/>
    <tableColumn id="58" name="MOH 731_HIV_TB_OnART_1-4 (F) HV03-18" dataDxfId="56"/>
    <tableColumn id="59" name="MOH 731_HIV_TB_OnART_5-9(M)HV03-19" dataDxfId="55"/>
    <tableColumn id="60" name="MOH 731_HIV_TB_OnART_5-9 (F) HV03-20" dataDxfId="54"/>
    <tableColumn id="61" name="MOH 731_HIV_TB_OnART_10-14_(M)_HV03-21" dataDxfId="53"/>
    <tableColumn id="62" name="MOH 731_HIV_TB_OnART_10-14_(F)_HV03-22" dataDxfId="52"/>
    <tableColumn id="63" name="MOH 731_HIV_TB_OnART_15-19_(M)_HV03-23" dataDxfId="51"/>
    <tableColumn id="64" name="MOH 731_HIV_TB_OnART_15-19_(F)_HV03-24" dataDxfId="50"/>
    <tableColumn id="65" name="MOH 731_HIV_TB_OnART_20-24_(M)_HV03-25" dataDxfId="49"/>
    <tableColumn id="66" name="MOH 731_HIV_TB_OnART_20-24_(F)_HV03-26" dataDxfId="48"/>
    <tableColumn id="67" name="MOH 731_HIV_TB_OnART_25+_(M)_HV03-27" dataDxfId="47"/>
    <tableColumn id="68" name="MOH 731_HIV_TB_OnART_25+_(F)_HV03-28" dataDxfId="46"/>
    <tableColumn id="69" name="MOH 731_HIV_TB_StartTPT_&lt;15 HV03-31" dataDxfId="45"/>
    <tableColumn id="70" name="MOH 731_HIV_TB_StartTPT_15+ HV03-32" dataDxfId="44"/>
    <tableColumn id="71" name="MOH 731_HIV_TB cases_New_HV03-61" dataDxfId="43"/>
    <tableColumn id="72" name="MOH 731_HIV_TB New_KnownHIVPositive(KPs)_HV03-62" dataDxfId="42"/>
    <tableColumn id="73" name="MOH 731_HIV_TB New HIV Positive_HV03-63" dataDxfId="41"/>
    <tableColumn id="74" name="MOH 731_HIV_TB New Known HIV Positive (KP) on HAART_HV03-64" dataDxfId="40"/>
    <tableColumn id="75" name="MOH 731_HIV_TB New_start_HAART_HV03-65" dataDxfId="39"/>
    <tableColumn id="110" name="MOH 711 New ANC clients" dataDxfId="34"/>
    <tableColumn id="112" name="Initiated (New) PrEP Total" dataDxfId="32"/>
    <tableColumn id="111" name="MOH 711 SGBV Total Survivors Seen" dataDxfId="33"/>
    <tableColumn id="76" name="hts_tst_pos" dataDxfId="30">
      <calculatedColumnFormula>SUM(Table1[[#This Row],[MOH 731_HTS_Positive_2-9 _(M)_ HV01-06]:[MOH 731_HTS_Positive_25+ _(F) (Including PMTCT)_HV01-15]])</calculatedColumnFormula>
    </tableColumn>
    <tableColumn id="77" name="hts_tst" dataDxfId="29">
      <calculatedColumnFormula>SUM(Table1[[#This Row],[MOH 731_HTS_Tests _(M)_ HV01-01]:[MOH 731_HTS_Tests _(F) (Including PMTCT)_ HV01-02]])</calculatedColumnFormula>
    </tableColumn>
    <tableColumn id="78" name="anc1_731" dataDxfId="28">
      <calculatedColumnFormula>Table1[[#This Row],[MOH 711 New ANC clients]]</calculatedColumnFormula>
    </tableColumn>
    <tableColumn id="79" name="anc1_tst" dataDxfId="31">
      <calculatedColumnFormula>SUM(Table1[[#This Row],[MOH 731_EMTCT_Tested at ANC_Initial_HV02-02]])</calculatedColumnFormula>
    </tableColumn>
    <tableColumn id="80" name="ld_test" dataDxfId="38">
      <calculatedColumnFormula>IF(1=1,0,0)</calculatedColumnFormula>
    </tableColumn>
    <tableColumn id="81" name="pncb6_tst" dataDxfId="37">
      <calculatedColumnFormula>IF(1=1,0,0)</calculatedColumnFormula>
    </tableColumn>
    <tableColumn id="82" name="anc_kp" dataDxfId="27">
      <calculatedColumnFormula>SUM(Table1[[#This Row],[MOH 731_EMTCT_Known Positive at 1st ANC_HV02-01]])</calculatedColumnFormula>
    </tableColumn>
    <tableColumn id="83" name="anc1_pos" dataDxfId="26">
      <calculatedColumnFormula>SUM(Table1[[#This Row],[MOH 731_EMTCT_Positive Results_ANC_HV02-10]])</calculatedColumnFormula>
    </tableColumn>
    <tableColumn id="84" name="ld_pos" dataDxfId="25">
      <calculatedColumnFormula>IF(1=1,0,0)</calculatedColumnFormula>
    </tableColumn>
    <tableColumn id="85" name="pncb6_pos" dataDxfId="24">
      <calculatedColumnFormula>IF(1=1,0,0)</calculatedColumnFormula>
    </tableColumn>
    <tableColumn id="86" name="start_haart_anc" dataDxfId="23">
      <calculatedColumnFormula>Table1[[#This Row],[MOH 731_EMTCT_Start HAART_ANC_HV02-15]]</calculatedColumnFormula>
    </tableColumn>
    <tableColumn id="87" name="onhaart_anc" dataDxfId="22">
      <calculatedColumnFormula>Table1[[#This Row],[MOH 731_EMTCT_On HAART at 1st ANC_HV02-14]]</calculatedColumnFormula>
    </tableColumn>
    <tableColumn id="88" name="tx_new" dataDxfId="21">
      <calculatedColumnFormula>SUM(Table1[[#This Row],[MOH 731_HIV_TB_StartART_&lt;1 (M) HV03-01]:[MOH 731_HIV_TB_StartART_25+_(F)_HV03-14]])</calculatedColumnFormula>
    </tableColumn>
    <tableColumn id="89" name="tx_curr" dataDxfId="20">
      <calculatedColumnFormula>SUM(Table1[[#This Row],[MOH 731_HIV_TB_OnART_&lt;1 (M) HV03-15]:[MOH 731_HIV_TB_OnART_25+_(F)_HV03-28]])</calculatedColumnFormula>
    </tableColumn>
    <tableColumn id="90" name="new_anc_711" dataDxfId="19">
      <calculatedColumnFormula>Table1[[#This Row],[anc1_731]]</calculatedColumnFormula>
    </tableColumn>
    <tableColumn id="91" name="anc_kp_210" dataDxfId="18">
      <calculatedColumnFormula>Table1[[#This Row],[anc_kp]]</calculatedColumnFormula>
    </tableColumn>
    <tableColumn id="92" name="tb_new_3076" dataDxfId="17">
      <calculatedColumnFormula>Table1[[#This Row],[MOH 731_HIV_TB cases_New_HV03-61]]</calculatedColumnFormula>
    </tableColumn>
    <tableColumn id="93" name="tb_kp_3077" dataDxfId="16">
      <calculatedColumnFormula>Table1[[#This Row],[MOH 731_HIV_TB New_KnownHIVPositive(KPs)_HV03-62]]</calculatedColumnFormula>
    </tableColumn>
    <tableColumn id="94" name="tb_tested_3078" dataDxfId="15">
      <calculatedColumnFormula>IF(1=1,0,0)</calculatedColumnFormula>
    </tableColumn>
    <tableColumn id="95" name="tb_ks_3079" dataDxfId="14">
      <calculatedColumnFormula>IF(1=1,0,0)</calculatedColumnFormula>
    </tableColumn>
    <tableColumn id="96" name="tb_new_pos_3080" dataDxfId="13">
      <calculatedColumnFormula>Table1[[#This Row],[MOH 731_HIV_TB New HIV Positive_HV03-63]]</calculatedColumnFormula>
    </tableColumn>
    <tableColumn id="97" name="tb_alreadyart_3082" dataDxfId="12">
      <calculatedColumnFormula>Table1[[#This Row],[MOH 731_HIV_TB New Known HIV Positive (KP) on HAART_HV03-64]]</calculatedColumnFormula>
    </tableColumn>
    <tableColumn id="98" name="tb_newart_3083" dataDxfId="11">
      <calculatedColumnFormula>Table1[[#This Row],[MOH 731_HIV_TB New_start_HAART_HV03-65]]</calculatedColumnFormula>
    </tableColumn>
    <tableColumn id="99" name="tb_totalart_3084" dataDxfId="10">
      <calculatedColumnFormula>SUM(Table1[[#This Row],[tb_alreadyart_3082]:[tb_newart_3083]])</calculatedColumnFormula>
    </tableColumn>
    <tableColumn id="100" name="prepnew" dataDxfId="9">
      <calculatedColumnFormula>SUM(Table1[[#This Row],[MOH 731_HTS_No. Initiated on PrEP (NEW)_General popn _(M)_ HV01-19]:[MOH 731_HTS_No. Initiated on PrEP (NEW)_Pregnant and breastfeeding women HV01-31]])</calculatedColumnFormula>
    </tableColumn>
    <tableColumn id="101" name="survivors_711" dataDxfId="8">
      <calculatedColumnFormula>IF(1=1,0,0)</calculatedColumnFormula>
    </tableColumn>
    <tableColumn id="102" name="pep_711" dataDxfId="7">
      <calculatedColumnFormula>IF(1=1,0,0)</calculatedColumnFormula>
    </tableColumn>
    <tableColumn id="103" name="survivors_sgbv_sum" dataDxfId="6">
      <calculatedColumnFormula>Table1[[#This Row],[MOH 711 SGBV Total Survivors Seen]]</calculatedColumnFormula>
    </tableColumn>
    <tableColumn id="104" name="pep_sgbv_sum" dataDxfId="5">
      <calculatedColumnFormula>IF(1=1,0,0)</calculatedColumnFormula>
    </tableColumn>
    <tableColumn id="105" name="hts_self_total" dataDxfId="4">
      <calculatedColumnFormula>IF(1=1,0,0)</calculatedColumnFormula>
    </tableColumn>
    <tableColumn id="106" name="start_ipt_total" dataDxfId="3">
      <calculatedColumnFormula>SUM(Table1[[#This Row],[MOH 731_HIV_TB_StartTPT_&lt;15 HV03-31]:[MOH 731_HIV_TB_StartTPT_15+ HV03-32]])</calculatedColumnFormula>
    </tableColumn>
    <tableColumn id="107" name="completed_ipt_12months" dataDxfId="2">
      <calculatedColumnFormula>IF(1=1,0,0)</calculatedColumnFormula>
    </tableColumn>
    <tableColumn id="113" name="_" dataDxfId="1"/>
    <tableColumn id="114" name="Query" dataDxfId="0">
      <calculatedColumnFormula>IF(B3&lt;&gt;"",CONCATENATE("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3,"_",F3,"','",B3,"','",F3,"','",H3,"','",CB3,"','",CC3,"','",CD3,"','",CE3,"','",CF3,"','",CG3,"','",CH3,"','",CI3,"','",CJ3,"','",CK3,"','",CL3,"','",CM3,"','",CN3,"','",CO3,"','",CP3,"','",CQ3,"','",CR3,"','",CS3,"','",CT3,"','",CU3,"','",CV3,"','",CW3,"','",CX3,"','",CY3,"','",CZ3,"','",DA3,"','",DB3,"','",DC3,"','",DD3,"','",DE3,"','",DF3,"','",DG3,"');"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I708"/>
  <sheetViews>
    <sheetView showGridLines="0" tabSelected="1" workbookViewId="0">
      <pane xSplit="9" ySplit="2" topLeftCell="J3" activePane="bottomRight" state="frozen"/>
      <selection pane="topRight" activeCell="I1" sqref="I1"/>
      <selection pane="bottomLeft" activeCell="A2" sqref="A2"/>
      <selection pane="bottomRight" activeCell="J3" sqref="J3"/>
    </sheetView>
  </sheetViews>
  <sheetFormatPr defaultRowHeight="15" x14ac:dyDescent="0.25"/>
  <cols>
    <col min="2" max="2" width="10.7109375" bestFit="1" customWidth="1"/>
    <col min="3" max="3" width="14" customWidth="1"/>
    <col min="4" max="4" width="13.28515625" customWidth="1"/>
    <col min="5" max="5" width="19" customWidth="1"/>
    <col min="6" max="6" width="19.42578125" customWidth="1"/>
    <col min="7" max="7" width="25.85546875" customWidth="1"/>
    <col min="8" max="8" width="22" customWidth="1"/>
    <col min="9" max="9" width="11.85546875" customWidth="1"/>
    <col min="10" max="79" width="13.7109375" customWidth="1"/>
    <col min="80" max="80" width="13.28515625" style="15" customWidth="1"/>
    <col min="81" max="81" width="9.140625" style="15"/>
    <col min="82" max="82" width="11.140625" style="15" customWidth="1"/>
    <col min="83" max="83" width="10.42578125" customWidth="1"/>
    <col min="84" max="84" width="9.28515625" customWidth="1"/>
    <col min="85" max="85" width="11.7109375" customWidth="1"/>
    <col min="86" max="86" width="9.28515625" customWidth="1"/>
    <col min="87" max="87" width="11.28515625" customWidth="1"/>
    <col min="89" max="89" width="12.5703125" customWidth="1"/>
    <col min="90" max="90" width="16.7109375" customWidth="1"/>
    <col min="91" max="91" width="14" customWidth="1"/>
    <col min="92" max="92" width="9.7109375" customWidth="1"/>
    <col min="93" max="93" width="9.28515625" customWidth="1"/>
    <col min="94" max="94" width="15" customWidth="1"/>
    <col min="95" max="95" width="13.28515625" customWidth="1"/>
    <col min="96" max="96" width="14.85546875" customWidth="1"/>
    <col min="97" max="97" width="13.140625" customWidth="1"/>
    <col min="98" max="98" width="16.7109375" customWidth="1"/>
    <col min="99" max="99" width="12.85546875" customWidth="1"/>
    <col min="100" max="100" width="19" customWidth="1"/>
    <col min="101" max="101" width="20" customWidth="1"/>
    <col min="102" max="102" width="17.28515625" customWidth="1"/>
    <col min="103" max="103" width="17.5703125" customWidth="1"/>
    <col min="104" max="104" width="11.140625" customWidth="1"/>
    <col min="105" max="105" width="15.140625" customWidth="1"/>
    <col min="106" max="106" width="10.5703125" customWidth="1"/>
    <col min="107" max="107" width="20.85546875" customWidth="1"/>
    <col min="108" max="108" width="16.28515625" customWidth="1"/>
    <col min="109" max="109" width="15.28515625" customWidth="1"/>
    <col min="110" max="110" width="15.7109375" customWidth="1"/>
    <col min="111" max="111" width="21.140625" customWidth="1"/>
  </cols>
  <sheetData>
    <row r="1" spans="2:113" ht="15.75" thickBot="1" x14ac:dyDescent="0.3">
      <c r="B1" s="3" t="s">
        <v>651</v>
      </c>
      <c r="C1" s="4"/>
      <c r="D1" s="4"/>
      <c r="E1" s="4"/>
      <c r="F1" s="5" t="s">
        <v>652</v>
      </c>
      <c r="G1" s="5" t="s">
        <v>653</v>
      </c>
      <c r="H1" s="5" t="s">
        <v>654</v>
      </c>
      <c r="CB1" s="15" t="s">
        <v>655</v>
      </c>
      <c r="CC1" s="15" t="s">
        <v>656</v>
      </c>
      <c r="CD1" s="15" t="s">
        <v>657</v>
      </c>
      <c r="CE1" t="s">
        <v>658</v>
      </c>
      <c r="CF1" t="s">
        <v>659</v>
      </c>
      <c r="CG1" t="s">
        <v>660</v>
      </c>
      <c r="CH1" t="s">
        <v>661</v>
      </c>
      <c r="CI1" t="s">
        <v>662</v>
      </c>
      <c r="CJ1" t="s">
        <v>663</v>
      </c>
      <c r="CK1" t="s">
        <v>664</v>
      </c>
      <c r="CL1" t="s">
        <v>665</v>
      </c>
      <c r="CM1" t="s">
        <v>666</v>
      </c>
      <c r="CN1" t="s">
        <v>667</v>
      </c>
      <c r="CO1" t="s">
        <v>668</v>
      </c>
      <c r="CP1" t="s">
        <v>669</v>
      </c>
      <c r="CQ1" t="s">
        <v>670</v>
      </c>
      <c r="CR1" t="s">
        <v>671</v>
      </c>
      <c r="CS1" t="s">
        <v>672</v>
      </c>
      <c r="CT1" t="s">
        <v>673</v>
      </c>
      <c r="CU1" t="s">
        <v>674</v>
      </c>
      <c r="CV1" t="s">
        <v>675</v>
      </c>
      <c r="CW1" t="s">
        <v>676</v>
      </c>
      <c r="CX1" t="s">
        <v>677</v>
      </c>
      <c r="CY1" t="s">
        <v>678</v>
      </c>
      <c r="CZ1" t="s">
        <v>679</v>
      </c>
      <c r="DA1" t="s">
        <v>680</v>
      </c>
      <c r="DB1" t="s">
        <v>681</v>
      </c>
      <c r="DC1" t="s">
        <v>682</v>
      </c>
      <c r="DD1" t="s">
        <v>683</v>
      </c>
      <c r="DE1" t="s">
        <v>684</v>
      </c>
      <c r="DF1" t="s">
        <v>685</v>
      </c>
      <c r="DG1" t="s">
        <v>686</v>
      </c>
    </row>
    <row r="2" spans="2:113" s="7" customFormat="1" ht="75" customHeight="1" x14ac:dyDescent="0.2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17" t="s">
        <v>687</v>
      </c>
      <c r="BZ2" s="17" t="s">
        <v>688</v>
      </c>
      <c r="CA2" s="17" t="s">
        <v>689</v>
      </c>
      <c r="CB2" s="9" t="s">
        <v>655</v>
      </c>
      <c r="CC2" s="9" t="s">
        <v>656</v>
      </c>
      <c r="CD2" s="9" t="s">
        <v>657</v>
      </c>
      <c r="CE2" s="9" t="s">
        <v>658</v>
      </c>
      <c r="CF2" s="9" t="s">
        <v>659</v>
      </c>
      <c r="CG2" s="9" t="s">
        <v>660</v>
      </c>
      <c r="CH2" s="9" t="s">
        <v>661</v>
      </c>
      <c r="CI2" s="9" t="s">
        <v>662</v>
      </c>
      <c r="CJ2" s="9" t="s">
        <v>663</v>
      </c>
      <c r="CK2" s="9" t="s">
        <v>664</v>
      </c>
      <c r="CL2" s="9" t="s">
        <v>665</v>
      </c>
      <c r="CM2" s="10" t="s">
        <v>666</v>
      </c>
      <c r="CN2" s="11" t="s">
        <v>667</v>
      </c>
      <c r="CO2" s="9" t="s">
        <v>668</v>
      </c>
      <c r="CP2" s="12" t="s">
        <v>669</v>
      </c>
      <c r="CQ2" s="13" t="s">
        <v>670</v>
      </c>
      <c r="CR2" s="9" t="s">
        <v>671</v>
      </c>
      <c r="CS2" s="9" t="s">
        <v>672</v>
      </c>
      <c r="CT2" s="19" t="s">
        <v>673</v>
      </c>
      <c r="CU2" s="19" t="s">
        <v>674</v>
      </c>
      <c r="CV2" s="9" t="s">
        <v>675</v>
      </c>
      <c r="CW2" s="9" t="s">
        <v>676</v>
      </c>
      <c r="CX2" s="9" t="s">
        <v>677</v>
      </c>
      <c r="CY2" s="9" t="s">
        <v>678</v>
      </c>
      <c r="CZ2" s="10" t="s">
        <v>679</v>
      </c>
      <c r="DA2" s="10" t="s">
        <v>680</v>
      </c>
      <c r="DB2" s="10" t="s">
        <v>681</v>
      </c>
      <c r="DC2" s="10" t="s">
        <v>682</v>
      </c>
      <c r="DD2" s="10" t="s">
        <v>683</v>
      </c>
      <c r="DE2" s="14" t="s">
        <v>684</v>
      </c>
      <c r="DF2" s="14" t="s">
        <v>685</v>
      </c>
      <c r="DG2" s="14" t="s">
        <v>686</v>
      </c>
      <c r="DH2" s="21" t="s">
        <v>778</v>
      </c>
      <c r="DI2" s="21" t="s">
        <v>777</v>
      </c>
    </row>
    <row r="3" spans="2:113" x14ac:dyDescent="0.25">
      <c r="B3" s="1">
        <v>202407</v>
      </c>
      <c r="C3" s="2">
        <v>45474</v>
      </c>
      <c r="D3" s="1">
        <v>202407</v>
      </c>
      <c r="E3" s="1"/>
      <c r="F3" s="1" t="s">
        <v>690</v>
      </c>
      <c r="G3" s="1" t="s">
        <v>691</v>
      </c>
      <c r="H3" s="1">
        <v>24539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>
        <v>1</v>
      </c>
      <c r="BZ3" s="1"/>
      <c r="CA3" s="1"/>
      <c r="CB3" s="16">
        <f>SUM(Table1[[#This Row],[MOH 731_HTS_Positive_2-9 _(M)_ HV01-06]:[MOH 731_HTS_Positive_25+ _(F) (Including PMTCT)_HV01-15]])</f>
        <v>0</v>
      </c>
      <c r="CC3" s="16">
        <f>SUM(Table1[[#This Row],[MOH 731_HTS_Tests _(M)_ HV01-01]:[MOH 731_HTS_Tests _(F) (Including PMTCT)_ HV01-02]])</f>
        <v>0</v>
      </c>
      <c r="CD3" s="16">
        <f>Table1[[#This Row],[MOH 711 New ANC clients]]</f>
        <v>1</v>
      </c>
      <c r="CE3" s="6">
        <f>SUM(Table1[[#This Row],[MOH 731_EMTCT_Tested at ANC_Initial_HV02-02]])</f>
        <v>0</v>
      </c>
      <c r="CF3" s="6">
        <f>IF(1=1,0,0)</f>
        <v>0</v>
      </c>
      <c r="CG3" s="6">
        <f>IF(1=1,0,0)</f>
        <v>0</v>
      </c>
      <c r="CH3" s="6">
        <f>SUM(Table1[[#This Row],[MOH 731_EMTCT_Known Positive at 1st ANC_HV02-01]])</f>
        <v>0</v>
      </c>
      <c r="CI3" s="6">
        <f>SUM(Table1[[#This Row],[MOH 731_EMTCT_Positive Results_ANC_HV02-10]])</f>
        <v>0</v>
      </c>
      <c r="CJ3" s="6">
        <f t="shared" ref="CJ3:CJ66" si="0">IF(1=1,0,0)</f>
        <v>0</v>
      </c>
      <c r="CK3" s="6">
        <f t="shared" ref="CK3:CK66" si="1">IF(1=1,0,0)</f>
        <v>0</v>
      </c>
      <c r="CL3" s="6">
        <f>Table1[[#This Row],[MOH 731_EMTCT_Start HAART_ANC_HV02-15]]</f>
        <v>0</v>
      </c>
      <c r="CM3" s="6">
        <f>Table1[[#This Row],[MOH 731_EMTCT_On HAART at 1st ANC_HV02-14]]</f>
        <v>0</v>
      </c>
      <c r="CN3" s="6">
        <f>SUM(Table1[[#This Row],[MOH 731_HIV_TB_StartART_&lt;1 (M) HV03-01]:[MOH 731_HIV_TB_StartART_25+_(F)_HV03-14]])</f>
        <v>0</v>
      </c>
      <c r="CO3" s="6">
        <f>SUM(Table1[[#This Row],[MOH 731_HIV_TB_OnART_&lt;1 (M) HV03-15]:[MOH 731_HIV_TB_OnART_25+_(F)_HV03-28]])</f>
        <v>0</v>
      </c>
      <c r="CP3" s="6">
        <f>Table1[[#This Row],[anc1_731]]</f>
        <v>1</v>
      </c>
      <c r="CQ3" s="6">
        <f>Table1[[#This Row],[anc_kp]]</f>
        <v>0</v>
      </c>
      <c r="CR3" s="6">
        <f>Table1[[#This Row],[MOH 731_HIV_TB cases_New_HV03-61]]</f>
        <v>0</v>
      </c>
      <c r="CS3" s="6">
        <f>Table1[[#This Row],[MOH 731_HIV_TB New_KnownHIVPositive(KPs)_HV03-62]]</f>
        <v>0</v>
      </c>
      <c r="CT3" s="6">
        <f t="shared" ref="CT3:CT66" si="2">IF(1=1,0,0)</f>
        <v>0</v>
      </c>
      <c r="CU3" s="6">
        <f t="shared" ref="CU3:CU66" si="3">IF(1=1,0,0)</f>
        <v>0</v>
      </c>
      <c r="CV3" s="6">
        <f>Table1[[#This Row],[MOH 731_HIV_TB New HIV Positive_HV03-63]]</f>
        <v>0</v>
      </c>
      <c r="CW3" s="6">
        <f>Table1[[#This Row],[MOH 731_HIV_TB New Known HIV Positive (KP) on HAART_HV03-64]]</f>
        <v>0</v>
      </c>
      <c r="CX3" s="6">
        <f>Table1[[#This Row],[MOH 731_HIV_TB New_start_HAART_HV03-65]]</f>
        <v>0</v>
      </c>
      <c r="CY3" s="6">
        <f>SUM(Table1[[#This Row],[tb_alreadyart_3082]:[tb_newart_3083]])</f>
        <v>0</v>
      </c>
      <c r="CZ3" s="6">
        <f>SUM(Table1[[#This Row],[MOH 731_HTS_No. Initiated on PrEP (NEW)_General popn _(M)_ HV01-19]:[MOH 731_HTS_No. Initiated on PrEP (NEW)_Pregnant and breastfeeding women HV01-31]])</f>
        <v>0</v>
      </c>
      <c r="DA3" s="6">
        <f t="shared" ref="DA3" si="4">IF(1=1,0,0)</f>
        <v>0</v>
      </c>
      <c r="DB3" s="6">
        <f t="shared" ref="DB3:DB66" si="5">IF(1=1,0,0)</f>
        <v>0</v>
      </c>
      <c r="DC3" s="6">
        <f>Table1[[#This Row],[MOH 711 SGBV Total Survivors Seen]]</f>
        <v>0</v>
      </c>
      <c r="DD3" s="6">
        <f t="shared" ref="DD3:DD66" si="6">IF(1=1,0,0)</f>
        <v>0</v>
      </c>
      <c r="DE3" s="6">
        <f t="shared" ref="DE3:DE66" si="7">IF(1=1,0,0)</f>
        <v>0</v>
      </c>
      <c r="DF3" s="6">
        <f>SUM(Table1[[#This Row],[MOH 731_HIV_TB_StartTPT_&lt;15 HV03-31]:[MOH 731_HIV_TB_StartTPT_15+ HV03-32]])</f>
        <v>0</v>
      </c>
      <c r="DG3" s="6">
        <f t="shared" ref="DG3:DG66" si="8">IF(1=1,0,0)</f>
        <v>0</v>
      </c>
      <c r="DH3" s="20"/>
      <c r="DI3" s="22" t="str">
        <f t="shared" ref="DI3:DI66" si="9">IF(B3&lt;&gt;"",CONCATENATE("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3,"_",F3,"','",B3,"','",F3,"','",H3,"','",CB3,"','",CC3,"','",CD3,"','",CE3,"','",CF3,"','",CG3,"','",CH3,"','",CI3,"','",CJ3,"','",CK3,"','",CL3,"','",CM3,"','",CN3,"','",CO3,"','",CP3,"','",CQ3,"','",CR3,"','",CS3,"','",CT3,"','",CU3,"','",CV3,"','",CW3,"','",CX3,"','",CY3,"','",CZ3,"','",DA3,"','",DB3,"','",DC3,"','",DD3,"','",DE3,"','",DF3,"','",DG3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('202407_ES1vXopOipl','202407','ES1vXopOipl','24539','0','0','1','0','0','0','0','0','0','0','0','0','0','0','1','0','0','0','0','0','0','0','0','0','0','0','0','0','0','0','0','0');</v>
      </c>
    </row>
    <row r="4" spans="2:113" x14ac:dyDescent="0.25">
      <c r="B4" s="1">
        <v>202407</v>
      </c>
      <c r="C4" s="2">
        <v>45474</v>
      </c>
      <c r="D4" s="1">
        <v>202407</v>
      </c>
      <c r="E4" s="1"/>
      <c r="F4" s="1" t="s">
        <v>75</v>
      </c>
      <c r="G4" s="1" t="s">
        <v>76</v>
      </c>
      <c r="H4" s="1">
        <v>14193</v>
      </c>
      <c r="I4" s="1"/>
      <c r="J4" s="1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6">
        <f>SUM(Table1[[#This Row],[MOH 731_HTS_Positive_2-9 _(M)_ HV01-06]:[MOH 731_HTS_Positive_25+ _(F) (Including PMTCT)_HV01-15]])</f>
        <v>0</v>
      </c>
      <c r="CC4" s="16">
        <f>SUM(Table1[[#This Row],[MOH 731_HTS_Tests _(M)_ HV01-01]:[MOH 731_HTS_Tests _(F) (Including PMTCT)_ HV01-02]])</f>
        <v>10</v>
      </c>
      <c r="CD4" s="16">
        <f>Table1[[#This Row],[MOH 711 New ANC clients]]</f>
        <v>0</v>
      </c>
      <c r="CE4" s="6">
        <f>SUM(Table1[[#This Row],[MOH 731_EMTCT_Tested at ANC_Initial_HV02-02]])</f>
        <v>0</v>
      </c>
      <c r="CF4" s="6">
        <f t="shared" ref="CF4:CG67" si="10">IF(1=1,0,0)</f>
        <v>0</v>
      </c>
      <c r="CG4" s="6">
        <f t="shared" si="10"/>
        <v>0</v>
      </c>
      <c r="CH4" s="6">
        <f>SUM(Table1[[#This Row],[MOH 731_EMTCT_Known Positive at 1st ANC_HV02-01]])</f>
        <v>0</v>
      </c>
      <c r="CI4" s="6">
        <f>SUM(Table1[[#This Row],[MOH 731_EMTCT_Positive Results_ANC_HV02-10]])</f>
        <v>0</v>
      </c>
      <c r="CJ4" s="6">
        <f t="shared" si="0"/>
        <v>0</v>
      </c>
      <c r="CK4" s="6">
        <f t="shared" si="1"/>
        <v>0</v>
      </c>
      <c r="CL4" s="6">
        <f>Table1[[#This Row],[MOH 731_EMTCT_Start HAART_ANC_HV02-15]]</f>
        <v>0</v>
      </c>
      <c r="CM4" s="6">
        <f>Table1[[#This Row],[MOH 731_EMTCT_On HAART at 1st ANC_HV02-14]]</f>
        <v>0</v>
      </c>
      <c r="CN4" s="6">
        <f>SUM(Table1[[#This Row],[MOH 731_HIV_TB_StartART_&lt;1 (M) HV03-01]:[MOH 731_HIV_TB_StartART_25+_(F)_HV03-14]])</f>
        <v>0</v>
      </c>
      <c r="CO4" s="6">
        <f>SUM(Table1[[#This Row],[MOH 731_HIV_TB_OnART_&lt;1 (M) HV03-15]:[MOH 731_HIV_TB_OnART_25+_(F)_HV03-28]])</f>
        <v>0</v>
      </c>
      <c r="CP4" s="6">
        <f>Table1[[#This Row],[anc1_731]]</f>
        <v>0</v>
      </c>
      <c r="CQ4" s="6">
        <f>Table1[[#This Row],[anc_kp]]</f>
        <v>0</v>
      </c>
      <c r="CR4" s="6">
        <f>Table1[[#This Row],[MOH 731_HIV_TB cases_New_HV03-61]]</f>
        <v>0</v>
      </c>
      <c r="CS4" s="6">
        <f>Table1[[#This Row],[MOH 731_HIV_TB New_KnownHIVPositive(KPs)_HV03-62]]</f>
        <v>0</v>
      </c>
      <c r="CT4" s="6">
        <f t="shared" si="2"/>
        <v>0</v>
      </c>
      <c r="CU4" s="6">
        <f t="shared" si="3"/>
        <v>0</v>
      </c>
      <c r="CV4" s="6">
        <f>Table1[[#This Row],[MOH 731_HIV_TB New HIV Positive_HV03-63]]</f>
        <v>0</v>
      </c>
      <c r="CW4" s="6">
        <f>Table1[[#This Row],[MOH 731_HIV_TB New Known HIV Positive (KP) on HAART_HV03-64]]</f>
        <v>0</v>
      </c>
      <c r="CX4" s="6">
        <f>Table1[[#This Row],[MOH 731_HIV_TB New_start_HAART_HV03-65]]</f>
        <v>0</v>
      </c>
      <c r="CY4" s="6">
        <f>SUM(Table1[[#This Row],[tb_alreadyart_3082]:[tb_newart_3083]])</f>
        <v>0</v>
      </c>
      <c r="CZ4" s="6">
        <f>SUM(Table1[[#This Row],[MOH 731_HTS_No. Initiated on PrEP (NEW)_General popn _(M)_ HV01-19]:[MOH 731_HTS_No. Initiated on PrEP (NEW)_Pregnant and breastfeeding women HV01-31]])</f>
        <v>0</v>
      </c>
      <c r="DA4" s="6">
        <f t="shared" ref="DA4:DA66" si="11">IF(1=1,0,0)</f>
        <v>0</v>
      </c>
      <c r="DB4" s="6">
        <f t="shared" si="5"/>
        <v>0</v>
      </c>
      <c r="DC4" s="6">
        <f>Table1[[#This Row],[MOH 711 SGBV Total Survivors Seen]]</f>
        <v>0</v>
      </c>
      <c r="DD4" s="6">
        <f t="shared" si="6"/>
        <v>0</v>
      </c>
      <c r="DE4" s="6">
        <f t="shared" si="7"/>
        <v>0</v>
      </c>
      <c r="DF4" s="6">
        <f>SUM(Table1[[#This Row],[MOH 731_HIV_TB_StartTPT_&lt;15 HV03-31]:[MOH 731_HIV_TB_StartTPT_15+ HV03-32]])</f>
        <v>0</v>
      </c>
      <c r="DG4" s="6">
        <f t="shared" si="8"/>
        <v>0</v>
      </c>
      <c r="DH4" s="18"/>
      <c r="DI4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('202407_C0eGXaSEHiP','202407','C0eGXaSEHiP','14193','0','10','0','0','0','0','0','0','0','0','0','0','0','0','0','0','0','0','0','0','0','0','0','0','0','0','0','0','0','0','0','0');</v>
      </c>
    </row>
    <row r="5" spans="2:113" x14ac:dyDescent="0.25">
      <c r="B5" s="1">
        <v>202407</v>
      </c>
      <c r="C5" s="2">
        <v>45474</v>
      </c>
      <c r="D5" s="1">
        <v>202407</v>
      </c>
      <c r="E5" s="1"/>
      <c r="F5" s="1" t="s">
        <v>77</v>
      </c>
      <c r="G5" s="1" t="s">
        <v>78</v>
      </c>
      <c r="H5" s="1">
        <v>20481</v>
      </c>
      <c r="I5" s="1"/>
      <c r="J5" s="1"/>
      <c r="K5" s="1">
        <v>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>
        <v>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>
        <v>1</v>
      </c>
      <c r="BZ5" s="1"/>
      <c r="CA5" s="1"/>
      <c r="CB5" s="16">
        <f>SUM(Table1[[#This Row],[MOH 731_HTS_Positive_2-9 _(M)_ HV01-06]:[MOH 731_HTS_Positive_25+ _(F) (Including PMTCT)_HV01-15]])</f>
        <v>0</v>
      </c>
      <c r="CC5" s="16">
        <f>SUM(Table1[[#This Row],[MOH 731_HTS_Tests _(M)_ HV01-01]:[MOH 731_HTS_Tests _(F) (Including PMTCT)_ HV01-02]])</f>
        <v>1</v>
      </c>
      <c r="CD5" s="16">
        <f>Table1[[#This Row],[MOH 711 New ANC clients]]</f>
        <v>1</v>
      </c>
      <c r="CE5" s="6">
        <f>SUM(Table1[[#This Row],[MOH 731_EMTCT_Tested at ANC_Initial_HV02-02]])</f>
        <v>1</v>
      </c>
      <c r="CF5" s="6">
        <f t="shared" si="10"/>
        <v>0</v>
      </c>
      <c r="CG5" s="6">
        <f t="shared" si="10"/>
        <v>0</v>
      </c>
      <c r="CH5" s="6">
        <f>SUM(Table1[[#This Row],[MOH 731_EMTCT_Known Positive at 1st ANC_HV02-01]])</f>
        <v>0</v>
      </c>
      <c r="CI5" s="6">
        <f>SUM(Table1[[#This Row],[MOH 731_EMTCT_Positive Results_ANC_HV02-10]])</f>
        <v>0</v>
      </c>
      <c r="CJ5" s="6">
        <f t="shared" si="0"/>
        <v>0</v>
      </c>
      <c r="CK5" s="6">
        <f t="shared" si="1"/>
        <v>0</v>
      </c>
      <c r="CL5" s="6">
        <f>Table1[[#This Row],[MOH 731_EMTCT_Start HAART_ANC_HV02-15]]</f>
        <v>0</v>
      </c>
      <c r="CM5" s="6">
        <f>Table1[[#This Row],[MOH 731_EMTCT_On HAART at 1st ANC_HV02-14]]</f>
        <v>0</v>
      </c>
      <c r="CN5" s="6">
        <f>SUM(Table1[[#This Row],[MOH 731_HIV_TB_StartART_&lt;1 (M) HV03-01]:[MOH 731_HIV_TB_StartART_25+_(F)_HV03-14]])</f>
        <v>0</v>
      </c>
      <c r="CO5" s="6">
        <f>SUM(Table1[[#This Row],[MOH 731_HIV_TB_OnART_&lt;1 (M) HV03-15]:[MOH 731_HIV_TB_OnART_25+_(F)_HV03-28]])</f>
        <v>0</v>
      </c>
      <c r="CP5" s="6">
        <f>Table1[[#This Row],[anc1_731]]</f>
        <v>1</v>
      </c>
      <c r="CQ5" s="6">
        <f>Table1[[#This Row],[anc_kp]]</f>
        <v>0</v>
      </c>
      <c r="CR5" s="6">
        <f>Table1[[#This Row],[MOH 731_HIV_TB cases_New_HV03-61]]</f>
        <v>0</v>
      </c>
      <c r="CS5" s="6">
        <f>Table1[[#This Row],[MOH 731_HIV_TB New_KnownHIVPositive(KPs)_HV03-62]]</f>
        <v>0</v>
      </c>
      <c r="CT5" s="6">
        <f t="shared" si="2"/>
        <v>0</v>
      </c>
      <c r="CU5" s="6">
        <f t="shared" si="3"/>
        <v>0</v>
      </c>
      <c r="CV5" s="6">
        <f>Table1[[#This Row],[MOH 731_HIV_TB New HIV Positive_HV03-63]]</f>
        <v>0</v>
      </c>
      <c r="CW5" s="6">
        <f>Table1[[#This Row],[MOH 731_HIV_TB New Known HIV Positive (KP) on HAART_HV03-64]]</f>
        <v>0</v>
      </c>
      <c r="CX5" s="6">
        <f>Table1[[#This Row],[MOH 731_HIV_TB New_start_HAART_HV03-65]]</f>
        <v>0</v>
      </c>
      <c r="CY5" s="6">
        <f>SUM(Table1[[#This Row],[tb_alreadyart_3082]:[tb_newart_3083]])</f>
        <v>0</v>
      </c>
      <c r="CZ5" s="6">
        <f>SUM(Table1[[#This Row],[MOH 731_HTS_No. Initiated on PrEP (NEW)_General popn _(M)_ HV01-19]:[MOH 731_HTS_No. Initiated on PrEP (NEW)_Pregnant and breastfeeding women HV01-31]])</f>
        <v>0</v>
      </c>
      <c r="DA5" s="6">
        <f t="shared" si="11"/>
        <v>0</v>
      </c>
      <c r="DB5" s="6">
        <f t="shared" si="5"/>
        <v>0</v>
      </c>
      <c r="DC5" s="6">
        <f>Table1[[#This Row],[MOH 711 SGBV Total Survivors Seen]]</f>
        <v>0</v>
      </c>
      <c r="DD5" s="6">
        <f t="shared" si="6"/>
        <v>0</v>
      </c>
      <c r="DE5" s="6">
        <f t="shared" si="7"/>
        <v>0</v>
      </c>
      <c r="DF5" s="6">
        <f>SUM(Table1[[#This Row],[MOH 731_HIV_TB_StartTPT_&lt;15 HV03-31]:[MOH 731_HIV_TB_StartTPT_15+ HV03-32]])</f>
        <v>0</v>
      </c>
      <c r="DG5" s="6">
        <f t="shared" si="8"/>
        <v>0</v>
      </c>
      <c r="DH5" s="18"/>
      <c r="DI5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('202407_zEoEobhgPXc','202407','zEoEobhgPXc','20481','0','1','1','1','0','0','0','0','0','0','0','0','0','0','1','0','0','0','0','0','0','0','0','0','0','0','0','0','0','0','0','0');</v>
      </c>
    </row>
    <row r="6" spans="2:113" x14ac:dyDescent="0.25">
      <c r="B6" s="1">
        <v>202407</v>
      </c>
      <c r="C6" s="2">
        <v>45474</v>
      </c>
      <c r="D6" s="1">
        <v>202407</v>
      </c>
      <c r="E6" s="1"/>
      <c r="F6" s="1" t="s">
        <v>508</v>
      </c>
      <c r="G6" s="1" t="s">
        <v>509</v>
      </c>
      <c r="H6" s="1">
        <v>20457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>
        <v>14</v>
      </c>
      <c r="BZ6" s="1"/>
      <c r="CA6" s="1"/>
      <c r="CB6" s="16">
        <f>SUM(Table1[[#This Row],[MOH 731_HTS_Positive_2-9 _(M)_ HV01-06]:[MOH 731_HTS_Positive_25+ _(F) (Including PMTCT)_HV01-15]])</f>
        <v>0</v>
      </c>
      <c r="CC6" s="16">
        <f>SUM(Table1[[#This Row],[MOH 731_HTS_Tests _(M)_ HV01-01]:[MOH 731_HTS_Tests _(F) (Including PMTCT)_ HV01-02]])</f>
        <v>0</v>
      </c>
      <c r="CD6" s="16">
        <f>Table1[[#This Row],[MOH 711 New ANC clients]]</f>
        <v>14</v>
      </c>
      <c r="CE6" s="6">
        <f>SUM(Table1[[#This Row],[MOH 731_EMTCT_Tested at ANC_Initial_HV02-02]])</f>
        <v>0</v>
      </c>
      <c r="CF6" s="6">
        <f t="shared" si="10"/>
        <v>0</v>
      </c>
      <c r="CG6" s="6">
        <f t="shared" si="10"/>
        <v>0</v>
      </c>
      <c r="CH6" s="6">
        <f>SUM(Table1[[#This Row],[MOH 731_EMTCT_Known Positive at 1st ANC_HV02-01]])</f>
        <v>0</v>
      </c>
      <c r="CI6" s="6">
        <f>SUM(Table1[[#This Row],[MOH 731_EMTCT_Positive Results_ANC_HV02-10]])</f>
        <v>0</v>
      </c>
      <c r="CJ6" s="6">
        <f t="shared" si="0"/>
        <v>0</v>
      </c>
      <c r="CK6" s="6">
        <f t="shared" si="1"/>
        <v>0</v>
      </c>
      <c r="CL6" s="6">
        <f>Table1[[#This Row],[MOH 731_EMTCT_Start HAART_ANC_HV02-15]]</f>
        <v>0</v>
      </c>
      <c r="CM6" s="6">
        <f>Table1[[#This Row],[MOH 731_EMTCT_On HAART at 1st ANC_HV02-14]]</f>
        <v>0</v>
      </c>
      <c r="CN6" s="6">
        <f>SUM(Table1[[#This Row],[MOH 731_HIV_TB_StartART_&lt;1 (M) HV03-01]:[MOH 731_HIV_TB_StartART_25+_(F)_HV03-14]])</f>
        <v>0</v>
      </c>
      <c r="CO6" s="6">
        <f>SUM(Table1[[#This Row],[MOH 731_HIV_TB_OnART_&lt;1 (M) HV03-15]:[MOH 731_HIV_TB_OnART_25+_(F)_HV03-28]])</f>
        <v>0</v>
      </c>
      <c r="CP6" s="6">
        <f>Table1[[#This Row],[anc1_731]]</f>
        <v>14</v>
      </c>
      <c r="CQ6" s="6">
        <f>Table1[[#This Row],[anc_kp]]</f>
        <v>0</v>
      </c>
      <c r="CR6" s="6">
        <f>Table1[[#This Row],[MOH 731_HIV_TB cases_New_HV03-61]]</f>
        <v>0</v>
      </c>
      <c r="CS6" s="6">
        <f>Table1[[#This Row],[MOH 731_HIV_TB New_KnownHIVPositive(KPs)_HV03-62]]</f>
        <v>0</v>
      </c>
      <c r="CT6" s="6">
        <f t="shared" si="2"/>
        <v>0</v>
      </c>
      <c r="CU6" s="6">
        <f t="shared" si="3"/>
        <v>0</v>
      </c>
      <c r="CV6" s="6">
        <f>Table1[[#This Row],[MOH 731_HIV_TB New HIV Positive_HV03-63]]</f>
        <v>0</v>
      </c>
      <c r="CW6" s="6">
        <f>Table1[[#This Row],[MOH 731_HIV_TB New Known HIV Positive (KP) on HAART_HV03-64]]</f>
        <v>0</v>
      </c>
      <c r="CX6" s="6">
        <f>Table1[[#This Row],[MOH 731_HIV_TB New_start_HAART_HV03-65]]</f>
        <v>0</v>
      </c>
      <c r="CY6" s="6">
        <f>SUM(Table1[[#This Row],[tb_alreadyart_3082]:[tb_newart_3083]])</f>
        <v>0</v>
      </c>
      <c r="CZ6" s="6">
        <f>SUM(Table1[[#This Row],[MOH 731_HTS_No. Initiated on PrEP (NEW)_General popn _(M)_ HV01-19]:[MOH 731_HTS_No. Initiated on PrEP (NEW)_Pregnant and breastfeeding women HV01-31]])</f>
        <v>0</v>
      </c>
      <c r="DA6" s="6">
        <f t="shared" si="11"/>
        <v>0</v>
      </c>
      <c r="DB6" s="6">
        <f t="shared" si="5"/>
        <v>0</v>
      </c>
      <c r="DC6" s="6">
        <f>Table1[[#This Row],[MOH 711 SGBV Total Survivors Seen]]</f>
        <v>0</v>
      </c>
      <c r="DD6" s="6">
        <f t="shared" si="6"/>
        <v>0</v>
      </c>
      <c r="DE6" s="6">
        <f t="shared" si="7"/>
        <v>0</v>
      </c>
      <c r="DF6" s="6">
        <f>SUM(Table1[[#This Row],[MOH 731_HIV_TB_StartTPT_&lt;15 HV03-31]:[MOH 731_HIV_TB_StartTPT_15+ HV03-32]])</f>
        <v>0</v>
      </c>
      <c r="DG6" s="6">
        <f t="shared" si="8"/>
        <v>0</v>
      </c>
      <c r="DH6" s="18"/>
      <c r="DI6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('202407_npMa6l8gFOy','202407','npMa6l8gFOy','20457','0','0','14','0','0','0','0','0','0','0','0','0','0','0','14','0','0','0','0','0','0','0','0','0','0','0','0','0','0','0','0','0');</v>
      </c>
    </row>
    <row r="7" spans="2:113" x14ac:dyDescent="0.25">
      <c r="B7" s="1">
        <v>202407</v>
      </c>
      <c r="C7" s="2">
        <v>45474</v>
      </c>
      <c r="D7" s="1">
        <v>202407</v>
      </c>
      <c r="E7" s="1"/>
      <c r="F7" s="1" t="s">
        <v>692</v>
      </c>
      <c r="G7" s="1" t="s">
        <v>693</v>
      </c>
      <c r="H7" s="1">
        <v>17185</v>
      </c>
      <c r="I7" s="1" t="s">
        <v>396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>
        <v>2</v>
      </c>
      <c r="BZ7" s="1"/>
      <c r="CA7" s="1"/>
      <c r="CB7" s="16">
        <f>SUM(Table1[[#This Row],[MOH 731_HTS_Positive_2-9 _(M)_ HV01-06]:[MOH 731_HTS_Positive_25+ _(F) (Including PMTCT)_HV01-15]])</f>
        <v>0</v>
      </c>
      <c r="CC7" s="16">
        <f>SUM(Table1[[#This Row],[MOH 731_HTS_Tests _(M)_ HV01-01]:[MOH 731_HTS_Tests _(F) (Including PMTCT)_ HV01-02]])</f>
        <v>0</v>
      </c>
      <c r="CD7" s="16">
        <f>Table1[[#This Row],[MOH 711 New ANC clients]]</f>
        <v>2</v>
      </c>
      <c r="CE7" s="6">
        <f>SUM(Table1[[#This Row],[MOH 731_EMTCT_Tested at ANC_Initial_HV02-02]])</f>
        <v>0</v>
      </c>
      <c r="CF7" s="6">
        <f t="shared" si="10"/>
        <v>0</v>
      </c>
      <c r="CG7" s="6">
        <f t="shared" si="10"/>
        <v>0</v>
      </c>
      <c r="CH7" s="6">
        <f>SUM(Table1[[#This Row],[MOH 731_EMTCT_Known Positive at 1st ANC_HV02-01]])</f>
        <v>0</v>
      </c>
      <c r="CI7" s="6">
        <f>SUM(Table1[[#This Row],[MOH 731_EMTCT_Positive Results_ANC_HV02-10]])</f>
        <v>0</v>
      </c>
      <c r="CJ7" s="6">
        <f t="shared" si="0"/>
        <v>0</v>
      </c>
      <c r="CK7" s="6">
        <f t="shared" si="1"/>
        <v>0</v>
      </c>
      <c r="CL7" s="6">
        <f>Table1[[#This Row],[MOH 731_EMTCT_Start HAART_ANC_HV02-15]]</f>
        <v>0</v>
      </c>
      <c r="CM7" s="6">
        <f>Table1[[#This Row],[MOH 731_EMTCT_On HAART at 1st ANC_HV02-14]]</f>
        <v>0</v>
      </c>
      <c r="CN7" s="6">
        <f>SUM(Table1[[#This Row],[MOH 731_HIV_TB_StartART_&lt;1 (M) HV03-01]:[MOH 731_HIV_TB_StartART_25+_(F)_HV03-14]])</f>
        <v>0</v>
      </c>
      <c r="CO7" s="6">
        <f>SUM(Table1[[#This Row],[MOH 731_HIV_TB_OnART_&lt;1 (M) HV03-15]:[MOH 731_HIV_TB_OnART_25+_(F)_HV03-28]])</f>
        <v>0</v>
      </c>
      <c r="CP7" s="6">
        <f>Table1[[#This Row],[anc1_731]]</f>
        <v>2</v>
      </c>
      <c r="CQ7" s="6">
        <f>Table1[[#This Row],[anc_kp]]</f>
        <v>0</v>
      </c>
      <c r="CR7" s="6">
        <f>Table1[[#This Row],[MOH 731_HIV_TB cases_New_HV03-61]]</f>
        <v>0</v>
      </c>
      <c r="CS7" s="6">
        <f>Table1[[#This Row],[MOH 731_HIV_TB New_KnownHIVPositive(KPs)_HV03-62]]</f>
        <v>0</v>
      </c>
      <c r="CT7" s="6">
        <f t="shared" si="2"/>
        <v>0</v>
      </c>
      <c r="CU7" s="6">
        <f t="shared" si="3"/>
        <v>0</v>
      </c>
      <c r="CV7" s="6">
        <f>Table1[[#This Row],[MOH 731_HIV_TB New HIV Positive_HV03-63]]</f>
        <v>0</v>
      </c>
      <c r="CW7" s="6">
        <f>Table1[[#This Row],[MOH 731_HIV_TB New Known HIV Positive (KP) on HAART_HV03-64]]</f>
        <v>0</v>
      </c>
      <c r="CX7" s="6">
        <f>Table1[[#This Row],[MOH 731_HIV_TB New_start_HAART_HV03-65]]</f>
        <v>0</v>
      </c>
      <c r="CY7" s="6">
        <f>SUM(Table1[[#This Row],[tb_alreadyart_3082]:[tb_newart_3083]])</f>
        <v>0</v>
      </c>
      <c r="CZ7" s="6">
        <f>SUM(Table1[[#This Row],[MOH 731_HTS_No. Initiated on PrEP (NEW)_General popn _(M)_ HV01-19]:[MOH 731_HTS_No. Initiated on PrEP (NEW)_Pregnant and breastfeeding women HV01-31]])</f>
        <v>0</v>
      </c>
      <c r="DA7" s="6">
        <f t="shared" si="11"/>
        <v>0</v>
      </c>
      <c r="DB7" s="6">
        <f t="shared" si="5"/>
        <v>0</v>
      </c>
      <c r="DC7" s="6">
        <f>Table1[[#This Row],[MOH 711 SGBV Total Survivors Seen]]</f>
        <v>0</v>
      </c>
      <c r="DD7" s="6">
        <f t="shared" si="6"/>
        <v>0</v>
      </c>
      <c r="DE7" s="6">
        <f t="shared" si="7"/>
        <v>0</v>
      </c>
      <c r="DF7" s="6">
        <f>SUM(Table1[[#This Row],[MOH 731_HIV_TB_StartTPT_&lt;15 HV03-31]:[MOH 731_HIV_TB_StartTPT_15+ HV03-32]])</f>
        <v>0</v>
      </c>
      <c r="DG7" s="6">
        <f t="shared" si="8"/>
        <v>0</v>
      </c>
      <c r="DH7" s="18"/>
      <c r="DI7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('202407_mwzugjT5tfS','202407','mwzugjT5tfS','17185','0','0','2','0','0','0','0','0','0','0','0','0','0','0','2','0','0','0','0','0','0','0','0','0','0','0','0','0','0','0','0','0');</v>
      </c>
    </row>
    <row r="8" spans="2:113" x14ac:dyDescent="0.25">
      <c r="B8" s="1">
        <v>202407</v>
      </c>
      <c r="C8" s="2">
        <v>45474</v>
      </c>
      <c r="D8" s="1">
        <v>202407</v>
      </c>
      <c r="E8" s="1"/>
      <c r="F8" s="1" t="s">
        <v>694</v>
      </c>
      <c r="G8" s="1" t="s">
        <v>695</v>
      </c>
      <c r="H8" s="1">
        <v>25169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>
        <v>8</v>
      </c>
      <c r="BZ8" s="1"/>
      <c r="CA8" s="1"/>
      <c r="CB8" s="16">
        <f>SUM(Table1[[#This Row],[MOH 731_HTS_Positive_2-9 _(M)_ HV01-06]:[MOH 731_HTS_Positive_25+ _(F) (Including PMTCT)_HV01-15]])</f>
        <v>0</v>
      </c>
      <c r="CC8" s="16">
        <f>SUM(Table1[[#This Row],[MOH 731_HTS_Tests _(M)_ HV01-01]:[MOH 731_HTS_Tests _(F) (Including PMTCT)_ HV01-02]])</f>
        <v>0</v>
      </c>
      <c r="CD8" s="16">
        <f>Table1[[#This Row],[MOH 711 New ANC clients]]</f>
        <v>8</v>
      </c>
      <c r="CE8" s="6">
        <f>SUM(Table1[[#This Row],[MOH 731_EMTCT_Tested at ANC_Initial_HV02-02]])</f>
        <v>0</v>
      </c>
      <c r="CF8" s="6">
        <f t="shared" si="10"/>
        <v>0</v>
      </c>
      <c r="CG8" s="6">
        <f t="shared" si="10"/>
        <v>0</v>
      </c>
      <c r="CH8" s="6">
        <f>SUM(Table1[[#This Row],[MOH 731_EMTCT_Known Positive at 1st ANC_HV02-01]])</f>
        <v>0</v>
      </c>
      <c r="CI8" s="6">
        <f>SUM(Table1[[#This Row],[MOH 731_EMTCT_Positive Results_ANC_HV02-10]])</f>
        <v>0</v>
      </c>
      <c r="CJ8" s="6">
        <f t="shared" si="0"/>
        <v>0</v>
      </c>
      <c r="CK8" s="6">
        <f t="shared" si="1"/>
        <v>0</v>
      </c>
      <c r="CL8" s="6">
        <f>Table1[[#This Row],[MOH 731_EMTCT_Start HAART_ANC_HV02-15]]</f>
        <v>0</v>
      </c>
      <c r="CM8" s="6">
        <f>Table1[[#This Row],[MOH 731_EMTCT_On HAART at 1st ANC_HV02-14]]</f>
        <v>0</v>
      </c>
      <c r="CN8" s="6">
        <f>SUM(Table1[[#This Row],[MOH 731_HIV_TB_StartART_&lt;1 (M) HV03-01]:[MOH 731_HIV_TB_StartART_25+_(F)_HV03-14]])</f>
        <v>0</v>
      </c>
      <c r="CO8" s="6">
        <f>SUM(Table1[[#This Row],[MOH 731_HIV_TB_OnART_&lt;1 (M) HV03-15]:[MOH 731_HIV_TB_OnART_25+_(F)_HV03-28]])</f>
        <v>0</v>
      </c>
      <c r="CP8" s="6">
        <f>Table1[[#This Row],[anc1_731]]</f>
        <v>8</v>
      </c>
      <c r="CQ8" s="6">
        <f>Table1[[#This Row],[anc_kp]]</f>
        <v>0</v>
      </c>
      <c r="CR8" s="6">
        <f>Table1[[#This Row],[MOH 731_HIV_TB cases_New_HV03-61]]</f>
        <v>0</v>
      </c>
      <c r="CS8" s="6">
        <f>Table1[[#This Row],[MOH 731_HIV_TB New_KnownHIVPositive(KPs)_HV03-62]]</f>
        <v>0</v>
      </c>
      <c r="CT8" s="6">
        <f t="shared" si="2"/>
        <v>0</v>
      </c>
      <c r="CU8" s="6">
        <f t="shared" si="3"/>
        <v>0</v>
      </c>
      <c r="CV8" s="6">
        <f>Table1[[#This Row],[MOH 731_HIV_TB New HIV Positive_HV03-63]]</f>
        <v>0</v>
      </c>
      <c r="CW8" s="6">
        <f>Table1[[#This Row],[MOH 731_HIV_TB New Known HIV Positive (KP) on HAART_HV03-64]]</f>
        <v>0</v>
      </c>
      <c r="CX8" s="6">
        <f>Table1[[#This Row],[MOH 731_HIV_TB New_start_HAART_HV03-65]]</f>
        <v>0</v>
      </c>
      <c r="CY8" s="6">
        <f>SUM(Table1[[#This Row],[tb_alreadyart_3082]:[tb_newart_3083]])</f>
        <v>0</v>
      </c>
      <c r="CZ8" s="6">
        <f>SUM(Table1[[#This Row],[MOH 731_HTS_No. Initiated on PrEP (NEW)_General popn _(M)_ HV01-19]:[MOH 731_HTS_No. Initiated on PrEP (NEW)_Pregnant and breastfeeding women HV01-31]])</f>
        <v>0</v>
      </c>
      <c r="DA8" s="6">
        <f t="shared" si="11"/>
        <v>0</v>
      </c>
      <c r="DB8" s="6">
        <f t="shared" si="5"/>
        <v>0</v>
      </c>
      <c r="DC8" s="6">
        <f>Table1[[#This Row],[MOH 711 SGBV Total Survivors Seen]]</f>
        <v>0</v>
      </c>
      <c r="DD8" s="6">
        <f t="shared" si="6"/>
        <v>0</v>
      </c>
      <c r="DE8" s="6">
        <f t="shared" si="7"/>
        <v>0</v>
      </c>
      <c r="DF8" s="6">
        <f>SUM(Table1[[#This Row],[MOH 731_HIV_TB_StartTPT_&lt;15 HV03-31]:[MOH 731_HIV_TB_StartTPT_15+ HV03-32]])</f>
        <v>0</v>
      </c>
      <c r="DG8" s="6">
        <f t="shared" si="8"/>
        <v>0</v>
      </c>
      <c r="DH8" s="18"/>
      <c r="DI8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('202407_meW9wZL2Vx9','202407','meW9wZL2Vx9','25169','0','0','8','0','0','0','0','0','0','0','0','0','0','0','8','0','0','0','0','0','0','0','0','0','0','0','0','0','0','0','0','0');</v>
      </c>
    </row>
    <row r="9" spans="2:113" x14ac:dyDescent="0.25">
      <c r="B9" s="1">
        <v>202407</v>
      </c>
      <c r="C9" s="2">
        <v>45474</v>
      </c>
      <c r="D9" s="1">
        <v>202407</v>
      </c>
      <c r="E9" s="1"/>
      <c r="F9" s="1" t="s">
        <v>79</v>
      </c>
      <c r="G9" s="1" t="s">
        <v>80</v>
      </c>
      <c r="H9" s="1">
        <v>20753</v>
      </c>
      <c r="I9" s="1"/>
      <c r="J9" s="1"/>
      <c r="K9" s="1">
        <v>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>
        <v>17</v>
      </c>
      <c r="BZ9" s="1"/>
      <c r="CA9" s="1"/>
      <c r="CB9" s="16">
        <f>SUM(Table1[[#This Row],[MOH 731_HTS_Positive_2-9 _(M)_ HV01-06]:[MOH 731_HTS_Positive_25+ _(F) (Including PMTCT)_HV01-15]])</f>
        <v>0</v>
      </c>
      <c r="CC9" s="16">
        <f>SUM(Table1[[#This Row],[MOH 731_HTS_Tests _(M)_ HV01-01]:[MOH 731_HTS_Tests _(F) (Including PMTCT)_ HV01-02]])</f>
        <v>3</v>
      </c>
      <c r="CD9" s="16">
        <f>Table1[[#This Row],[MOH 711 New ANC clients]]</f>
        <v>17</v>
      </c>
      <c r="CE9" s="6">
        <f>SUM(Table1[[#This Row],[MOH 731_EMTCT_Tested at ANC_Initial_HV02-02]])</f>
        <v>0</v>
      </c>
      <c r="CF9" s="6">
        <f t="shared" si="10"/>
        <v>0</v>
      </c>
      <c r="CG9" s="6">
        <f t="shared" si="10"/>
        <v>0</v>
      </c>
      <c r="CH9" s="6">
        <f>SUM(Table1[[#This Row],[MOH 731_EMTCT_Known Positive at 1st ANC_HV02-01]])</f>
        <v>0</v>
      </c>
      <c r="CI9" s="6">
        <f>SUM(Table1[[#This Row],[MOH 731_EMTCT_Positive Results_ANC_HV02-10]])</f>
        <v>0</v>
      </c>
      <c r="CJ9" s="6">
        <f t="shared" si="0"/>
        <v>0</v>
      </c>
      <c r="CK9" s="6">
        <f t="shared" si="1"/>
        <v>0</v>
      </c>
      <c r="CL9" s="6">
        <f>Table1[[#This Row],[MOH 731_EMTCT_Start HAART_ANC_HV02-15]]</f>
        <v>0</v>
      </c>
      <c r="CM9" s="6">
        <f>Table1[[#This Row],[MOH 731_EMTCT_On HAART at 1st ANC_HV02-14]]</f>
        <v>0</v>
      </c>
      <c r="CN9" s="6">
        <f>SUM(Table1[[#This Row],[MOH 731_HIV_TB_StartART_&lt;1 (M) HV03-01]:[MOH 731_HIV_TB_StartART_25+_(F)_HV03-14]])</f>
        <v>0</v>
      </c>
      <c r="CO9" s="6">
        <f>SUM(Table1[[#This Row],[MOH 731_HIV_TB_OnART_&lt;1 (M) HV03-15]:[MOH 731_HIV_TB_OnART_25+_(F)_HV03-28]])</f>
        <v>0</v>
      </c>
      <c r="CP9" s="6">
        <f>Table1[[#This Row],[anc1_731]]</f>
        <v>17</v>
      </c>
      <c r="CQ9" s="6">
        <f>Table1[[#This Row],[anc_kp]]</f>
        <v>0</v>
      </c>
      <c r="CR9" s="6">
        <f>Table1[[#This Row],[MOH 731_HIV_TB cases_New_HV03-61]]</f>
        <v>0</v>
      </c>
      <c r="CS9" s="6">
        <f>Table1[[#This Row],[MOH 731_HIV_TB New_KnownHIVPositive(KPs)_HV03-62]]</f>
        <v>0</v>
      </c>
      <c r="CT9" s="6">
        <f t="shared" si="2"/>
        <v>0</v>
      </c>
      <c r="CU9" s="6">
        <f t="shared" si="3"/>
        <v>0</v>
      </c>
      <c r="CV9" s="6">
        <f>Table1[[#This Row],[MOH 731_HIV_TB New HIV Positive_HV03-63]]</f>
        <v>0</v>
      </c>
      <c r="CW9" s="6">
        <f>Table1[[#This Row],[MOH 731_HIV_TB New Known HIV Positive (KP) on HAART_HV03-64]]</f>
        <v>0</v>
      </c>
      <c r="CX9" s="6">
        <f>Table1[[#This Row],[MOH 731_HIV_TB New_start_HAART_HV03-65]]</f>
        <v>0</v>
      </c>
      <c r="CY9" s="6">
        <f>SUM(Table1[[#This Row],[tb_alreadyart_3082]:[tb_newart_3083]])</f>
        <v>0</v>
      </c>
      <c r="CZ9" s="6">
        <f>SUM(Table1[[#This Row],[MOH 731_HTS_No. Initiated on PrEP (NEW)_General popn _(M)_ HV01-19]:[MOH 731_HTS_No. Initiated on PrEP (NEW)_Pregnant and breastfeeding women HV01-31]])</f>
        <v>0</v>
      </c>
      <c r="DA9" s="6">
        <f t="shared" si="11"/>
        <v>0</v>
      </c>
      <c r="DB9" s="6">
        <f t="shared" si="5"/>
        <v>0</v>
      </c>
      <c r="DC9" s="6">
        <f>Table1[[#This Row],[MOH 711 SGBV Total Survivors Seen]]</f>
        <v>0</v>
      </c>
      <c r="DD9" s="6">
        <f t="shared" si="6"/>
        <v>0</v>
      </c>
      <c r="DE9" s="6">
        <f t="shared" si="7"/>
        <v>0</v>
      </c>
      <c r="DF9" s="6">
        <f>SUM(Table1[[#This Row],[MOH 731_HIV_TB_StartTPT_&lt;15 HV03-31]:[MOH 731_HIV_TB_StartTPT_15+ HV03-32]])</f>
        <v>0</v>
      </c>
      <c r="DG9" s="6">
        <f t="shared" si="8"/>
        <v>0</v>
      </c>
      <c r="DH9" s="18"/>
      <c r="DI9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('202407_mUuN9KBJzns','202407','mUuN9KBJzns','20753','0','3','17','0','0','0','0','0','0','0','0','0','0','0','17','0','0','0','0','0','0','0','0','0','0','0','0','0','0','0','0','0');</v>
      </c>
    </row>
    <row r="10" spans="2:113" x14ac:dyDescent="0.25">
      <c r="B10" s="1">
        <v>202407</v>
      </c>
      <c r="C10" s="2">
        <v>45474</v>
      </c>
      <c r="D10" s="1">
        <v>202407</v>
      </c>
      <c r="E10" s="1"/>
      <c r="F10" s="1" t="s">
        <v>81</v>
      </c>
      <c r="G10" s="1" t="s">
        <v>82</v>
      </c>
      <c r="H10" s="1">
        <v>17274</v>
      </c>
      <c r="I10" s="1"/>
      <c r="J10" s="1"/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>
        <v>4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>
        <v>4</v>
      </c>
      <c r="BZ10" s="1"/>
      <c r="CA10" s="1"/>
      <c r="CB10" s="16">
        <f>SUM(Table1[[#This Row],[MOH 731_HTS_Positive_2-9 _(M)_ HV01-06]:[MOH 731_HTS_Positive_25+ _(F) (Including PMTCT)_HV01-15]])</f>
        <v>0</v>
      </c>
      <c r="CC10" s="16">
        <f>SUM(Table1[[#This Row],[MOH 731_HTS_Tests _(M)_ HV01-01]:[MOH 731_HTS_Tests _(F) (Including PMTCT)_ HV01-02]])</f>
        <v>4</v>
      </c>
      <c r="CD10" s="16">
        <f>Table1[[#This Row],[MOH 711 New ANC clients]]</f>
        <v>4</v>
      </c>
      <c r="CE10" s="6">
        <f>SUM(Table1[[#This Row],[MOH 731_EMTCT_Tested at ANC_Initial_HV02-02]])</f>
        <v>4</v>
      </c>
      <c r="CF10" s="6">
        <f t="shared" si="10"/>
        <v>0</v>
      </c>
      <c r="CG10" s="6">
        <f t="shared" si="10"/>
        <v>0</v>
      </c>
      <c r="CH10" s="6">
        <f>SUM(Table1[[#This Row],[MOH 731_EMTCT_Known Positive at 1st ANC_HV02-01]])</f>
        <v>0</v>
      </c>
      <c r="CI10" s="6">
        <f>SUM(Table1[[#This Row],[MOH 731_EMTCT_Positive Results_ANC_HV02-10]])</f>
        <v>0</v>
      </c>
      <c r="CJ10" s="6">
        <f t="shared" si="0"/>
        <v>0</v>
      </c>
      <c r="CK10" s="6">
        <f t="shared" si="1"/>
        <v>0</v>
      </c>
      <c r="CL10" s="6">
        <f>Table1[[#This Row],[MOH 731_EMTCT_Start HAART_ANC_HV02-15]]</f>
        <v>0</v>
      </c>
      <c r="CM10" s="6">
        <f>Table1[[#This Row],[MOH 731_EMTCT_On HAART at 1st ANC_HV02-14]]</f>
        <v>0</v>
      </c>
      <c r="CN10" s="6">
        <f>SUM(Table1[[#This Row],[MOH 731_HIV_TB_StartART_&lt;1 (M) HV03-01]:[MOH 731_HIV_TB_StartART_25+_(F)_HV03-14]])</f>
        <v>0</v>
      </c>
      <c r="CO10" s="6">
        <f>SUM(Table1[[#This Row],[MOH 731_HIV_TB_OnART_&lt;1 (M) HV03-15]:[MOH 731_HIV_TB_OnART_25+_(F)_HV03-28]])</f>
        <v>0</v>
      </c>
      <c r="CP10" s="6">
        <f>Table1[[#This Row],[anc1_731]]</f>
        <v>4</v>
      </c>
      <c r="CQ10" s="6">
        <f>Table1[[#This Row],[anc_kp]]</f>
        <v>0</v>
      </c>
      <c r="CR10" s="6">
        <f>Table1[[#This Row],[MOH 731_HIV_TB cases_New_HV03-61]]</f>
        <v>0</v>
      </c>
      <c r="CS10" s="6">
        <f>Table1[[#This Row],[MOH 731_HIV_TB New_KnownHIVPositive(KPs)_HV03-62]]</f>
        <v>0</v>
      </c>
      <c r="CT10" s="6">
        <f t="shared" si="2"/>
        <v>0</v>
      </c>
      <c r="CU10" s="6">
        <f t="shared" si="3"/>
        <v>0</v>
      </c>
      <c r="CV10" s="6">
        <f>Table1[[#This Row],[MOH 731_HIV_TB New HIV Positive_HV03-63]]</f>
        <v>0</v>
      </c>
      <c r="CW10" s="6">
        <f>Table1[[#This Row],[MOH 731_HIV_TB New Known HIV Positive (KP) on HAART_HV03-64]]</f>
        <v>0</v>
      </c>
      <c r="CX10" s="6">
        <f>Table1[[#This Row],[MOH 731_HIV_TB New_start_HAART_HV03-65]]</f>
        <v>0</v>
      </c>
      <c r="CY10" s="6">
        <f>SUM(Table1[[#This Row],[tb_alreadyart_3082]:[tb_newart_3083]])</f>
        <v>0</v>
      </c>
      <c r="CZ10" s="6">
        <f>SUM(Table1[[#This Row],[MOH 731_HTS_No. Initiated on PrEP (NEW)_General popn _(M)_ HV01-19]:[MOH 731_HTS_No. Initiated on PrEP (NEW)_Pregnant and breastfeeding women HV01-31]])</f>
        <v>0</v>
      </c>
      <c r="DA10" s="6">
        <f t="shared" si="11"/>
        <v>0</v>
      </c>
      <c r="DB10" s="6">
        <f t="shared" si="5"/>
        <v>0</v>
      </c>
      <c r="DC10" s="6">
        <f>Table1[[#This Row],[MOH 711 SGBV Total Survivors Seen]]</f>
        <v>0</v>
      </c>
      <c r="DD10" s="6">
        <f t="shared" si="6"/>
        <v>0</v>
      </c>
      <c r="DE10" s="6">
        <f t="shared" si="7"/>
        <v>0</v>
      </c>
      <c r="DF10" s="6">
        <f>SUM(Table1[[#This Row],[MOH 731_HIV_TB_StartTPT_&lt;15 HV03-31]:[MOH 731_HIV_TB_StartTPT_15+ HV03-32]])</f>
        <v>0</v>
      </c>
      <c r="DG10" s="6">
        <f t="shared" si="8"/>
        <v>0</v>
      </c>
      <c r="DH10" s="18"/>
      <c r="DI10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('202407_aOcXhIAdIu9','202407','aOcXhIAdIu9','17274','0','4','4','4','0','0','0','0','0','0','0','0','0','0','4','0','0','0','0','0','0','0','0','0','0','0','0','0','0','0','0','0');</v>
      </c>
    </row>
    <row r="11" spans="2:113" x14ac:dyDescent="0.25">
      <c r="B11" s="1">
        <v>202407</v>
      </c>
      <c r="C11" s="2">
        <v>45474</v>
      </c>
      <c r="D11" s="1">
        <v>202407</v>
      </c>
      <c r="E11" s="1"/>
      <c r="F11" s="1" t="s">
        <v>83</v>
      </c>
      <c r="G11" s="1" t="s">
        <v>84</v>
      </c>
      <c r="H11" s="1">
        <v>14211</v>
      </c>
      <c r="I11" s="1"/>
      <c r="J11" s="1">
        <v>1</v>
      </c>
      <c r="K11" s="1">
        <v>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>
        <v>1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>
        <v>1</v>
      </c>
      <c r="BZ11" s="1"/>
      <c r="CA11" s="1"/>
      <c r="CB11" s="16">
        <f>SUM(Table1[[#This Row],[MOH 731_HTS_Positive_2-9 _(M)_ HV01-06]:[MOH 731_HTS_Positive_25+ _(F) (Including PMTCT)_HV01-15]])</f>
        <v>0</v>
      </c>
      <c r="CC11" s="16">
        <f>SUM(Table1[[#This Row],[MOH 731_HTS_Tests _(M)_ HV01-01]:[MOH 731_HTS_Tests _(F) (Including PMTCT)_ HV01-02]])</f>
        <v>5</v>
      </c>
      <c r="CD11" s="16">
        <f>Table1[[#This Row],[MOH 711 New ANC clients]]</f>
        <v>1</v>
      </c>
      <c r="CE11" s="6">
        <f>SUM(Table1[[#This Row],[MOH 731_EMTCT_Tested at ANC_Initial_HV02-02]])</f>
        <v>1</v>
      </c>
      <c r="CF11" s="6">
        <f t="shared" si="10"/>
        <v>0</v>
      </c>
      <c r="CG11" s="6">
        <f t="shared" si="10"/>
        <v>0</v>
      </c>
      <c r="CH11" s="6">
        <f>SUM(Table1[[#This Row],[MOH 731_EMTCT_Known Positive at 1st ANC_HV02-01]])</f>
        <v>0</v>
      </c>
      <c r="CI11" s="6">
        <f>SUM(Table1[[#This Row],[MOH 731_EMTCT_Positive Results_ANC_HV02-10]])</f>
        <v>0</v>
      </c>
      <c r="CJ11" s="6">
        <f t="shared" si="0"/>
        <v>0</v>
      </c>
      <c r="CK11" s="6">
        <f t="shared" si="1"/>
        <v>0</v>
      </c>
      <c r="CL11" s="6">
        <f>Table1[[#This Row],[MOH 731_EMTCT_Start HAART_ANC_HV02-15]]</f>
        <v>0</v>
      </c>
      <c r="CM11" s="6">
        <f>Table1[[#This Row],[MOH 731_EMTCT_On HAART at 1st ANC_HV02-14]]</f>
        <v>0</v>
      </c>
      <c r="CN11" s="6">
        <f>SUM(Table1[[#This Row],[MOH 731_HIV_TB_StartART_&lt;1 (M) HV03-01]:[MOH 731_HIV_TB_StartART_25+_(F)_HV03-14]])</f>
        <v>0</v>
      </c>
      <c r="CO11" s="6">
        <f>SUM(Table1[[#This Row],[MOH 731_HIV_TB_OnART_&lt;1 (M) HV03-15]:[MOH 731_HIV_TB_OnART_25+_(F)_HV03-28]])</f>
        <v>0</v>
      </c>
      <c r="CP11" s="6">
        <f>Table1[[#This Row],[anc1_731]]</f>
        <v>1</v>
      </c>
      <c r="CQ11" s="6">
        <f>Table1[[#This Row],[anc_kp]]</f>
        <v>0</v>
      </c>
      <c r="CR11" s="6">
        <f>Table1[[#This Row],[MOH 731_HIV_TB cases_New_HV03-61]]</f>
        <v>0</v>
      </c>
      <c r="CS11" s="6">
        <f>Table1[[#This Row],[MOH 731_HIV_TB New_KnownHIVPositive(KPs)_HV03-62]]</f>
        <v>0</v>
      </c>
      <c r="CT11" s="6">
        <f t="shared" si="2"/>
        <v>0</v>
      </c>
      <c r="CU11" s="6">
        <f t="shared" si="3"/>
        <v>0</v>
      </c>
      <c r="CV11" s="6">
        <f>Table1[[#This Row],[MOH 731_HIV_TB New HIV Positive_HV03-63]]</f>
        <v>0</v>
      </c>
      <c r="CW11" s="6">
        <f>Table1[[#This Row],[MOH 731_HIV_TB New Known HIV Positive (KP) on HAART_HV03-64]]</f>
        <v>0</v>
      </c>
      <c r="CX11" s="6">
        <f>Table1[[#This Row],[MOH 731_HIV_TB New_start_HAART_HV03-65]]</f>
        <v>0</v>
      </c>
      <c r="CY11" s="6">
        <f>SUM(Table1[[#This Row],[tb_alreadyart_3082]:[tb_newart_3083]])</f>
        <v>0</v>
      </c>
      <c r="CZ11" s="6">
        <f>SUM(Table1[[#This Row],[MOH 731_HTS_No. Initiated on PrEP (NEW)_General popn _(M)_ HV01-19]:[MOH 731_HTS_No. Initiated on PrEP (NEW)_Pregnant and breastfeeding women HV01-31]])</f>
        <v>0</v>
      </c>
      <c r="DA11" s="6">
        <f t="shared" si="11"/>
        <v>0</v>
      </c>
      <c r="DB11" s="6">
        <f t="shared" si="5"/>
        <v>0</v>
      </c>
      <c r="DC11" s="6">
        <f>Table1[[#This Row],[MOH 711 SGBV Total Survivors Seen]]</f>
        <v>0</v>
      </c>
      <c r="DD11" s="6">
        <f t="shared" si="6"/>
        <v>0</v>
      </c>
      <c r="DE11" s="6">
        <f t="shared" si="7"/>
        <v>0</v>
      </c>
      <c r="DF11" s="6">
        <f>SUM(Table1[[#This Row],[MOH 731_HIV_TB_StartTPT_&lt;15 HV03-31]:[MOH 731_HIV_TB_StartTPT_15+ HV03-32]])</f>
        <v>0</v>
      </c>
      <c r="DG11" s="6">
        <f t="shared" si="8"/>
        <v>0</v>
      </c>
      <c r="DH11" s="18"/>
      <c r="DI11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('202407_HPFo1QW4oLC','202407','HPFo1QW4oLC','14211','0','5','1','1','0','0','0','0','0','0','0','0','0','0','1','0','0','0','0','0','0','0','0','0','0','0','0','0','0','0','0','0');</v>
      </c>
    </row>
    <row r="12" spans="2:113" x14ac:dyDescent="0.25">
      <c r="B12" s="1">
        <v>202407</v>
      </c>
      <c r="C12" s="2">
        <v>45474</v>
      </c>
      <c r="D12" s="1">
        <v>202407</v>
      </c>
      <c r="E12" s="1"/>
      <c r="F12" s="1" t="s">
        <v>510</v>
      </c>
      <c r="G12" s="1" t="s">
        <v>511</v>
      </c>
      <c r="H12" s="1">
        <v>14212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>
        <v>42</v>
      </c>
      <c r="BZ12" s="1"/>
      <c r="CA12" s="1"/>
      <c r="CB12" s="16">
        <f>SUM(Table1[[#This Row],[MOH 731_HTS_Positive_2-9 _(M)_ HV01-06]:[MOH 731_HTS_Positive_25+ _(F) (Including PMTCT)_HV01-15]])</f>
        <v>0</v>
      </c>
      <c r="CC12" s="16">
        <f>SUM(Table1[[#This Row],[MOH 731_HTS_Tests _(M)_ HV01-01]:[MOH 731_HTS_Tests _(F) (Including PMTCT)_ HV01-02]])</f>
        <v>0</v>
      </c>
      <c r="CD12" s="16">
        <f>Table1[[#This Row],[MOH 711 New ANC clients]]</f>
        <v>42</v>
      </c>
      <c r="CE12" s="6">
        <f>SUM(Table1[[#This Row],[MOH 731_EMTCT_Tested at ANC_Initial_HV02-02]])</f>
        <v>0</v>
      </c>
      <c r="CF12" s="6">
        <f t="shared" si="10"/>
        <v>0</v>
      </c>
      <c r="CG12" s="6">
        <f t="shared" si="10"/>
        <v>0</v>
      </c>
      <c r="CH12" s="6">
        <f>SUM(Table1[[#This Row],[MOH 731_EMTCT_Known Positive at 1st ANC_HV02-01]])</f>
        <v>0</v>
      </c>
      <c r="CI12" s="6">
        <f>SUM(Table1[[#This Row],[MOH 731_EMTCT_Positive Results_ANC_HV02-10]])</f>
        <v>0</v>
      </c>
      <c r="CJ12" s="6">
        <f t="shared" si="0"/>
        <v>0</v>
      </c>
      <c r="CK12" s="6">
        <f t="shared" si="1"/>
        <v>0</v>
      </c>
      <c r="CL12" s="6">
        <f>Table1[[#This Row],[MOH 731_EMTCT_Start HAART_ANC_HV02-15]]</f>
        <v>0</v>
      </c>
      <c r="CM12" s="6">
        <f>Table1[[#This Row],[MOH 731_EMTCT_On HAART at 1st ANC_HV02-14]]</f>
        <v>0</v>
      </c>
      <c r="CN12" s="6">
        <f>SUM(Table1[[#This Row],[MOH 731_HIV_TB_StartART_&lt;1 (M) HV03-01]:[MOH 731_HIV_TB_StartART_25+_(F)_HV03-14]])</f>
        <v>0</v>
      </c>
      <c r="CO12" s="6">
        <f>SUM(Table1[[#This Row],[MOH 731_HIV_TB_OnART_&lt;1 (M) HV03-15]:[MOH 731_HIV_TB_OnART_25+_(F)_HV03-28]])</f>
        <v>0</v>
      </c>
      <c r="CP12" s="6">
        <f>Table1[[#This Row],[anc1_731]]</f>
        <v>42</v>
      </c>
      <c r="CQ12" s="6">
        <f>Table1[[#This Row],[anc_kp]]</f>
        <v>0</v>
      </c>
      <c r="CR12" s="6">
        <f>Table1[[#This Row],[MOH 731_HIV_TB cases_New_HV03-61]]</f>
        <v>0</v>
      </c>
      <c r="CS12" s="6">
        <f>Table1[[#This Row],[MOH 731_HIV_TB New_KnownHIVPositive(KPs)_HV03-62]]</f>
        <v>0</v>
      </c>
      <c r="CT12" s="6">
        <f t="shared" si="2"/>
        <v>0</v>
      </c>
      <c r="CU12" s="6">
        <f t="shared" si="3"/>
        <v>0</v>
      </c>
      <c r="CV12" s="6">
        <f>Table1[[#This Row],[MOH 731_HIV_TB New HIV Positive_HV03-63]]</f>
        <v>0</v>
      </c>
      <c r="CW12" s="6">
        <f>Table1[[#This Row],[MOH 731_HIV_TB New Known HIV Positive (KP) on HAART_HV03-64]]</f>
        <v>0</v>
      </c>
      <c r="CX12" s="6">
        <f>Table1[[#This Row],[MOH 731_HIV_TB New_start_HAART_HV03-65]]</f>
        <v>0</v>
      </c>
      <c r="CY12" s="6">
        <f>SUM(Table1[[#This Row],[tb_alreadyart_3082]:[tb_newart_3083]])</f>
        <v>0</v>
      </c>
      <c r="CZ12" s="6">
        <f>SUM(Table1[[#This Row],[MOH 731_HTS_No. Initiated on PrEP (NEW)_General popn _(M)_ HV01-19]:[MOH 731_HTS_No. Initiated on PrEP (NEW)_Pregnant and breastfeeding women HV01-31]])</f>
        <v>0</v>
      </c>
      <c r="DA12" s="6">
        <f t="shared" si="11"/>
        <v>0</v>
      </c>
      <c r="DB12" s="6">
        <f t="shared" si="5"/>
        <v>0</v>
      </c>
      <c r="DC12" s="6">
        <f>Table1[[#This Row],[MOH 711 SGBV Total Survivors Seen]]</f>
        <v>0</v>
      </c>
      <c r="DD12" s="6">
        <f t="shared" si="6"/>
        <v>0</v>
      </c>
      <c r="DE12" s="6">
        <f t="shared" si="7"/>
        <v>0</v>
      </c>
      <c r="DF12" s="6">
        <f>SUM(Table1[[#This Row],[MOH 731_HIV_TB_StartTPT_&lt;15 HV03-31]:[MOH 731_HIV_TB_StartTPT_15+ HV03-32]])</f>
        <v>0</v>
      </c>
      <c r="DG12" s="6">
        <f t="shared" si="8"/>
        <v>0</v>
      </c>
      <c r="DH12" s="18"/>
      <c r="DI12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('202407_Ssbkr9jzWWk','202407','Ssbkr9jzWWk','14212','0','0','42','0','0','0','0','0','0','0','0','0','0','0','42','0','0','0','0','0','0','0','0','0','0','0','0','0','0','0','0','0');</v>
      </c>
    </row>
    <row r="13" spans="2:113" x14ac:dyDescent="0.25">
      <c r="B13" s="1">
        <v>202407</v>
      </c>
      <c r="C13" s="2">
        <v>45474</v>
      </c>
      <c r="D13" s="1">
        <v>202407</v>
      </c>
      <c r="E13" s="1"/>
      <c r="F13" s="1" t="s">
        <v>629</v>
      </c>
      <c r="G13" s="1" t="s">
        <v>630</v>
      </c>
      <c r="H13" s="1">
        <v>24233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>
        <v>31</v>
      </c>
      <c r="BZ13" s="1"/>
      <c r="CA13" s="1"/>
      <c r="CB13" s="16">
        <f>SUM(Table1[[#This Row],[MOH 731_HTS_Positive_2-9 _(M)_ HV01-06]:[MOH 731_HTS_Positive_25+ _(F) (Including PMTCT)_HV01-15]])</f>
        <v>0</v>
      </c>
      <c r="CC13" s="16">
        <f>SUM(Table1[[#This Row],[MOH 731_HTS_Tests _(M)_ HV01-01]:[MOH 731_HTS_Tests _(F) (Including PMTCT)_ HV01-02]])</f>
        <v>0</v>
      </c>
      <c r="CD13" s="16">
        <f>Table1[[#This Row],[MOH 711 New ANC clients]]</f>
        <v>31</v>
      </c>
      <c r="CE13" s="6">
        <f>SUM(Table1[[#This Row],[MOH 731_EMTCT_Tested at ANC_Initial_HV02-02]])</f>
        <v>0</v>
      </c>
      <c r="CF13" s="6">
        <f t="shared" si="10"/>
        <v>0</v>
      </c>
      <c r="CG13" s="6">
        <f t="shared" si="10"/>
        <v>0</v>
      </c>
      <c r="CH13" s="6">
        <f>SUM(Table1[[#This Row],[MOH 731_EMTCT_Known Positive at 1st ANC_HV02-01]])</f>
        <v>0</v>
      </c>
      <c r="CI13" s="6">
        <f>SUM(Table1[[#This Row],[MOH 731_EMTCT_Positive Results_ANC_HV02-10]])</f>
        <v>0</v>
      </c>
      <c r="CJ13" s="6">
        <f t="shared" si="0"/>
        <v>0</v>
      </c>
      <c r="CK13" s="6">
        <f t="shared" si="1"/>
        <v>0</v>
      </c>
      <c r="CL13" s="6">
        <f>Table1[[#This Row],[MOH 731_EMTCT_Start HAART_ANC_HV02-15]]</f>
        <v>0</v>
      </c>
      <c r="CM13" s="6">
        <f>Table1[[#This Row],[MOH 731_EMTCT_On HAART at 1st ANC_HV02-14]]</f>
        <v>0</v>
      </c>
      <c r="CN13" s="6">
        <f>SUM(Table1[[#This Row],[MOH 731_HIV_TB_StartART_&lt;1 (M) HV03-01]:[MOH 731_HIV_TB_StartART_25+_(F)_HV03-14]])</f>
        <v>0</v>
      </c>
      <c r="CO13" s="6">
        <f>SUM(Table1[[#This Row],[MOH 731_HIV_TB_OnART_&lt;1 (M) HV03-15]:[MOH 731_HIV_TB_OnART_25+_(F)_HV03-28]])</f>
        <v>0</v>
      </c>
      <c r="CP13" s="6">
        <f>Table1[[#This Row],[anc1_731]]</f>
        <v>31</v>
      </c>
      <c r="CQ13" s="6">
        <f>Table1[[#This Row],[anc_kp]]</f>
        <v>0</v>
      </c>
      <c r="CR13" s="6">
        <f>Table1[[#This Row],[MOH 731_HIV_TB cases_New_HV03-61]]</f>
        <v>0</v>
      </c>
      <c r="CS13" s="6">
        <f>Table1[[#This Row],[MOH 731_HIV_TB New_KnownHIVPositive(KPs)_HV03-62]]</f>
        <v>0</v>
      </c>
      <c r="CT13" s="6">
        <f t="shared" si="2"/>
        <v>0</v>
      </c>
      <c r="CU13" s="6">
        <f t="shared" si="3"/>
        <v>0</v>
      </c>
      <c r="CV13" s="6">
        <f>Table1[[#This Row],[MOH 731_HIV_TB New HIV Positive_HV03-63]]</f>
        <v>0</v>
      </c>
      <c r="CW13" s="6">
        <f>Table1[[#This Row],[MOH 731_HIV_TB New Known HIV Positive (KP) on HAART_HV03-64]]</f>
        <v>0</v>
      </c>
      <c r="CX13" s="6">
        <f>Table1[[#This Row],[MOH 731_HIV_TB New_start_HAART_HV03-65]]</f>
        <v>0</v>
      </c>
      <c r="CY13" s="6">
        <f>SUM(Table1[[#This Row],[tb_alreadyart_3082]:[tb_newart_3083]])</f>
        <v>0</v>
      </c>
      <c r="CZ13" s="6">
        <f>SUM(Table1[[#This Row],[MOH 731_HTS_No. Initiated on PrEP (NEW)_General popn _(M)_ HV01-19]:[MOH 731_HTS_No. Initiated on PrEP (NEW)_Pregnant and breastfeeding women HV01-31]])</f>
        <v>0</v>
      </c>
      <c r="DA13" s="6">
        <f t="shared" si="11"/>
        <v>0</v>
      </c>
      <c r="DB13" s="6">
        <f t="shared" si="5"/>
        <v>0</v>
      </c>
      <c r="DC13" s="6">
        <f>Table1[[#This Row],[MOH 711 SGBV Total Survivors Seen]]</f>
        <v>0</v>
      </c>
      <c r="DD13" s="6">
        <f t="shared" si="6"/>
        <v>0</v>
      </c>
      <c r="DE13" s="6">
        <f t="shared" si="7"/>
        <v>0</v>
      </c>
      <c r="DF13" s="6">
        <f>SUM(Table1[[#This Row],[MOH 731_HIV_TB_StartTPT_&lt;15 HV03-31]:[MOH 731_HIV_TB_StartTPT_15+ HV03-32]])</f>
        <v>0</v>
      </c>
      <c r="DG13" s="6">
        <f t="shared" si="8"/>
        <v>0</v>
      </c>
      <c r="DH13" s="18"/>
      <c r="DI13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('202407_RMbgDUBLgFM','202407','RMbgDUBLgFM','24233','0','0','31','0','0','0','0','0','0','0','0','0','0','0','31','0','0','0','0','0','0','0','0','0','0','0','0','0','0','0','0','0');</v>
      </c>
    </row>
    <row r="14" spans="2:113" x14ac:dyDescent="0.25">
      <c r="B14" s="1">
        <v>202407</v>
      </c>
      <c r="C14" s="2">
        <v>45474</v>
      </c>
      <c r="D14" s="1">
        <v>202407</v>
      </c>
      <c r="E14" s="1"/>
      <c r="F14" s="1" t="s">
        <v>85</v>
      </c>
      <c r="G14" s="1" t="s">
        <v>86</v>
      </c>
      <c r="H14" s="1">
        <v>14217</v>
      </c>
      <c r="I14" s="1"/>
      <c r="J14" s="1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v>2</v>
      </c>
      <c r="AJ14" s="1"/>
      <c r="AK14" s="1"/>
      <c r="AL14" s="1">
        <v>2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>
        <v>1</v>
      </c>
      <c r="BP14" s="1">
        <v>3</v>
      </c>
      <c r="BQ14" s="1">
        <v>3</v>
      </c>
      <c r="BR14" s="1"/>
      <c r="BS14" s="1"/>
      <c r="BT14" s="1"/>
      <c r="BU14" s="1"/>
      <c r="BV14" s="1"/>
      <c r="BW14" s="1"/>
      <c r="BX14" s="1"/>
      <c r="BY14" s="1">
        <v>4</v>
      </c>
      <c r="BZ14" s="1"/>
      <c r="CA14" s="1"/>
      <c r="CB14" s="16">
        <f>SUM(Table1[[#This Row],[MOH 731_HTS_Positive_2-9 _(M)_ HV01-06]:[MOH 731_HTS_Positive_25+ _(F) (Including PMTCT)_HV01-15]])</f>
        <v>0</v>
      </c>
      <c r="CC14" s="16">
        <f>SUM(Table1[[#This Row],[MOH 731_HTS_Tests _(M)_ HV01-01]:[MOH 731_HTS_Tests _(F) (Including PMTCT)_ HV01-02]])</f>
        <v>1</v>
      </c>
      <c r="CD14" s="16">
        <f>Table1[[#This Row],[MOH 711 New ANC clients]]</f>
        <v>4</v>
      </c>
      <c r="CE14" s="6">
        <f>SUM(Table1[[#This Row],[MOH 731_EMTCT_Tested at ANC_Initial_HV02-02]])</f>
        <v>0</v>
      </c>
      <c r="CF14" s="6">
        <f t="shared" si="10"/>
        <v>0</v>
      </c>
      <c r="CG14" s="6">
        <f t="shared" si="10"/>
        <v>0</v>
      </c>
      <c r="CH14" s="6">
        <f>SUM(Table1[[#This Row],[MOH 731_EMTCT_Known Positive at 1st ANC_HV02-01]])</f>
        <v>2</v>
      </c>
      <c r="CI14" s="6">
        <f>SUM(Table1[[#This Row],[MOH 731_EMTCT_Positive Results_ANC_HV02-10]])</f>
        <v>0</v>
      </c>
      <c r="CJ14" s="6">
        <f t="shared" si="0"/>
        <v>0</v>
      </c>
      <c r="CK14" s="6">
        <f t="shared" si="1"/>
        <v>0</v>
      </c>
      <c r="CL14" s="6">
        <f>Table1[[#This Row],[MOH 731_EMTCT_Start HAART_ANC_HV02-15]]</f>
        <v>0</v>
      </c>
      <c r="CM14" s="6">
        <f>Table1[[#This Row],[MOH 731_EMTCT_On HAART at 1st ANC_HV02-14]]</f>
        <v>0</v>
      </c>
      <c r="CN14" s="6">
        <f>SUM(Table1[[#This Row],[MOH 731_HIV_TB_StartART_&lt;1 (M) HV03-01]:[MOH 731_HIV_TB_StartART_25+_(F)_HV03-14]])</f>
        <v>0</v>
      </c>
      <c r="CO14" s="6">
        <f>SUM(Table1[[#This Row],[MOH 731_HIV_TB_OnART_&lt;1 (M) HV03-15]:[MOH 731_HIV_TB_OnART_25+_(F)_HV03-28]])</f>
        <v>7</v>
      </c>
      <c r="CP14" s="6">
        <f>Table1[[#This Row],[anc1_731]]</f>
        <v>4</v>
      </c>
      <c r="CQ14" s="6">
        <f>Table1[[#This Row],[anc_kp]]</f>
        <v>2</v>
      </c>
      <c r="CR14" s="6">
        <f>Table1[[#This Row],[MOH 731_HIV_TB cases_New_HV03-61]]</f>
        <v>0</v>
      </c>
      <c r="CS14" s="6">
        <f>Table1[[#This Row],[MOH 731_HIV_TB New_KnownHIVPositive(KPs)_HV03-62]]</f>
        <v>0</v>
      </c>
      <c r="CT14" s="6">
        <f t="shared" si="2"/>
        <v>0</v>
      </c>
      <c r="CU14" s="6">
        <f t="shared" si="3"/>
        <v>0</v>
      </c>
      <c r="CV14" s="6">
        <f>Table1[[#This Row],[MOH 731_HIV_TB New HIV Positive_HV03-63]]</f>
        <v>0</v>
      </c>
      <c r="CW14" s="6">
        <f>Table1[[#This Row],[MOH 731_HIV_TB New Known HIV Positive (KP) on HAART_HV03-64]]</f>
        <v>0</v>
      </c>
      <c r="CX14" s="6">
        <f>Table1[[#This Row],[MOH 731_HIV_TB New_start_HAART_HV03-65]]</f>
        <v>0</v>
      </c>
      <c r="CY14" s="6">
        <f>SUM(Table1[[#This Row],[tb_alreadyart_3082]:[tb_newart_3083]])</f>
        <v>0</v>
      </c>
      <c r="CZ14" s="6">
        <f>SUM(Table1[[#This Row],[MOH 731_HTS_No. Initiated on PrEP (NEW)_General popn _(M)_ HV01-19]:[MOH 731_HTS_No. Initiated on PrEP (NEW)_Pregnant and breastfeeding women HV01-31]])</f>
        <v>0</v>
      </c>
      <c r="DA14" s="6">
        <f t="shared" si="11"/>
        <v>0</v>
      </c>
      <c r="DB14" s="6">
        <f t="shared" si="5"/>
        <v>0</v>
      </c>
      <c r="DC14" s="6">
        <f>Table1[[#This Row],[MOH 711 SGBV Total Survivors Seen]]</f>
        <v>0</v>
      </c>
      <c r="DD14" s="6">
        <f t="shared" si="6"/>
        <v>0</v>
      </c>
      <c r="DE14" s="6">
        <f t="shared" si="7"/>
        <v>0</v>
      </c>
      <c r="DF14" s="6">
        <f>SUM(Table1[[#This Row],[MOH 731_HIV_TB_StartTPT_&lt;15 HV03-31]:[MOH 731_HIV_TB_StartTPT_15+ HV03-32]])</f>
        <v>0</v>
      </c>
      <c r="DG14" s="6">
        <f t="shared" si="8"/>
        <v>0</v>
      </c>
      <c r="DH14" s="18"/>
      <c r="DI14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('202407_b8gwYD93fzI','202407','b8gwYD93fzI','14217','0','1','4','0','0','0','2','0','0','0','0','0','0','7','4','2','0','0','0','0','0','0','0','0','0','0','0','0','0','0','0','0');</v>
      </c>
    </row>
    <row r="15" spans="2:113" x14ac:dyDescent="0.25">
      <c r="B15" s="1">
        <v>202407</v>
      </c>
      <c r="C15" s="2">
        <v>45474</v>
      </c>
      <c r="D15" s="1">
        <v>202407</v>
      </c>
      <c r="E15" s="1"/>
      <c r="F15" s="1" t="s">
        <v>87</v>
      </c>
      <c r="G15" s="1" t="s">
        <v>88</v>
      </c>
      <c r="H15" s="1">
        <v>14220</v>
      </c>
      <c r="I15" s="1"/>
      <c r="J15" s="1">
        <v>20</v>
      </c>
      <c r="K15" s="1">
        <v>22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>
        <v>3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>
        <v>3</v>
      </c>
      <c r="BZ15" s="1"/>
      <c r="CA15" s="1"/>
      <c r="CB15" s="16">
        <f>SUM(Table1[[#This Row],[MOH 731_HTS_Positive_2-9 _(M)_ HV01-06]:[MOH 731_HTS_Positive_25+ _(F) (Including PMTCT)_HV01-15]])</f>
        <v>0</v>
      </c>
      <c r="CC15" s="16">
        <f>SUM(Table1[[#This Row],[MOH 731_HTS_Tests _(M)_ HV01-01]:[MOH 731_HTS_Tests _(F) (Including PMTCT)_ HV01-02]])</f>
        <v>42</v>
      </c>
      <c r="CD15" s="16">
        <f>Table1[[#This Row],[MOH 711 New ANC clients]]</f>
        <v>3</v>
      </c>
      <c r="CE15" s="6">
        <f>SUM(Table1[[#This Row],[MOH 731_EMTCT_Tested at ANC_Initial_HV02-02]])</f>
        <v>3</v>
      </c>
      <c r="CF15" s="6">
        <f t="shared" si="10"/>
        <v>0</v>
      </c>
      <c r="CG15" s="6">
        <f t="shared" si="10"/>
        <v>0</v>
      </c>
      <c r="CH15" s="6">
        <f>SUM(Table1[[#This Row],[MOH 731_EMTCT_Known Positive at 1st ANC_HV02-01]])</f>
        <v>0</v>
      </c>
      <c r="CI15" s="6">
        <f>SUM(Table1[[#This Row],[MOH 731_EMTCT_Positive Results_ANC_HV02-10]])</f>
        <v>0</v>
      </c>
      <c r="CJ15" s="6">
        <f t="shared" si="0"/>
        <v>0</v>
      </c>
      <c r="CK15" s="6">
        <f t="shared" si="1"/>
        <v>0</v>
      </c>
      <c r="CL15" s="6">
        <f>Table1[[#This Row],[MOH 731_EMTCT_Start HAART_ANC_HV02-15]]</f>
        <v>0</v>
      </c>
      <c r="CM15" s="6">
        <f>Table1[[#This Row],[MOH 731_EMTCT_On HAART at 1st ANC_HV02-14]]</f>
        <v>0</v>
      </c>
      <c r="CN15" s="6">
        <f>SUM(Table1[[#This Row],[MOH 731_HIV_TB_StartART_&lt;1 (M) HV03-01]:[MOH 731_HIV_TB_StartART_25+_(F)_HV03-14]])</f>
        <v>0</v>
      </c>
      <c r="CO15" s="6">
        <f>SUM(Table1[[#This Row],[MOH 731_HIV_TB_OnART_&lt;1 (M) HV03-15]:[MOH 731_HIV_TB_OnART_25+_(F)_HV03-28]])</f>
        <v>0</v>
      </c>
      <c r="CP15" s="6">
        <f>Table1[[#This Row],[anc1_731]]</f>
        <v>3</v>
      </c>
      <c r="CQ15" s="6">
        <f>Table1[[#This Row],[anc_kp]]</f>
        <v>0</v>
      </c>
      <c r="CR15" s="6">
        <f>Table1[[#This Row],[MOH 731_HIV_TB cases_New_HV03-61]]</f>
        <v>0</v>
      </c>
      <c r="CS15" s="6">
        <f>Table1[[#This Row],[MOH 731_HIV_TB New_KnownHIVPositive(KPs)_HV03-62]]</f>
        <v>0</v>
      </c>
      <c r="CT15" s="6">
        <f t="shared" si="2"/>
        <v>0</v>
      </c>
      <c r="CU15" s="6">
        <f t="shared" si="3"/>
        <v>0</v>
      </c>
      <c r="CV15" s="6">
        <f>Table1[[#This Row],[MOH 731_HIV_TB New HIV Positive_HV03-63]]</f>
        <v>0</v>
      </c>
      <c r="CW15" s="6">
        <f>Table1[[#This Row],[MOH 731_HIV_TB New Known HIV Positive (KP) on HAART_HV03-64]]</f>
        <v>0</v>
      </c>
      <c r="CX15" s="6">
        <f>Table1[[#This Row],[MOH 731_HIV_TB New_start_HAART_HV03-65]]</f>
        <v>0</v>
      </c>
      <c r="CY15" s="6">
        <f>SUM(Table1[[#This Row],[tb_alreadyart_3082]:[tb_newart_3083]])</f>
        <v>0</v>
      </c>
      <c r="CZ15" s="6">
        <f>SUM(Table1[[#This Row],[MOH 731_HTS_No. Initiated on PrEP (NEW)_General popn _(M)_ HV01-19]:[MOH 731_HTS_No. Initiated on PrEP (NEW)_Pregnant and breastfeeding women HV01-31]])</f>
        <v>0</v>
      </c>
      <c r="DA15" s="6">
        <f t="shared" si="11"/>
        <v>0</v>
      </c>
      <c r="DB15" s="6">
        <f t="shared" si="5"/>
        <v>0</v>
      </c>
      <c r="DC15" s="6">
        <f>Table1[[#This Row],[MOH 711 SGBV Total Survivors Seen]]</f>
        <v>0</v>
      </c>
      <c r="DD15" s="6">
        <f t="shared" si="6"/>
        <v>0</v>
      </c>
      <c r="DE15" s="6">
        <f t="shared" si="7"/>
        <v>0</v>
      </c>
      <c r="DF15" s="6">
        <f>SUM(Table1[[#This Row],[MOH 731_HIV_TB_StartTPT_&lt;15 HV03-31]:[MOH 731_HIV_TB_StartTPT_15+ HV03-32]])</f>
        <v>0</v>
      </c>
      <c r="DG15" s="6">
        <f t="shared" si="8"/>
        <v>0</v>
      </c>
      <c r="DH15" s="18"/>
      <c r="DI15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('202407_mFfNCikLgni','202407','mFfNCikLgni','14220','0','42','3','3','0','0','0','0','0','0','0','0','0','0','3','0','0','0','0','0','0','0','0','0','0','0','0','0','0','0','0','0');</v>
      </c>
    </row>
    <row r="16" spans="2:113" x14ac:dyDescent="0.25">
      <c r="B16" s="1">
        <v>202407</v>
      </c>
      <c r="C16" s="2">
        <v>45474</v>
      </c>
      <c r="D16" s="1">
        <v>202407</v>
      </c>
      <c r="E16" s="1"/>
      <c r="F16" s="1" t="s">
        <v>696</v>
      </c>
      <c r="G16" s="1" t="s">
        <v>697</v>
      </c>
      <c r="H16" s="1">
        <v>17273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>
        <v>6</v>
      </c>
      <c r="BZ16" s="1"/>
      <c r="CA16" s="1"/>
      <c r="CB16" s="16">
        <f>SUM(Table1[[#This Row],[MOH 731_HTS_Positive_2-9 _(M)_ HV01-06]:[MOH 731_HTS_Positive_25+ _(F) (Including PMTCT)_HV01-15]])</f>
        <v>0</v>
      </c>
      <c r="CC16" s="16">
        <f>SUM(Table1[[#This Row],[MOH 731_HTS_Tests _(M)_ HV01-01]:[MOH 731_HTS_Tests _(F) (Including PMTCT)_ HV01-02]])</f>
        <v>0</v>
      </c>
      <c r="CD16" s="16">
        <f>Table1[[#This Row],[MOH 711 New ANC clients]]</f>
        <v>6</v>
      </c>
      <c r="CE16" s="6">
        <f>SUM(Table1[[#This Row],[MOH 731_EMTCT_Tested at ANC_Initial_HV02-02]])</f>
        <v>0</v>
      </c>
      <c r="CF16" s="6">
        <f t="shared" si="10"/>
        <v>0</v>
      </c>
      <c r="CG16" s="6">
        <f t="shared" si="10"/>
        <v>0</v>
      </c>
      <c r="CH16" s="6">
        <f>SUM(Table1[[#This Row],[MOH 731_EMTCT_Known Positive at 1st ANC_HV02-01]])</f>
        <v>0</v>
      </c>
      <c r="CI16" s="6">
        <f>SUM(Table1[[#This Row],[MOH 731_EMTCT_Positive Results_ANC_HV02-10]])</f>
        <v>0</v>
      </c>
      <c r="CJ16" s="6">
        <f t="shared" si="0"/>
        <v>0</v>
      </c>
      <c r="CK16" s="6">
        <f t="shared" si="1"/>
        <v>0</v>
      </c>
      <c r="CL16" s="6">
        <f>Table1[[#This Row],[MOH 731_EMTCT_Start HAART_ANC_HV02-15]]</f>
        <v>0</v>
      </c>
      <c r="CM16" s="6">
        <f>Table1[[#This Row],[MOH 731_EMTCT_On HAART at 1st ANC_HV02-14]]</f>
        <v>0</v>
      </c>
      <c r="CN16" s="6">
        <f>SUM(Table1[[#This Row],[MOH 731_HIV_TB_StartART_&lt;1 (M) HV03-01]:[MOH 731_HIV_TB_StartART_25+_(F)_HV03-14]])</f>
        <v>0</v>
      </c>
      <c r="CO16" s="6">
        <f>SUM(Table1[[#This Row],[MOH 731_HIV_TB_OnART_&lt;1 (M) HV03-15]:[MOH 731_HIV_TB_OnART_25+_(F)_HV03-28]])</f>
        <v>0</v>
      </c>
      <c r="CP16" s="6">
        <f>Table1[[#This Row],[anc1_731]]</f>
        <v>6</v>
      </c>
      <c r="CQ16" s="6">
        <f>Table1[[#This Row],[anc_kp]]</f>
        <v>0</v>
      </c>
      <c r="CR16" s="6">
        <f>Table1[[#This Row],[MOH 731_HIV_TB cases_New_HV03-61]]</f>
        <v>0</v>
      </c>
      <c r="CS16" s="6">
        <f>Table1[[#This Row],[MOH 731_HIV_TB New_KnownHIVPositive(KPs)_HV03-62]]</f>
        <v>0</v>
      </c>
      <c r="CT16" s="6">
        <f t="shared" si="2"/>
        <v>0</v>
      </c>
      <c r="CU16" s="6">
        <f t="shared" si="3"/>
        <v>0</v>
      </c>
      <c r="CV16" s="6">
        <f>Table1[[#This Row],[MOH 731_HIV_TB New HIV Positive_HV03-63]]</f>
        <v>0</v>
      </c>
      <c r="CW16" s="6">
        <f>Table1[[#This Row],[MOH 731_HIV_TB New Known HIV Positive (KP) on HAART_HV03-64]]</f>
        <v>0</v>
      </c>
      <c r="CX16" s="6">
        <f>Table1[[#This Row],[MOH 731_HIV_TB New_start_HAART_HV03-65]]</f>
        <v>0</v>
      </c>
      <c r="CY16" s="6">
        <f>SUM(Table1[[#This Row],[tb_alreadyart_3082]:[tb_newart_3083]])</f>
        <v>0</v>
      </c>
      <c r="CZ16" s="6">
        <f>SUM(Table1[[#This Row],[MOH 731_HTS_No. Initiated on PrEP (NEW)_General popn _(M)_ HV01-19]:[MOH 731_HTS_No. Initiated on PrEP (NEW)_Pregnant and breastfeeding women HV01-31]])</f>
        <v>0</v>
      </c>
      <c r="DA16" s="6">
        <f t="shared" si="11"/>
        <v>0</v>
      </c>
      <c r="DB16" s="6">
        <f t="shared" si="5"/>
        <v>0</v>
      </c>
      <c r="DC16" s="6">
        <f>Table1[[#This Row],[MOH 711 SGBV Total Survivors Seen]]</f>
        <v>0</v>
      </c>
      <c r="DD16" s="6">
        <f t="shared" si="6"/>
        <v>0</v>
      </c>
      <c r="DE16" s="6">
        <f t="shared" si="7"/>
        <v>0</v>
      </c>
      <c r="DF16" s="6">
        <f>SUM(Table1[[#This Row],[MOH 731_HIV_TB_StartTPT_&lt;15 HV03-31]:[MOH 731_HIV_TB_StartTPT_15+ HV03-32]])</f>
        <v>0</v>
      </c>
      <c r="DG16" s="6">
        <f t="shared" si="8"/>
        <v>0</v>
      </c>
      <c r="DH16" s="18"/>
      <c r="DI16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('202407_OmyOQTOHsOF','202407','OmyOQTOHsOF','17273','0','0','6','0','0','0','0','0','0','0','0','0','0','0','6','0','0','0','0','0','0','0','0','0','0','0','0','0','0','0','0','0');</v>
      </c>
    </row>
    <row r="17" spans="2:113" x14ac:dyDescent="0.25">
      <c r="B17" s="1">
        <v>202407</v>
      </c>
      <c r="C17" s="2">
        <v>45474</v>
      </c>
      <c r="D17" s="1">
        <v>202407</v>
      </c>
      <c r="E17" s="1"/>
      <c r="F17" s="1" t="s">
        <v>633</v>
      </c>
      <c r="G17" s="1" t="s">
        <v>634</v>
      </c>
      <c r="H17" s="1">
        <v>14227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>
        <v>7</v>
      </c>
      <c r="BZ17" s="1"/>
      <c r="CA17" s="1"/>
      <c r="CB17" s="16">
        <f>SUM(Table1[[#This Row],[MOH 731_HTS_Positive_2-9 _(M)_ HV01-06]:[MOH 731_HTS_Positive_25+ _(F) (Including PMTCT)_HV01-15]])</f>
        <v>0</v>
      </c>
      <c r="CC17" s="16">
        <f>SUM(Table1[[#This Row],[MOH 731_HTS_Tests _(M)_ HV01-01]:[MOH 731_HTS_Tests _(F) (Including PMTCT)_ HV01-02]])</f>
        <v>0</v>
      </c>
      <c r="CD17" s="16">
        <f>Table1[[#This Row],[MOH 711 New ANC clients]]</f>
        <v>7</v>
      </c>
      <c r="CE17" s="6">
        <f>SUM(Table1[[#This Row],[MOH 731_EMTCT_Tested at ANC_Initial_HV02-02]])</f>
        <v>0</v>
      </c>
      <c r="CF17" s="6">
        <f t="shared" si="10"/>
        <v>0</v>
      </c>
      <c r="CG17" s="6">
        <f t="shared" si="10"/>
        <v>0</v>
      </c>
      <c r="CH17" s="6">
        <f>SUM(Table1[[#This Row],[MOH 731_EMTCT_Known Positive at 1st ANC_HV02-01]])</f>
        <v>0</v>
      </c>
      <c r="CI17" s="6">
        <f>SUM(Table1[[#This Row],[MOH 731_EMTCT_Positive Results_ANC_HV02-10]])</f>
        <v>0</v>
      </c>
      <c r="CJ17" s="6">
        <f t="shared" si="0"/>
        <v>0</v>
      </c>
      <c r="CK17" s="6">
        <f t="shared" si="1"/>
        <v>0</v>
      </c>
      <c r="CL17" s="6">
        <f>Table1[[#This Row],[MOH 731_EMTCT_Start HAART_ANC_HV02-15]]</f>
        <v>0</v>
      </c>
      <c r="CM17" s="6">
        <f>Table1[[#This Row],[MOH 731_EMTCT_On HAART at 1st ANC_HV02-14]]</f>
        <v>0</v>
      </c>
      <c r="CN17" s="6">
        <f>SUM(Table1[[#This Row],[MOH 731_HIV_TB_StartART_&lt;1 (M) HV03-01]:[MOH 731_HIV_TB_StartART_25+_(F)_HV03-14]])</f>
        <v>0</v>
      </c>
      <c r="CO17" s="6">
        <f>SUM(Table1[[#This Row],[MOH 731_HIV_TB_OnART_&lt;1 (M) HV03-15]:[MOH 731_HIV_TB_OnART_25+_(F)_HV03-28]])</f>
        <v>0</v>
      </c>
      <c r="CP17" s="6">
        <f>Table1[[#This Row],[anc1_731]]</f>
        <v>7</v>
      </c>
      <c r="CQ17" s="6">
        <f>Table1[[#This Row],[anc_kp]]</f>
        <v>0</v>
      </c>
      <c r="CR17" s="6">
        <f>Table1[[#This Row],[MOH 731_HIV_TB cases_New_HV03-61]]</f>
        <v>0</v>
      </c>
      <c r="CS17" s="6">
        <f>Table1[[#This Row],[MOH 731_HIV_TB New_KnownHIVPositive(KPs)_HV03-62]]</f>
        <v>0</v>
      </c>
      <c r="CT17" s="6">
        <f t="shared" si="2"/>
        <v>0</v>
      </c>
      <c r="CU17" s="6">
        <f t="shared" si="3"/>
        <v>0</v>
      </c>
      <c r="CV17" s="6">
        <f>Table1[[#This Row],[MOH 731_HIV_TB New HIV Positive_HV03-63]]</f>
        <v>0</v>
      </c>
      <c r="CW17" s="6">
        <f>Table1[[#This Row],[MOH 731_HIV_TB New Known HIV Positive (KP) on HAART_HV03-64]]</f>
        <v>0</v>
      </c>
      <c r="CX17" s="6">
        <f>Table1[[#This Row],[MOH 731_HIV_TB New_start_HAART_HV03-65]]</f>
        <v>0</v>
      </c>
      <c r="CY17" s="6">
        <f>SUM(Table1[[#This Row],[tb_alreadyart_3082]:[tb_newart_3083]])</f>
        <v>0</v>
      </c>
      <c r="CZ17" s="6">
        <f>SUM(Table1[[#This Row],[MOH 731_HTS_No. Initiated on PrEP (NEW)_General popn _(M)_ HV01-19]:[MOH 731_HTS_No. Initiated on PrEP (NEW)_Pregnant and breastfeeding women HV01-31]])</f>
        <v>0</v>
      </c>
      <c r="DA17" s="6">
        <f t="shared" si="11"/>
        <v>0</v>
      </c>
      <c r="DB17" s="6">
        <f t="shared" si="5"/>
        <v>0</v>
      </c>
      <c r="DC17" s="6">
        <f>Table1[[#This Row],[MOH 711 SGBV Total Survivors Seen]]</f>
        <v>0</v>
      </c>
      <c r="DD17" s="6">
        <f t="shared" si="6"/>
        <v>0</v>
      </c>
      <c r="DE17" s="6">
        <f t="shared" si="7"/>
        <v>0</v>
      </c>
      <c r="DF17" s="6">
        <f>SUM(Table1[[#This Row],[MOH 731_HIV_TB_StartTPT_&lt;15 HV03-31]:[MOH 731_HIV_TB_StartTPT_15+ HV03-32]])</f>
        <v>0</v>
      </c>
      <c r="DG17" s="6">
        <f t="shared" si="8"/>
        <v>0</v>
      </c>
      <c r="DH17" s="18"/>
      <c r="DI17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('202407_MkkNvCAOoTD','202407','MkkNvCAOoTD','14227','0','0','7','0','0','0','0','0','0','0','0','0','0','0','7','0','0','0','0','0','0','0','0','0','0','0','0','0','0','0','0','0');</v>
      </c>
    </row>
    <row r="18" spans="2:113" x14ac:dyDescent="0.25">
      <c r="B18" s="1">
        <v>202407</v>
      </c>
      <c r="C18" s="2">
        <v>45474</v>
      </c>
      <c r="D18" s="1">
        <v>202407</v>
      </c>
      <c r="E18" s="1"/>
      <c r="F18" s="1" t="s">
        <v>635</v>
      </c>
      <c r="G18" s="1" t="s">
        <v>636</v>
      </c>
      <c r="H18" s="1">
        <v>14228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>
        <v>53</v>
      </c>
      <c r="BZ18" s="1"/>
      <c r="CA18" s="1"/>
      <c r="CB18" s="16">
        <f>SUM(Table1[[#This Row],[MOH 731_HTS_Positive_2-9 _(M)_ HV01-06]:[MOH 731_HTS_Positive_25+ _(F) (Including PMTCT)_HV01-15]])</f>
        <v>0</v>
      </c>
      <c r="CC18" s="16">
        <f>SUM(Table1[[#This Row],[MOH 731_HTS_Tests _(M)_ HV01-01]:[MOH 731_HTS_Tests _(F) (Including PMTCT)_ HV01-02]])</f>
        <v>0</v>
      </c>
      <c r="CD18" s="16">
        <f>Table1[[#This Row],[MOH 711 New ANC clients]]</f>
        <v>53</v>
      </c>
      <c r="CE18" s="6">
        <f>SUM(Table1[[#This Row],[MOH 731_EMTCT_Tested at ANC_Initial_HV02-02]])</f>
        <v>0</v>
      </c>
      <c r="CF18" s="6">
        <f t="shared" si="10"/>
        <v>0</v>
      </c>
      <c r="CG18" s="6">
        <f t="shared" si="10"/>
        <v>0</v>
      </c>
      <c r="CH18" s="6">
        <f>SUM(Table1[[#This Row],[MOH 731_EMTCT_Known Positive at 1st ANC_HV02-01]])</f>
        <v>0</v>
      </c>
      <c r="CI18" s="6">
        <f>SUM(Table1[[#This Row],[MOH 731_EMTCT_Positive Results_ANC_HV02-10]])</f>
        <v>0</v>
      </c>
      <c r="CJ18" s="6">
        <f t="shared" si="0"/>
        <v>0</v>
      </c>
      <c r="CK18" s="6">
        <f t="shared" si="1"/>
        <v>0</v>
      </c>
      <c r="CL18" s="6">
        <f>Table1[[#This Row],[MOH 731_EMTCT_Start HAART_ANC_HV02-15]]</f>
        <v>0</v>
      </c>
      <c r="CM18" s="6">
        <f>Table1[[#This Row],[MOH 731_EMTCT_On HAART at 1st ANC_HV02-14]]</f>
        <v>0</v>
      </c>
      <c r="CN18" s="6">
        <f>SUM(Table1[[#This Row],[MOH 731_HIV_TB_StartART_&lt;1 (M) HV03-01]:[MOH 731_HIV_TB_StartART_25+_(F)_HV03-14]])</f>
        <v>0</v>
      </c>
      <c r="CO18" s="6">
        <f>SUM(Table1[[#This Row],[MOH 731_HIV_TB_OnART_&lt;1 (M) HV03-15]:[MOH 731_HIV_TB_OnART_25+_(F)_HV03-28]])</f>
        <v>0</v>
      </c>
      <c r="CP18" s="6">
        <f>Table1[[#This Row],[anc1_731]]</f>
        <v>53</v>
      </c>
      <c r="CQ18" s="6">
        <f>Table1[[#This Row],[anc_kp]]</f>
        <v>0</v>
      </c>
      <c r="CR18" s="6">
        <f>Table1[[#This Row],[MOH 731_HIV_TB cases_New_HV03-61]]</f>
        <v>0</v>
      </c>
      <c r="CS18" s="6">
        <f>Table1[[#This Row],[MOH 731_HIV_TB New_KnownHIVPositive(KPs)_HV03-62]]</f>
        <v>0</v>
      </c>
      <c r="CT18" s="6">
        <f t="shared" si="2"/>
        <v>0</v>
      </c>
      <c r="CU18" s="6">
        <f t="shared" si="3"/>
        <v>0</v>
      </c>
      <c r="CV18" s="6">
        <f>Table1[[#This Row],[MOH 731_HIV_TB New HIV Positive_HV03-63]]</f>
        <v>0</v>
      </c>
      <c r="CW18" s="6">
        <f>Table1[[#This Row],[MOH 731_HIV_TB New Known HIV Positive (KP) on HAART_HV03-64]]</f>
        <v>0</v>
      </c>
      <c r="CX18" s="6">
        <f>Table1[[#This Row],[MOH 731_HIV_TB New_start_HAART_HV03-65]]</f>
        <v>0</v>
      </c>
      <c r="CY18" s="6">
        <f>SUM(Table1[[#This Row],[tb_alreadyart_3082]:[tb_newart_3083]])</f>
        <v>0</v>
      </c>
      <c r="CZ18" s="6">
        <f>SUM(Table1[[#This Row],[MOH 731_HTS_No. Initiated on PrEP (NEW)_General popn _(M)_ HV01-19]:[MOH 731_HTS_No. Initiated on PrEP (NEW)_Pregnant and breastfeeding women HV01-31]])</f>
        <v>0</v>
      </c>
      <c r="DA18" s="6">
        <f t="shared" si="11"/>
        <v>0</v>
      </c>
      <c r="DB18" s="6">
        <f t="shared" si="5"/>
        <v>0</v>
      </c>
      <c r="DC18" s="6">
        <f>Table1[[#This Row],[MOH 711 SGBV Total Survivors Seen]]</f>
        <v>0</v>
      </c>
      <c r="DD18" s="6">
        <f t="shared" si="6"/>
        <v>0</v>
      </c>
      <c r="DE18" s="6">
        <f t="shared" si="7"/>
        <v>0</v>
      </c>
      <c r="DF18" s="6">
        <f>SUM(Table1[[#This Row],[MOH 731_HIV_TB_StartTPT_&lt;15 HV03-31]:[MOH 731_HIV_TB_StartTPT_15+ HV03-32]])</f>
        <v>0</v>
      </c>
      <c r="DG18" s="6">
        <f t="shared" si="8"/>
        <v>0</v>
      </c>
      <c r="DH18" s="18"/>
      <c r="DI18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('202407_gFZWGPYDPW5','202407','gFZWGPYDPW5','14228','0','0','53','0','0','0','0','0','0','0','0','0','0','0','53','0','0','0','0','0','0','0','0','0','0','0','0','0','0','0','0','0');</v>
      </c>
    </row>
    <row r="19" spans="2:113" x14ac:dyDescent="0.25">
      <c r="B19" s="1">
        <v>202407</v>
      </c>
      <c r="C19" s="2">
        <v>45474</v>
      </c>
      <c r="D19" s="1">
        <v>202407</v>
      </c>
      <c r="E19" s="1"/>
      <c r="F19" s="1" t="s">
        <v>90</v>
      </c>
      <c r="G19" s="1" t="s">
        <v>91</v>
      </c>
      <c r="H19" s="1">
        <v>24323</v>
      </c>
      <c r="I19" s="1"/>
      <c r="J19" s="1">
        <v>6</v>
      </c>
      <c r="K19" s="1">
        <v>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v>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>
        <v>4</v>
      </c>
      <c r="BZ19" s="1"/>
      <c r="CA19" s="1"/>
      <c r="CB19" s="16">
        <f>SUM(Table1[[#This Row],[MOH 731_HTS_Positive_2-9 _(M)_ HV01-06]:[MOH 731_HTS_Positive_25+ _(F) (Including PMTCT)_HV01-15]])</f>
        <v>0</v>
      </c>
      <c r="CC19" s="16">
        <f>SUM(Table1[[#This Row],[MOH 731_HTS_Tests _(M)_ HV01-01]:[MOH 731_HTS_Tests _(F) (Including PMTCT)_ HV01-02]])</f>
        <v>10</v>
      </c>
      <c r="CD19" s="16">
        <f>Table1[[#This Row],[MOH 711 New ANC clients]]</f>
        <v>4</v>
      </c>
      <c r="CE19" s="6">
        <f>SUM(Table1[[#This Row],[MOH 731_EMTCT_Tested at ANC_Initial_HV02-02]])</f>
        <v>4</v>
      </c>
      <c r="CF19" s="6">
        <f t="shared" si="10"/>
        <v>0</v>
      </c>
      <c r="CG19" s="6">
        <f t="shared" si="10"/>
        <v>0</v>
      </c>
      <c r="CH19" s="6">
        <f>SUM(Table1[[#This Row],[MOH 731_EMTCT_Known Positive at 1st ANC_HV02-01]])</f>
        <v>0</v>
      </c>
      <c r="CI19" s="6">
        <f>SUM(Table1[[#This Row],[MOH 731_EMTCT_Positive Results_ANC_HV02-10]])</f>
        <v>0</v>
      </c>
      <c r="CJ19" s="6">
        <f t="shared" si="0"/>
        <v>0</v>
      </c>
      <c r="CK19" s="6">
        <f t="shared" si="1"/>
        <v>0</v>
      </c>
      <c r="CL19" s="6">
        <f>Table1[[#This Row],[MOH 731_EMTCT_Start HAART_ANC_HV02-15]]</f>
        <v>0</v>
      </c>
      <c r="CM19" s="6">
        <f>Table1[[#This Row],[MOH 731_EMTCT_On HAART at 1st ANC_HV02-14]]</f>
        <v>0</v>
      </c>
      <c r="CN19" s="6">
        <f>SUM(Table1[[#This Row],[MOH 731_HIV_TB_StartART_&lt;1 (M) HV03-01]:[MOH 731_HIV_TB_StartART_25+_(F)_HV03-14]])</f>
        <v>0</v>
      </c>
      <c r="CO19" s="6">
        <f>SUM(Table1[[#This Row],[MOH 731_HIV_TB_OnART_&lt;1 (M) HV03-15]:[MOH 731_HIV_TB_OnART_25+_(F)_HV03-28]])</f>
        <v>0</v>
      </c>
      <c r="CP19" s="6">
        <f>Table1[[#This Row],[anc1_731]]</f>
        <v>4</v>
      </c>
      <c r="CQ19" s="6">
        <f>Table1[[#This Row],[anc_kp]]</f>
        <v>0</v>
      </c>
      <c r="CR19" s="6">
        <f>Table1[[#This Row],[MOH 731_HIV_TB cases_New_HV03-61]]</f>
        <v>0</v>
      </c>
      <c r="CS19" s="6">
        <f>Table1[[#This Row],[MOH 731_HIV_TB New_KnownHIVPositive(KPs)_HV03-62]]</f>
        <v>0</v>
      </c>
      <c r="CT19" s="6">
        <f t="shared" si="2"/>
        <v>0</v>
      </c>
      <c r="CU19" s="6">
        <f t="shared" si="3"/>
        <v>0</v>
      </c>
      <c r="CV19" s="6">
        <f>Table1[[#This Row],[MOH 731_HIV_TB New HIV Positive_HV03-63]]</f>
        <v>0</v>
      </c>
      <c r="CW19" s="6">
        <f>Table1[[#This Row],[MOH 731_HIV_TB New Known HIV Positive (KP) on HAART_HV03-64]]</f>
        <v>0</v>
      </c>
      <c r="CX19" s="6">
        <f>Table1[[#This Row],[MOH 731_HIV_TB New_start_HAART_HV03-65]]</f>
        <v>0</v>
      </c>
      <c r="CY19" s="6">
        <f>SUM(Table1[[#This Row],[tb_alreadyart_3082]:[tb_newart_3083]])</f>
        <v>0</v>
      </c>
      <c r="CZ19" s="6">
        <f>SUM(Table1[[#This Row],[MOH 731_HTS_No. Initiated on PrEP (NEW)_General popn _(M)_ HV01-19]:[MOH 731_HTS_No. Initiated on PrEP (NEW)_Pregnant and breastfeeding women HV01-31]])</f>
        <v>0</v>
      </c>
      <c r="DA19" s="6">
        <f t="shared" si="11"/>
        <v>0</v>
      </c>
      <c r="DB19" s="6">
        <f t="shared" si="5"/>
        <v>0</v>
      </c>
      <c r="DC19" s="6">
        <f>Table1[[#This Row],[MOH 711 SGBV Total Survivors Seen]]</f>
        <v>0</v>
      </c>
      <c r="DD19" s="6">
        <f t="shared" si="6"/>
        <v>0</v>
      </c>
      <c r="DE19" s="6">
        <f t="shared" si="7"/>
        <v>0</v>
      </c>
      <c r="DF19" s="6">
        <f>SUM(Table1[[#This Row],[MOH 731_HIV_TB_StartTPT_&lt;15 HV03-31]:[MOH 731_HIV_TB_StartTPT_15+ HV03-32]])</f>
        <v>0</v>
      </c>
      <c r="DG19" s="6">
        <f t="shared" si="8"/>
        <v>0</v>
      </c>
      <c r="DH19" s="18"/>
      <c r="DI19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('202407_ueajbPgItSt','202407','ueajbPgItSt','24323','0','10','4','4','0','0','0','0','0','0','0','0','0','0','4','0','0','0','0','0','0','0','0','0','0','0','0','0','0','0','0','0');</v>
      </c>
    </row>
    <row r="20" spans="2:113" x14ac:dyDescent="0.25">
      <c r="B20" s="1">
        <v>202407</v>
      </c>
      <c r="C20" s="2">
        <v>45474</v>
      </c>
      <c r="D20" s="1">
        <v>202407</v>
      </c>
      <c r="E20" s="1"/>
      <c r="F20" s="1" t="s">
        <v>92</v>
      </c>
      <c r="G20" s="1" t="s">
        <v>93</v>
      </c>
      <c r="H20" s="1">
        <v>14607</v>
      </c>
      <c r="I20" s="1"/>
      <c r="J20" s="1">
        <v>177</v>
      </c>
      <c r="K20" s="1">
        <v>509</v>
      </c>
      <c r="L20" s="1"/>
      <c r="M20" s="1"/>
      <c r="N20" s="1">
        <v>1</v>
      </c>
      <c r="O20" s="1"/>
      <c r="P20" s="1"/>
      <c r="Q20" s="1"/>
      <c r="R20" s="1"/>
      <c r="S20" s="1">
        <v>1</v>
      </c>
      <c r="T20" s="1">
        <v>3</v>
      </c>
      <c r="U20" s="1">
        <v>3</v>
      </c>
      <c r="V20" s="1">
        <v>2</v>
      </c>
      <c r="W20" s="1">
        <v>3</v>
      </c>
      <c r="X20" s="1"/>
      <c r="Y20" s="1"/>
      <c r="Z20" s="1"/>
      <c r="AA20" s="1"/>
      <c r="AB20" s="1">
        <v>1</v>
      </c>
      <c r="AC20" s="1"/>
      <c r="AD20" s="1"/>
      <c r="AE20" s="1"/>
      <c r="AF20" s="1"/>
      <c r="AG20" s="1"/>
      <c r="AH20" s="1"/>
      <c r="AI20" s="1">
        <v>2</v>
      </c>
      <c r="AJ20" s="1">
        <v>129</v>
      </c>
      <c r="AK20" s="1">
        <v>6</v>
      </c>
      <c r="AL20" s="1">
        <v>2</v>
      </c>
      <c r="AM20" s="1">
        <v>1</v>
      </c>
      <c r="AN20" s="1">
        <v>2</v>
      </c>
      <c r="AO20" s="1">
        <v>2</v>
      </c>
      <c r="AP20" s="1"/>
      <c r="AQ20" s="1"/>
      <c r="AR20" s="1"/>
      <c r="AS20" s="1"/>
      <c r="AT20" s="1"/>
      <c r="AU20" s="1"/>
      <c r="AV20" s="1">
        <v>1</v>
      </c>
      <c r="AW20" s="1"/>
      <c r="AX20" s="1"/>
      <c r="AY20" s="1"/>
      <c r="AZ20" s="1"/>
      <c r="BA20" s="1">
        <v>1</v>
      </c>
      <c r="BB20" s="1">
        <v>3</v>
      </c>
      <c r="BC20" s="1">
        <v>3</v>
      </c>
      <c r="BD20" s="1"/>
      <c r="BE20" s="1">
        <v>1</v>
      </c>
      <c r="BF20" s="1">
        <v>2</v>
      </c>
      <c r="BG20" s="1">
        <v>1</v>
      </c>
      <c r="BH20" s="1">
        <v>9</v>
      </c>
      <c r="BI20" s="1">
        <v>4</v>
      </c>
      <c r="BJ20" s="1">
        <v>14</v>
      </c>
      <c r="BK20" s="1">
        <v>8</v>
      </c>
      <c r="BL20" s="1">
        <v>24</v>
      </c>
      <c r="BM20" s="1">
        <v>16</v>
      </c>
      <c r="BN20" s="1">
        <v>27</v>
      </c>
      <c r="BO20" s="1">
        <v>43</v>
      </c>
      <c r="BP20" s="1">
        <v>384</v>
      </c>
      <c r="BQ20" s="1">
        <v>801</v>
      </c>
      <c r="BR20" s="1"/>
      <c r="BS20" s="1">
        <v>14</v>
      </c>
      <c r="BT20" s="1">
        <v>15</v>
      </c>
      <c r="BU20" s="1">
        <v>5</v>
      </c>
      <c r="BV20" s="1">
        <v>1</v>
      </c>
      <c r="BW20" s="1">
        <v>5</v>
      </c>
      <c r="BX20" s="1"/>
      <c r="BY20" s="1">
        <v>131</v>
      </c>
      <c r="BZ20" s="1"/>
      <c r="CA20" s="1">
        <v>4</v>
      </c>
      <c r="CB20" s="16">
        <f>SUM(Table1[[#This Row],[MOH 731_HTS_Positive_2-9 _(M)_ HV01-06]:[MOH 731_HTS_Positive_25+ _(F) (Including PMTCT)_HV01-15]])</f>
        <v>8</v>
      </c>
      <c r="CC20" s="16">
        <f>SUM(Table1[[#This Row],[MOH 731_HTS_Tests _(M)_ HV01-01]:[MOH 731_HTS_Tests _(F) (Including PMTCT)_ HV01-02]])</f>
        <v>686</v>
      </c>
      <c r="CD20" s="16">
        <f>Table1[[#This Row],[MOH 711 New ANC clients]]</f>
        <v>131</v>
      </c>
      <c r="CE20" s="6">
        <f>SUM(Table1[[#This Row],[MOH 731_EMTCT_Tested at ANC_Initial_HV02-02]])</f>
        <v>129</v>
      </c>
      <c r="CF20" s="6">
        <f t="shared" si="10"/>
        <v>0</v>
      </c>
      <c r="CG20" s="6">
        <f t="shared" si="10"/>
        <v>0</v>
      </c>
      <c r="CH20" s="6">
        <f>SUM(Table1[[#This Row],[MOH 731_EMTCT_Known Positive at 1st ANC_HV02-01]])</f>
        <v>2</v>
      </c>
      <c r="CI20" s="6">
        <f>SUM(Table1[[#This Row],[MOH 731_EMTCT_Positive Results_ANC_HV02-10]])</f>
        <v>1</v>
      </c>
      <c r="CJ20" s="6">
        <f t="shared" si="0"/>
        <v>0</v>
      </c>
      <c r="CK20" s="6">
        <f t="shared" si="1"/>
        <v>0</v>
      </c>
      <c r="CL20" s="6">
        <f>Table1[[#This Row],[MOH 731_EMTCT_Start HAART_ANC_HV02-15]]</f>
        <v>2</v>
      </c>
      <c r="CM20" s="6">
        <f>Table1[[#This Row],[MOH 731_EMTCT_On HAART at 1st ANC_HV02-14]]</f>
        <v>2</v>
      </c>
      <c r="CN20" s="6">
        <f>SUM(Table1[[#This Row],[MOH 731_HIV_TB_StartART_&lt;1 (M) HV03-01]:[MOH 731_HIV_TB_StartART_25+_(F)_HV03-14]])</f>
        <v>8</v>
      </c>
      <c r="CO20" s="6">
        <f>SUM(Table1[[#This Row],[MOH 731_HIV_TB_OnART_&lt;1 (M) HV03-15]:[MOH 731_HIV_TB_OnART_25+_(F)_HV03-28]])</f>
        <v>1334</v>
      </c>
      <c r="CP20" s="6">
        <f>Table1[[#This Row],[anc1_731]]</f>
        <v>131</v>
      </c>
      <c r="CQ20" s="6">
        <f>Table1[[#This Row],[anc_kp]]</f>
        <v>2</v>
      </c>
      <c r="CR20" s="6">
        <f>Table1[[#This Row],[MOH 731_HIV_TB cases_New_HV03-61]]</f>
        <v>15</v>
      </c>
      <c r="CS20" s="6">
        <f>Table1[[#This Row],[MOH 731_HIV_TB New_KnownHIVPositive(KPs)_HV03-62]]</f>
        <v>5</v>
      </c>
      <c r="CT20" s="6">
        <f t="shared" si="2"/>
        <v>0</v>
      </c>
      <c r="CU20" s="6">
        <f t="shared" si="3"/>
        <v>0</v>
      </c>
      <c r="CV20" s="6">
        <f>Table1[[#This Row],[MOH 731_HIV_TB New HIV Positive_HV03-63]]</f>
        <v>1</v>
      </c>
      <c r="CW20" s="6">
        <f>Table1[[#This Row],[MOH 731_HIV_TB New Known HIV Positive (KP) on HAART_HV03-64]]</f>
        <v>5</v>
      </c>
      <c r="CX20" s="6">
        <f>Table1[[#This Row],[MOH 731_HIV_TB New_start_HAART_HV03-65]]</f>
        <v>0</v>
      </c>
      <c r="CY20" s="6">
        <f>SUM(Table1[[#This Row],[tb_alreadyart_3082]:[tb_newart_3083]])</f>
        <v>5</v>
      </c>
      <c r="CZ20" s="6">
        <f>SUM(Table1[[#This Row],[MOH 731_HTS_No. Initiated on PrEP (NEW)_General popn _(M)_ HV01-19]:[MOH 731_HTS_No. Initiated on PrEP (NEW)_Pregnant and breastfeeding women HV01-31]])</f>
        <v>6</v>
      </c>
      <c r="DA20" s="6">
        <f t="shared" si="11"/>
        <v>0</v>
      </c>
      <c r="DB20" s="6">
        <f t="shared" si="5"/>
        <v>0</v>
      </c>
      <c r="DC20" s="6">
        <f>Table1[[#This Row],[MOH 711 SGBV Total Survivors Seen]]</f>
        <v>4</v>
      </c>
      <c r="DD20" s="6">
        <f t="shared" si="6"/>
        <v>0</v>
      </c>
      <c r="DE20" s="6">
        <f t="shared" si="7"/>
        <v>0</v>
      </c>
      <c r="DF20" s="6">
        <f>SUM(Table1[[#This Row],[MOH 731_HIV_TB_StartTPT_&lt;15 HV03-31]:[MOH 731_HIV_TB_StartTPT_15+ HV03-32]])</f>
        <v>14</v>
      </c>
      <c r="DG20" s="6">
        <f t="shared" si="8"/>
        <v>0</v>
      </c>
      <c r="DH20" s="18"/>
      <c r="DI20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('202407_NcCkDlIqJuM','202407','NcCkDlIqJuM','14607','8','686','131','129','0','0','2','1','0','0','2','2','8','1334','131','2','15','5','0','0','1','5','0','5','6','0','0','4','0','0','14','0');</v>
      </c>
    </row>
    <row r="21" spans="2:113" x14ac:dyDescent="0.25">
      <c r="B21" s="1">
        <v>202407</v>
      </c>
      <c r="C21" s="2">
        <v>45474</v>
      </c>
      <c r="D21" s="1">
        <v>202407</v>
      </c>
      <c r="E21" s="1"/>
      <c r="F21" s="1" t="s">
        <v>637</v>
      </c>
      <c r="G21" s="1" t="s">
        <v>638</v>
      </c>
      <c r="H21" s="1">
        <v>14235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>
        <v>41</v>
      </c>
      <c r="BZ21" s="1"/>
      <c r="CA21" s="1"/>
      <c r="CB21" s="16">
        <f>SUM(Table1[[#This Row],[MOH 731_HTS_Positive_2-9 _(M)_ HV01-06]:[MOH 731_HTS_Positive_25+ _(F) (Including PMTCT)_HV01-15]])</f>
        <v>0</v>
      </c>
      <c r="CC21" s="16">
        <f>SUM(Table1[[#This Row],[MOH 731_HTS_Tests _(M)_ HV01-01]:[MOH 731_HTS_Tests _(F) (Including PMTCT)_ HV01-02]])</f>
        <v>0</v>
      </c>
      <c r="CD21" s="16">
        <f>Table1[[#This Row],[MOH 711 New ANC clients]]</f>
        <v>41</v>
      </c>
      <c r="CE21" s="6">
        <f>SUM(Table1[[#This Row],[MOH 731_EMTCT_Tested at ANC_Initial_HV02-02]])</f>
        <v>0</v>
      </c>
      <c r="CF21" s="6">
        <f t="shared" si="10"/>
        <v>0</v>
      </c>
      <c r="CG21" s="6">
        <f t="shared" si="10"/>
        <v>0</v>
      </c>
      <c r="CH21" s="6">
        <f>SUM(Table1[[#This Row],[MOH 731_EMTCT_Known Positive at 1st ANC_HV02-01]])</f>
        <v>0</v>
      </c>
      <c r="CI21" s="6">
        <f>SUM(Table1[[#This Row],[MOH 731_EMTCT_Positive Results_ANC_HV02-10]])</f>
        <v>0</v>
      </c>
      <c r="CJ21" s="6">
        <f t="shared" si="0"/>
        <v>0</v>
      </c>
      <c r="CK21" s="6">
        <f t="shared" si="1"/>
        <v>0</v>
      </c>
      <c r="CL21" s="6">
        <f>Table1[[#This Row],[MOH 731_EMTCT_Start HAART_ANC_HV02-15]]</f>
        <v>0</v>
      </c>
      <c r="CM21" s="6">
        <f>Table1[[#This Row],[MOH 731_EMTCT_On HAART at 1st ANC_HV02-14]]</f>
        <v>0</v>
      </c>
      <c r="CN21" s="6">
        <f>SUM(Table1[[#This Row],[MOH 731_HIV_TB_StartART_&lt;1 (M) HV03-01]:[MOH 731_HIV_TB_StartART_25+_(F)_HV03-14]])</f>
        <v>0</v>
      </c>
      <c r="CO21" s="6">
        <f>SUM(Table1[[#This Row],[MOH 731_HIV_TB_OnART_&lt;1 (M) HV03-15]:[MOH 731_HIV_TB_OnART_25+_(F)_HV03-28]])</f>
        <v>0</v>
      </c>
      <c r="CP21" s="6">
        <f>Table1[[#This Row],[anc1_731]]</f>
        <v>41</v>
      </c>
      <c r="CQ21" s="6">
        <f>Table1[[#This Row],[anc_kp]]</f>
        <v>0</v>
      </c>
      <c r="CR21" s="6">
        <f>Table1[[#This Row],[MOH 731_HIV_TB cases_New_HV03-61]]</f>
        <v>0</v>
      </c>
      <c r="CS21" s="6">
        <f>Table1[[#This Row],[MOH 731_HIV_TB New_KnownHIVPositive(KPs)_HV03-62]]</f>
        <v>0</v>
      </c>
      <c r="CT21" s="6">
        <f t="shared" si="2"/>
        <v>0</v>
      </c>
      <c r="CU21" s="6">
        <f t="shared" si="3"/>
        <v>0</v>
      </c>
      <c r="CV21" s="6">
        <f>Table1[[#This Row],[MOH 731_HIV_TB New HIV Positive_HV03-63]]</f>
        <v>0</v>
      </c>
      <c r="CW21" s="6">
        <f>Table1[[#This Row],[MOH 731_HIV_TB New Known HIV Positive (KP) on HAART_HV03-64]]</f>
        <v>0</v>
      </c>
      <c r="CX21" s="6">
        <f>Table1[[#This Row],[MOH 731_HIV_TB New_start_HAART_HV03-65]]</f>
        <v>0</v>
      </c>
      <c r="CY21" s="6">
        <f>SUM(Table1[[#This Row],[tb_alreadyart_3082]:[tb_newart_3083]])</f>
        <v>0</v>
      </c>
      <c r="CZ21" s="6">
        <f>SUM(Table1[[#This Row],[MOH 731_HTS_No. Initiated on PrEP (NEW)_General popn _(M)_ HV01-19]:[MOH 731_HTS_No. Initiated on PrEP (NEW)_Pregnant and breastfeeding women HV01-31]])</f>
        <v>0</v>
      </c>
      <c r="DA21" s="6">
        <f t="shared" si="11"/>
        <v>0</v>
      </c>
      <c r="DB21" s="6">
        <f t="shared" si="5"/>
        <v>0</v>
      </c>
      <c r="DC21" s="6">
        <f>Table1[[#This Row],[MOH 711 SGBV Total Survivors Seen]]</f>
        <v>0</v>
      </c>
      <c r="DD21" s="6">
        <f t="shared" si="6"/>
        <v>0</v>
      </c>
      <c r="DE21" s="6">
        <f t="shared" si="7"/>
        <v>0</v>
      </c>
      <c r="DF21" s="6">
        <f>SUM(Table1[[#This Row],[MOH 731_HIV_TB_StartTPT_&lt;15 HV03-31]:[MOH 731_HIV_TB_StartTPT_15+ HV03-32]])</f>
        <v>0</v>
      </c>
      <c r="DG21" s="6">
        <f t="shared" si="8"/>
        <v>0</v>
      </c>
      <c r="DH21" s="18"/>
      <c r="DI21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('202407_HXJMJmTVPUt','202407','HXJMJmTVPUt','14235','0','0','41','0','0','0','0','0','0','0','0','0','0','0','41','0','0','0','0','0','0','0','0','0','0','0','0','0','0','0','0','0');</v>
      </c>
    </row>
    <row r="22" spans="2:113" x14ac:dyDescent="0.25">
      <c r="B22" s="1">
        <v>202407</v>
      </c>
      <c r="C22" s="2">
        <v>45474</v>
      </c>
      <c r="D22" s="1">
        <v>202407</v>
      </c>
      <c r="E22" s="1"/>
      <c r="F22" s="1" t="s">
        <v>639</v>
      </c>
      <c r="G22" s="1" t="s">
        <v>640</v>
      </c>
      <c r="H22" s="1">
        <v>14236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>
        <v>3</v>
      </c>
      <c r="BZ22" s="1"/>
      <c r="CA22" s="1"/>
      <c r="CB22" s="16">
        <f>SUM(Table1[[#This Row],[MOH 731_HTS_Positive_2-9 _(M)_ HV01-06]:[MOH 731_HTS_Positive_25+ _(F) (Including PMTCT)_HV01-15]])</f>
        <v>0</v>
      </c>
      <c r="CC22" s="16">
        <f>SUM(Table1[[#This Row],[MOH 731_HTS_Tests _(M)_ HV01-01]:[MOH 731_HTS_Tests _(F) (Including PMTCT)_ HV01-02]])</f>
        <v>0</v>
      </c>
      <c r="CD22" s="16">
        <f>Table1[[#This Row],[MOH 711 New ANC clients]]</f>
        <v>3</v>
      </c>
      <c r="CE22" s="6">
        <f>SUM(Table1[[#This Row],[MOH 731_EMTCT_Tested at ANC_Initial_HV02-02]])</f>
        <v>0</v>
      </c>
      <c r="CF22" s="6">
        <f t="shared" si="10"/>
        <v>0</v>
      </c>
      <c r="CG22" s="6">
        <f t="shared" si="10"/>
        <v>0</v>
      </c>
      <c r="CH22" s="6">
        <f>SUM(Table1[[#This Row],[MOH 731_EMTCT_Known Positive at 1st ANC_HV02-01]])</f>
        <v>0</v>
      </c>
      <c r="CI22" s="6">
        <f>SUM(Table1[[#This Row],[MOH 731_EMTCT_Positive Results_ANC_HV02-10]])</f>
        <v>0</v>
      </c>
      <c r="CJ22" s="6">
        <f t="shared" si="0"/>
        <v>0</v>
      </c>
      <c r="CK22" s="6">
        <f t="shared" si="1"/>
        <v>0</v>
      </c>
      <c r="CL22" s="6">
        <f>Table1[[#This Row],[MOH 731_EMTCT_Start HAART_ANC_HV02-15]]</f>
        <v>0</v>
      </c>
      <c r="CM22" s="6">
        <f>Table1[[#This Row],[MOH 731_EMTCT_On HAART at 1st ANC_HV02-14]]</f>
        <v>0</v>
      </c>
      <c r="CN22" s="6">
        <f>SUM(Table1[[#This Row],[MOH 731_HIV_TB_StartART_&lt;1 (M) HV03-01]:[MOH 731_HIV_TB_StartART_25+_(F)_HV03-14]])</f>
        <v>0</v>
      </c>
      <c r="CO22" s="6">
        <f>SUM(Table1[[#This Row],[MOH 731_HIV_TB_OnART_&lt;1 (M) HV03-15]:[MOH 731_HIV_TB_OnART_25+_(F)_HV03-28]])</f>
        <v>0</v>
      </c>
      <c r="CP22" s="6">
        <f>Table1[[#This Row],[anc1_731]]</f>
        <v>3</v>
      </c>
      <c r="CQ22" s="6">
        <f>Table1[[#This Row],[anc_kp]]</f>
        <v>0</v>
      </c>
      <c r="CR22" s="6">
        <f>Table1[[#This Row],[MOH 731_HIV_TB cases_New_HV03-61]]</f>
        <v>0</v>
      </c>
      <c r="CS22" s="6">
        <f>Table1[[#This Row],[MOH 731_HIV_TB New_KnownHIVPositive(KPs)_HV03-62]]</f>
        <v>0</v>
      </c>
      <c r="CT22" s="6">
        <f t="shared" si="2"/>
        <v>0</v>
      </c>
      <c r="CU22" s="6">
        <f t="shared" si="3"/>
        <v>0</v>
      </c>
      <c r="CV22" s="6">
        <f>Table1[[#This Row],[MOH 731_HIV_TB New HIV Positive_HV03-63]]</f>
        <v>0</v>
      </c>
      <c r="CW22" s="6">
        <f>Table1[[#This Row],[MOH 731_HIV_TB New Known HIV Positive (KP) on HAART_HV03-64]]</f>
        <v>0</v>
      </c>
      <c r="CX22" s="6">
        <f>Table1[[#This Row],[MOH 731_HIV_TB New_start_HAART_HV03-65]]</f>
        <v>0</v>
      </c>
      <c r="CY22" s="6">
        <f>SUM(Table1[[#This Row],[tb_alreadyart_3082]:[tb_newart_3083]])</f>
        <v>0</v>
      </c>
      <c r="CZ22" s="6">
        <f>SUM(Table1[[#This Row],[MOH 731_HTS_No. Initiated on PrEP (NEW)_General popn _(M)_ HV01-19]:[MOH 731_HTS_No. Initiated on PrEP (NEW)_Pregnant and breastfeeding women HV01-31]])</f>
        <v>0</v>
      </c>
      <c r="DA22" s="6">
        <f t="shared" si="11"/>
        <v>0</v>
      </c>
      <c r="DB22" s="6">
        <f t="shared" si="5"/>
        <v>0</v>
      </c>
      <c r="DC22" s="6">
        <f>Table1[[#This Row],[MOH 711 SGBV Total Survivors Seen]]</f>
        <v>0</v>
      </c>
      <c r="DD22" s="6">
        <f t="shared" si="6"/>
        <v>0</v>
      </c>
      <c r="DE22" s="6">
        <f t="shared" si="7"/>
        <v>0</v>
      </c>
      <c r="DF22" s="6">
        <f>SUM(Table1[[#This Row],[MOH 731_HIV_TB_StartTPT_&lt;15 HV03-31]:[MOH 731_HIV_TB_StartTPT_15+ HV03-32]])</f>
        <v>0</v>
      </c>
      <c r="DG22" s="6">
        <f t="shared" si="8"/>
        <v>0</v>
      </c>
      <c r="DH22" s="18"/>
      <c r="DI22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('202407_JnIq6KZ1Itj','202407','JnIq6KZ1Itj','14236','0','0','3','0','0','0','0','0','0','0','0','0','0','0','3','0','0','0','0','0','0','0','0','0','0','0','0','0','0','0','0','0');</v>
      </c>
    </row>
    <row r="23" spans="2:113" x14ac:dyDescent="0.25">
      <c r="B23" s="1">
        <v>202407</v>
      </c>
      <c r="C23" s="2">
        <v>45474</v>
      </c>
      <c r="D23" s="1">
        <v>202407</v>
      </c>
      <c r="E23" s="1"/>
      <c r="F23" s="1" t="s">
        <v>698</v>
      </c>
      <c r="G23" s="1" t="s">
        <v>699</v>
      </c>
      <c r="H23" s="1">
        <v>14237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>
        <v>10</v>
      </c>
      <c r="BZ23" s="1"/>
      <c r="CA23" s="1"/>
      <c r="CB23" s="16">
        <f>SUM(Table1[[#This Row],[MOH 731_HTS_Positive_2-9 _(M)_ HV01-06]:[MOH 731_HTS_Positive_25+ _(F) (Including PMTCT)_HV01-15]])</f>
        <v>0</v>
      </c>
      <c r="CC23" s="16">
        <f>SUM(Table1[[#This Row],[MOH 731_HTS_Tests _(M)_ HV01-01]:[MOH 731_HTS_Tests _(F) (Including PMTCT)_ HV01-02]])</f>
        <v>0</v>
      </c>
      <c r="CD23" s="16">
        <f>Table1[[#This Row],[MOH 711 New ANC clients]]</f>
        <v>10</v>
      </c>
      <c r="CE23" s="6">
        <f>SUM(Table1[[#This Row],[MOH 731_EMTCT_Tested at ANC_Initial_HV02-02]])</f>
        <v>0</v>
      </c>
      <c r="CF23" s="6">
        <f t="shared" si="10"/>
        <v>0</v>
      </c>
      <c r="CG23" s="6">
        <f t="shared" si="10"/>
        <v>0</v>
      </c>
      <c r="CH23" s="6">
        <f>SUM(Table1[[#This Row],[MOH 731_EMTCT_Known Positive at 1st ANC_HV02-01]])</f>
        <v>0</v>
      </c>
      <c r="CI23" s="6">
        <f>SUM(Table1[[#This Row],[MOH 731_EMTCT_Positive Results_ANC_HV02-10]])</f>
        <v>0</v>
      </c>
      <c r="CJ23" s="6">
        <f t="shared" si="0"/>
        <v>0</v>
      </c>
      <c r="CK23" s="6">
        <f t="shared" si="1"/>
        <v>0</v>
      </c>
      <c r="CL23" s="6">
        <f>Table1[[#This Row],[MOH 731_EMTCT_Start HAART_ANC_HV02-15]]</f>
        <v>0</v>
      </c>
      <c r="CM23" s="6">
        <f>Table1[[#This Row],[MOH 731_EMTCT_On HAART at 1st ANC_HV02-14]]</f>
        <v>0</v>
      </c>
      <c r="CN23" s="6">
        <f>SUM(Table1[[#This Row],[MOH 731_HIV_TB_StartART_&lt;1 (M) HV03-01]:[MOH 731_HIV_TB_StartART_25+_(F)_HV03-14]])</f>
        <v>0</v>
      </c>
      <c r="CO23" s="6">
        <f>SUM(Table1[[#This Row],[MOH 731_HIV_TB_OnART_&lt;1 (M) HV03-15]:[MOH 731_HIV_TB_OnART_25+_(F)_HV03-28]])</f>
        <v>0</v>
      </c>
      <c r="CP23" s="6">
        <f>Table1[[#This Row],[anc1_731]]</f>
        <v>10</v>
      </c>
      <c r="CQ23" s="6">
        <f>Table1[[#This Row],[anc_kp]]</f>
        <v>0</v>
      </c>
      <c r="CR23" s="6">
        <f>Table1[[#This Row],[MOH 731_HIV_TB cases_New_HV03-61]]</f>
        <v>0</v>
      </c>
      <c r="CS23" s="6">
        <f>Table1[[#This Row],[MOH 731_HIV_TB New_KnownHIVPositive(KPs)_HV03-62]]</f>
        <v>0</v>
      </c>
      <c r="CT23" s="6">
        <f t="shared" si="2"/>
        <v>0</v>
      </c>
      <c r="CU23" s="6">
        <f t="shared" si="3"/>
        <v>0</v>
      </c>
      <c r="CV23" s="6">
        <f>Table1[[#This Row],[MOH 731_HIV_TB New HIV Positive_HV03-63]]</f>
        <v>0</v>
      </c>
      <c r="CW23" s="6">
        <f>Table1[[#This Row],[MOH 731_HIV_TB New Known HIV Positive (KP) on HAART_HV03-64]]</f>
        <v>0</v>
      </c>
      <c r="CX23" s="6">
        <f>Table1[[#This Row],[MOH 731_HIV_TB New_start_HAART_HV03-65]]</f>
        <v>0</v>
      </c>
      <c r="CY23" s="6">
        <f>SUM(Table1[[#This Row],[tb_alreadyart_3082]:[tb_newart_3083]])</f>
        <v>0</v>
      </c>
      <c r="CZ23" s="6">
        <f>SUM(Table1[[#This Row],[MOH 731_HTS_No. Initiated on PrEP (NEW)_General popn _(M)_ HV01-19]:[MOH 731_HTS_No. Initiated on PrEP (NEW)_Pregnant and breastfeeding women HV01-31]])</f>
        <v>0</v>
      </c>
      <c r="DA23" s="6">
        <f t="shared" si="11"/>
        <v>0</v>
      </c>
      <c r="DB23" s="6">
        <f t="shared" si="5"/>
        <v>0</v>
      </c>
      <c r="DC23" s="6">
        <f>Table1[[#This Row],[MOH 711 SGBV Total Survivors Seen]]</f>
        <v>0</v>
      </c>
      <c r="DD23" s="6">
        <f t="shared" si="6"/>
        <v>0</v>
      </c>
      <c r="DE23" s="6">
        <f t="shared" si="7"/>
        <v>0</v>
      </c>
      <c r="DF23" s="6">
        <f>SUM(Table1[[#This Row],[MOH 731_HIV_TB_StartTPT_&lt;15 HV03-31]:[MOH 731_HIV_TB_StartTPT_15+ HV03-32]])</f>
        <v>0</v>
      </c>
      <c r="DG23" s="6">
        <f t="shared" si="8"/>
        <v>0</v>
      </c>
      <c r="DH23" s="18"/>
      <c r="DI23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('202407_nO53AbCWvrS','202407','nO53AbCWvrS','14237','0','0','10','0','0','0','0','0','0','0','0','0','0','0','10','0','0','0','0','0','0','0','0','0','0','0','0','0','0','0','0','0');</v>
      </c>
    </row>
    <row r="24" spans="2:113" x14ac:dyDescent="0.25">
      <c r="B24" s="1">
        <v>202407</v>
      </c>
      <c r="C24" s="2">
        <v>45474</v>
      </c>
      <c r="D24" s="1">
        <v>202407</v>
      </c>
      <c r="E24" s="1"/>
      <c r="F24" s="1" t="s">
        <v>94</v>
      </c>
      <c r="G24" s="1" t="s">
        <v>95</v>
      </c>
      <c r="H24" s="1">
        <v>14241</v>
      </c>
      <c r="I24" s="1"/>
      <c r="J24" s="1">
        <v>2</v>
      </c>
      <c r="K24" s="1">
        <v>17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>
        <v>1</v>
      </c>
      <c r="BK24" s="1"/>
      <c r="BL24" s="1">
        <v>1</v>
      </c>
      <c r="BM24" s="1"/>
      <c r="BN24" s="1"/>
      <c r="BO24" s="1">
        <v>1</v>
      </c>
      <c r="BP24" s="1">
        <v>6</v>
      </c>
      <c r="BQ24" s="1">
        <v>10</v>
      </c>
      <c r="BR24" s="1"/>
      <c r="BS24" s="1"/>
      <c r="BT24" s="1"/>
      <c r="BU24" s="1"/>
      <c r="BV24" s="1"/>
      <c r="BW24" s="1"/>
      <c r="BX24" s="1"/>
      <c r="BY24" s="1">
        <v>9</v>
      </c>
      <c r="BZ24" s="1"/>
      <c r="CA24" s="1"/>
      <c r="CB24" s="16">
        <f>SUM(Table1[[#This Row],[MOH 731_HTS_Positive_2-9 _(M)_ HV01-06]:[MOH 731_HTS_Positive_25+ _(F) (Including PMTCT)_HV01-15]])</f>
        <v>0</v>
      </c>
      <c r="CC24" s="16">
        <f>SUM(Table1[[#This Row],[MOH 731_HTS_Tests _(M)_ HV01-01]:[MOH 731_HTS_Tests _(F) (Including PMTCT)_ HV01-02]])</f>
        <v>19</v>
      </c>
      <c r="CD24" s="16">
        <f>Table1[[#This Row],[MOH 711 New ANC clients]]</f>
        <v>9</v>
      </c>
      <c r="CE24" s="6">
        <f>SUM(Table1[[#This Row],[MOH 731_EMTCT_Tested at ANC_Initial_HV02-02]])</f>
        <v>9</v>
      </c>
      <c r="CF24" s="6">
        <f t="shared" si="10"/>
        <v>0</v>
      </c>
      <c r="CG24" s="6">
        <f t="shared" si="10"/>
        <v>0</v>
      </c>
      <c r="CH24" s="6">
        <f>SUM(Table1[[#This Row],[MOH 731_EMTCT_Known Positive at 1st ANC_HV02-01]])</f>
        <v>0</v>
      </c>
      <c r="CI24" s="6">
        <f>SUM(Table1[[#This Row],[MOH 731_EMTCT_Positive Results_ANC_HV02-10]])</f>
        <v>0</v>
      </c>
      <c r="CJ24" s="6">
        <f t="shared" si="0"/>
        <v>0</v>
      </c>
      <c r="CK24" s="6">
        <f t="shared" si="1"/>
        <v>0</v>
      </c>
      <c r="CL24" s="6">
        <f>Table1[[#This Row],[MOH 731_EMTCT_Start HAART_ANC_HV02-15]]</f>
        <v>0</v>
      </c>
      <c r="CM24" s="6">
        <f>Table1[[#This Row],[MOH 731_EMTCT_On HAART at 1st ANC_HV02-14]]</f>
        <v>0</v>
      </c>
      <c r="CN24" s="6">
        <f>SUM(Table1[[#This Row],[MOH 731_HIV_TB_StartART_&lt;1 (M) HV03-01]:[MOH 731_HIV_TB_StartART_25+_(F)_HV03-14]])</f>
        <v>0</v>
      </c>
      <c r="CO24" s="6">
        <f>SUM(Table1[[#This Row],[MOH 731_HIV_TB_OnART_&lt;1 (M) HV03-15]:[MOH 731_HIV_TB_OnART_25+_(F)_HV03-28]])</f>
        <v>19</v>
      </c>
      <c r="CP24" s="6">
        <f>Table1[[#This Row],[anc1_731]]</f>
        <v>9</v>
      </c>
      <c r="CQ24" s="6">
        <f>Table1[[#This Row],[anc_kp]]</f>
        <v>0</v>
      </c>
      <c r="CR24" s="6">
        <f>Table1[[#This Row],[MOH 731_HIV_TB cases_New_HV03-61]]</f>
        <v>0</v>
      </c>
      <c r="CS24" s="6">
        <f>Table1[[#This Row],[MOH 731_HIV_TB New_KnownHIVPositive(KPs)_HV03-62]]</f>
        <v>0</v>
      </c>
      <c r="CT24" s="6">
        <f t="shared" si="2"/>
        <v>0</v>
      </c>
      <c r="CU24" s="6">
        <f t="shared" si="3"/>
        <v>0</v>
      </c>
      <c r="CV24" s="6">
        <f>Table1[[#This Row],[MOH 731_HIV_TB New HIV Positive_HV03-63]]</f>
        <v>0</v>
      </c>
      <c r="CW24" s="6">
        <f>Table1[[#This Row],[MOH 731_HIV_TB New Known HIV Positive (KP) on HAART_HV03-64]]</f>
        <v>0</v>
      </c>
      <c r="CX24" s="6">
        <f>Table1[[#This Row],[MOH 731_HIV_TB New_start_HAART_HV03-65]]</f>
        <v>0</v>
      </c>
      <c r="CY24" s="6">
        <f>SUM(Table1[[#This Row],[tb_alreadyart_3082]:[tb_newart_3083]])</f>
        <v>0</v>
      </c>
      <c r="CZ24" s="6">
        <f>SUM(Table1[[#This Row],[MOH 731_HTS_No. Initiated on PrEP (NEW)_General popn _(M)_ HV01-19]:[MOH 731_HTS_No. Initiated on PrEP (NEW)_Pregnant and breastfeeding women HV01-31]])</f>
        <v>0</v>
      </c>
      <c r="DA24" s="6">
        <f t="shared" si="11"/>
        <v>0</v>
      </c>
      <c r="DB24" s="6">
        <f t="shared" si="5"/>
        <v>0</v>
      </c>
      <c r="DC24" s="6">
        <f>Table1[[#This Row],[MOH 711 SGBV Total Survivors Seen]]</f>
        <v>0</v>
      </c>
      <c r="DD24" s="6">
        <f t="shared" si="6"/>
        <v>0</v>
      </c>
      <c r="DE24" s="6">
        <f t="shared" si="7"/>
        <v>0</v>
      </c>
      <c r="DF24" s="6">
        <f>SUM(Table1[[#This Row],[MOH 731_HIV_TB_StartTPT_&lt;15 HV03-31]:[MOH 731_HIV_TB_StartTPT_15+ HV03-32]])</f>
        <v>0</v>
      </c>
      <c r="DG24" s="6">
        <f t="shared" si="8"/>
        <v>0</v>
      </c>
      <c r="DH24" s="18"/>
      <c r="DI24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('202407_R5ojZThWuJk','202407','R5ojZThWuJk','14241','0','19','9','9','0','0','0','0','0','0','0','0','0','19','9','0','0','0','0','0','0','0','0','0','0','0','0','0','0','0','0','0');</v>
      </c>
    </row>
    <row r="25" spans="2:113" x14ac:dyDescent="0.25">
      <c r="B25" s="1">
        <v>202407</v>
      </c>
      <c r="C25" s="2">
        <v>45474</v>
      </c>
      <c r="D25" s="1">
        <v>202407</v>
      </c>
      <c r="E25" s="1"/>
      <c r="F25" s="1" t="s">
        <v>96</v>
      </c>
      <c r="G25" s="1" t="s">
        <v>97</v>
      </c>
      <c r="H25" s="1">
        <v>14242</v>
      </c>
      <c r="I25" s="1"/>
      <c r="J25" s="1"/>
      <c r="K25" s="1">
        <v>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v>10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>
        <v>10</v>
      </c>
      <c r="BZ25" s="1"/>
      <c r="CA25" s="1"/>
      <c r="CB25" s="16">
        <f>SUM(Table1[[#This Row],[MOH 731_HTS_Positive_2-9 _(M)_ HV01-06]:[MOH 731_HTS_Positive_25+ _(F) (Including PMTCT)_HV01-15]])</f>
        <v>0</v>
      </c>
      <c r="CC25" s="16">
        <f>SUM(Table1[[#This Row],[MOH 731_HTS_Tests _(M)_ HV01-01]:[MOH 731_HTS_Tests _(F) (Including PMTCT)_ HV01-02]])</f>
        <v>10</v>
      </c>
      <c r="CD25" s="16">
        <f>Table1[[#This Row],[MOH 711 New ANC clients]]</f>
        <v>10</v>
      </c>
      <c r="CE25" s="6">
        <f>SUM(Table1[[#This Row],[MOH 731_EMTCT_Tested at ANC_Initial_HV02-02]])</f>
        <v>10</v>
      </c>
      <c r="CF25" s="6">
        <f t="shared" si="10"/>
        <v>0</v>
      </c>
      <c r="CG25" s="6">
        <f t="shared" si="10"/>
        <v>0</v>
      </c>
      <c r="CH25" s="6">
        <f>SUM(Table1[[#This Row],[MOH 731_EMTCT_Known Positive at 1st ANC_HV02-01]])</f>
        <v>0</v>
      </c>
      <c r="CI25" s="6">
        <f>SUM(Table1[[#This Row],[MOH 731_EMTCT_Positive Results_ANC_HV02-10]])</f>
        <v>0</v>
      </c>
      <c r="CJ25" s="6">
        <f t="shared" si="0"/>
        <v>0</v>
      </c>
      <c r="CK25" s="6">
        <f t="shared" si="1"/>
        <v>0</v>
      </c>
      <c r="CL25" s="6">
        <f>Table1[[#This Row],[MOH 731_EMTCT_Start HAART_ANC_HV02-15]]</f>
        <v>0</v>
      </c>
      <c r="CM25" s="6">
        <f>Table1[[#This Row],[MOH 731_EMTCT_On HAART at 1st ANC_HV02-14]]</f>
        <v>0</v>
      </c>
      <c r="CN25" s="6">
        <f>SUM(Table1[[#This Row],[MOH 731_HIV_TB_StartART_&lt;1 (M) HV03-01]:[MOH 731_HIV_TB_StartART_25+_(F)_HV03-14]])</f>
        <v>0</v>
      </c>
      <c r="CO25" s="6">
        <f>SUM(Table1[[#This Row],[MOH 731_HIV_TB_OnART_&lt;1 (M) HV03-15]:[MOH 731_HIV_TB_OnART_25+_(F)_HV03-28]])</f>
        <v>0</v>
      </c>
      <c r="CP25" s="6">
        <f>Table1[[#This Row],[anc1_731]]</f>
        <v>10</v>
      </c>
      <c r="CQ25" s="6">
        <f>Table1[[#This Row],[anc_kp]]</f>
        <v>0</v>
      </c>
      <c r="CR25" s="6">
        <f>Table1[[#This Row],[MOH 731_HIV_TB cases_New_HV03-61]]</f>
        <v>0</v>
      </c>
      <c r="CS25" s="6">
        <f>Table1[[#This Row],[MOH 731_HIV_TB New_KnownHIVPositive(KPs)_HV03-62]]</f>
        <v>0</v>
      </c>
      <c r="CT25" s="6">
        <f t="shared" si="2"/>
        <v>0</v>
      </c>
      <c r="CU25" s="6">
        <f t="shared" si="3"/>
        <v>0</v>
      </c>
      <c r="CV25" s="6">
        <f>Table1[[#This Row],[MOH 731_HIV_TB New HIV Positive_HV03-63]]</f>
        <v>0</v>
      </c>
      <c r="CW25" s="6">
        <f>Table1[[#This Row],[MOH 731_HIV_TB New Known HIV Positive (KP) on HAART_HV03-64]]</f>
        <v>0</v>
      </c>
      <c r="CX25" s="6">
        <f>Table1[[#This Row],[MOH 731_HIV_TB New_start_HAART_HV03-65]]</f>
        <v>0</v>
      </c>
      <c r="CY25" s="6">
        <f>SUM(Table1[[#This Row],[tb_alreadyart_3082]:[tb_newart_3083]])</f>
        <v>0</v>
      </c>
      <c r="CZ25" s="6">
        <f>SUM(Table1[[#This Row],[MOH 731_HTS_No. Initiated on PrEP (NEW)_General popn _(M)_ HV01-19]:[MOH 731_HTS_No. Initiated on PrEP (NEW)_Pregnant and breastfeeding women HV01-31]])</f>
        <v>0</v>
      </c>
      <c r="DA25" s="6">
        <f t="shared" si="11"/>
        <v>0</v>
      </c>
      <c r="DB25" s="6">
        <f t="shared" si="5"/>
        <v>0</v>
      </c>
      <c r="DC25" s="6">
        <f>Table1[[#This Row],[MOH 711 SGBV Total Survivors Seen]]</f>
        <v>0</v>
      </c>
      <c r="DD25" s="6">
        <f t="shared" si="6"/>
        <v>0</v>
      </c>
      <c r="DE25" s="6">
        <f t="shared" si="7"/>
        <v>0</v>
      </c>
      <c r="DF25" s="6">
        <f>SUM(Table1[[#This Row],[MOH 731_HIV_TB_StartTPT_&lt;15 HV03-31]:[MOH 731_HIV_TB_StartTPT_15+ HV03-32]])</f>
        <v>0</v>
      </c>
      <c r="DG25" s="6">
        <f t="shared" si="8"/>
        <v>0</v>
      </c>
      <c r="DH25" s="18"/>
      <c r="DI25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('202407_Jvhg2C1eQ8L','202407','Jvhg2C1eQ8L','14242','0','10','10','10','0','0','0','0','0','0','0','0','0','0','10','0','0','0','0','0','0','0','0','0','0','0','0','0','0','0','0','0');</v>
      </c>
    </row>
    <row r="26" spans="2:113" x14ac:dyDescent="0.25">
      <c r="B26" s="1">
        <v>202407</v>
      </c>
      <c r="C26" s="2">
        <v>45474</v>
      </c>
      <c r="D26" s="1">
        <v>202407</v>
      </c>
      <c r="E26" s="1"/>
      <c r="F26" s="1" t="s">
        <v>98</v>
      </c>
      <c r="G26" s="1" t="s">
        <v>99</v>
      </c>
      <c r="H26" s="1">
        <v>14243</v>
      </c>
      <c r="I26" s="1"/>
      <c r="J26" s="1">
        <v>18</v>
      </c>
      <c r="K26" s="1">
        <v>83</v>
      </c>
      <c r="L26" s="1"/>
      <c r="M26" s="1"/>
      <c r="N26" s="1"/>
      <c r="O26" s="1"/>
      <c r="P26" s="1"/>
      <c r="Q26" s="1"/>
      <c r="R26" s="1">
        <v>1</v>
      </c>
      <c r="S26" s="1"/>
      <c r="T26" s="1"/>
      <c r="U26" s="1"/>
      <c r="V26" s="1">
        <v>1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>
        <v>32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>
        <v>1</v>
      </c>
      <c r="BC26" s="1"/>
      <c r="BD26" s="1"/>
      <c r="BE26" s="1"/>
      <c r="BF26" s="1"/>
      <c r="BG26" s="1"/>
      <c r="BH26" s="1"/>
      <c r="BI26" s="1"/>
      <c r="BJ26" s="1">
        <v>1</v>
      </c>
      <c r="BK26" s="1"/>
      <c r="BL26" s="1">
        <v>3</v>
      </c>
      <c r="BM26" s="1"/>
      <c r="BN26" s="1">
        <v>2</v>
      </c>
      <c r="BO26" s="1"/>
      <c r="BP26" s="1">
        <v>11</v>
      </c>
      <c r="BQ26" s="1">
        <v>43</v>
      </c>
      <c r="BR26" s="1"/>
      <c r="BS26" s="1"/>
      <c r="BT26" s="1">
        <v>1</v>
      </c>
      <c r="BU26" s="1"/>
      <c r="BV26" s="1"/>
      <c r="BW26" s="1"/>
      <c r="BX26" s="1"/>
      <c r="BY26" s="1">
        <v>30</v>
      </c>
      <c r="BZ26" s="1"/>
      <c r="CA26" s="1"/>
      <c r="CB26" s="16">
        <f>SUM(Table1[[#This Row],[MOH 731_HTS_Positive_2-9 _(M)_ HV01-06]:[MOH 731_HTS_Positive_25+ _(F) (Including PMTCT)_HV01-15]])</f>
        <v>1</v>
      </c>
      <c r="CC26" s="16">
        <f>SUM(Table1[[#This Row],[MOH 731_HTS_Tests _(M)_ HV01-01]:[MOH 731_HTS_Tests _(F) (Including PMTCT)_ HV01-02]])</f>
        <v>101</v>
      </c>
      <c r="CD26" s="16">
        <f>Table1[[#This Row],[MOH 711 New ANC clients]]</f>
        <v>30</v>
      </c>
      <c r="CE26" s="6">
        <f>SUM(Table1[[#This Row],[MOH 731_EMTCT_Tested at ANC_Initial_HV02-02]])</f>
        <v>32</v>
      </c>
      <c r="CF26" s="6">
        <f t="shared" si="10"/>
        <v>0</v>
      </c>
      <c r="CG26" s="6">
        <f t="shared" si="10"/>
        <v>0</v>
      </c>
      <c r="CH26" s="6">
        <f>SUM(Table1[[#This Row],[MOH 731_EMTCT_Known Positive at 1st ANC_HV02-01]])</f>
        <v>0</v>
      </c>
      <c r="CI26" s="6">
        <f>SUM(Table1[[#This Row],[MOH 731_EMTCT_Positive Results_ANC_HV02-10]])</f>
        <v>0</v>
      </c>
      <c r="CJ26" s="6">
        <f t="shared" si="0"/>
        <v>0</v>
      </c>
      <c r="CK26" s="6">
        <f t="shared" si="1"/>
        <v>0</v>
      </c>
      <c r="CL26" s="6">
        <f>Table1[[#This Row],[MOH 731_EMTCT_Start HAART_ANC_HV02-15]]</f>
        <v>0</v>
      </c>
      <c r="CM26" s="6">
        <f>Table1[[#This Row],[MOH 731_EMTCT_On HAART at 1st ANC_HV02-14]]</f>
        <v>0</v>
      </c>
      <c r="CN26" s="6">
        <f>SUM(Table1[[#This Row],[MOH 731_HIV_TB_StartART_&lt;1 (M) HV03-01]:[MOH 731_HIV_TB_StartART_25+_(F)_HV03-14]])</f>
        <v>1</v>
      </c>
      <c r="CO26" s="6">
        <f>SUM(Table1[[#This Row],[MOH 731_HIV_TB_OnART_&lt;1 (M) HV03-15]:[MOH 731_HIV_TB_OnART_25+_(F)_HV03-28]])</f>
        <v>60</v>
      </c>
      <c r="CP26" s="6">
        <f>Table1[[#This Row],[anc1_731]]</f>
        <v>30</v>
      </c>
      <c r="CQ26" s="6">
        <f>Table1[[#This Row],[anc_kp]]</f>
        <v>0</v>
      </c>
      <c r="CR26" s="6">
        <f>Table1[[#This Row],[MOH 731_HIV_TB cases_New_HV03-61]]</f>
        <v>1</v>
      </c>
      <c r="CS26" s="6">
        <f>Table1[[#This Row],[MOH 731_HIV_TB New_KnownHIVPositive(KPs)_HV03-62]]</f>
        <v>0</v>
      </c>
      <c r="CT26" s="6">
        <f t="shared" si="2"/>
        <v>0</v>
      </c>
      <c r="CU26" s="6">
        <f t="shared" si="3"/>
        <v>0</v>
      </c>
      <c r="CV26" s="6">
        <f>Table1[[#This Row],[MOH 731_HIV_TB New HIV Positive_HV03-63]]</f>
        <v>0</v>
      </c>
      <c r="CW26" s="6">
        <f>Table1[[#This Row],[MOH 731_HIV_TB New Known HIV Positive (KP) on HAART_HV03-64]]</f>
        <v>0</v>
      </c>
      <c r="CX26" s="6">
        <f>Table1[[#This Row],[MOH 731_HIV_TB New_start_HAART_HV03-65]]</f>
        <v>0</v>
      </c>
      <c r="CY26" s="6">
        <f>SUM(Table1[[#This Row],[tb_alreadyart_3082]:[tb_newart_3083]])</f>
        <v>0</v>
      </c>
      <c r="CZ26" s="6">
        <f>SUM(Table1[[#This Row],[MOH 731_HTS_No. Initiated on PrEP (NEW)_General popn _(M)_ HV01-19]:[MOH 731_HTS_No. Initiated on PrEP (NEW)_Pregnant and breastfeeding women HV01-31]])</f>
        <v>1</v>
      </c>
      <c r="DA26" s="6">
        <f t="shared" si="11"/>
        <v>0</v>
      </c>
      <c r="DB26" s="6">
        <f t="shared" si="5"/>
        <v>0</v>
      </c>
      <c r="DC26" s="6">
        <f>Table1[[#This Row],[MOH 711 SGBV Total Survivors Seen]]</f>
        <v>0</v>
      </c>
      <c r="DD26" s="6">
        <f t="shared" si="6"/>
        <v>0</v>
      </c>
      <c r="DE26" s="6">
        <f t="shared" si="7"/>
        <v>0</v>
      </c>
      <c r="DF26" s="6">
        <f>SUM(Table1[[#This Row],[MOH 731_HIV_TB_StartTPT_&lt;15 HV03-31]:[MOH 731_HIV_TB_StartTPT_15+ HV03-32]])</f>
        <v>0</v>
      </c>
      <c r="DG26" s="6">
        <f t="shared" si="8"/>
        <v>0</v>
      </c>
      <c r="DH26" s="18"/>
      <c r="DI26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('202407_KilcfFNdFJA','202407','KilcfFNdFJA','14243','1','101','30','32','0','0','0','0','0','0','0','0','1','60','30','0','1','0','0','0','0','0','0','0','1','0','0','0','0','0','0','0');</v>
      </c>
    </row>
    <row r="27" spans="2:113" x14ac:dyDescent="0.25">
      <c r="B27" s="1">
        <v>202407</v>
      </c>
      <c r="C27" s="2">
        <v>45474</v>
      </c>
      <c r="D27" s="1">
        <v>202407</v>
      </c>
      <c r="E27" s="1"/>
      <c r="F27" s="1" t="s">
        <v>100</v>
      </c>
      <c r="G27" s="1" t="s">
        <v>101</v>
      </c>
      <c r="H27" s="1">
        <v>14246</v>
      </c>
      <c r="I27" s="1"/>
      <c r="J27" s="1">
        <v>2</v>
      </c>
      <c r="K27" s="1">
        <v>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6">
        <f>SUM(Table1[[#This Row],[MOH 731_HTS_Positive_2-9 _(M)_ HV01-06]:[MOH 731_HTS_Positive_25+ _(F) (Including PMTCT)_HV01-15]])</f>
        <v>0</v>
      </c>
      <c r="CC27" s="16">
        <f>SUM(Table1[[#This Row],[MOH 731_HTS_Tests _(M)_ HV01-01]:[MOH 731_HTS_Tests _(F) (Including PMTCT)_ HV01-02]])</f>
        <v>5</v>
      </c>
      <c r="CD27" s="16">
        <f>Table1[[#This Row],[MOH 711 New ANC clients]]</f>
        <v>0</v>
      </c>
      <c r="CE27" s="6">
        <f>SUM(Table1[[#This Row],[MOH 731_EMTCT_Tested at ANC_Initial_HV02-02]])</f>
        <v>0</v>
      </c>
      <c r="CF27" s="6">
        <f t="shared" si="10"/>
        <v>0</v>
      </c>
      <c r="CG27" s="6">
        <f t="shared" si="10"/>
        <v>0</v>
      </c>
      <c r="CH27" s="6">
        <f>SUM(Table1[[#This Row],[MOH 731_EMTCT_Known Positive at 1st ANC_HV02-01]])</f>
        <v>0</v>
      </c>
      <c r="CI27" s="6">
        <f>SUM(Table1[[#This Row],[MOH 731_EMTCT_Positive Results_ANC_HV02-10]])</f>
        <v>0</v>
      </c>
      <c r="CJ27" s="6">
        <f t="shared" si="0"/>
        <v>0</v>
      </c>
      <c r="CK27" s="6">
        <f t="shared" si="1"/>
        <v>0</v>
      </c>
      <c r="CL27" s="6">
        <f>Table1[[#This Row],[MOH 731_EMTCT_Start HAART_ANC_HV02-15]]</f>
        <v>0</v>
      </c>
      <c r="CM27" s="6">
        <f>Table1[[#This Row],[MOH 731_EMTCT_On HAART at 1st ANC_HV02-14]]</f>
        <v>0</v>
      </c>
      <c r="CN27" s="6">
        <f>SUM(Table1[[#This Row],[MOH 731_HIV_TB_StartART_&lt;1 (M) HV03-01]:[MOH 731_HIV_TB_StartART_25+_(F)_HV03-14]])</f>
        <v>0</v>
      </c>
      <c r="CO27" s="6">
        <f>SUM(Table1[[#This Row],[MOH 731_HIV_TB_OnART_&lt;1 (M) HV03-15]:[MOH 731_HIV_TB_OnART_25+_(F)_HV03-28]])</f>
        <v>0</v>
      </c>
      <c r="CP27" s="6">
        <f>Table1[[#This Row],[anc1_731]]</f>
        <v>0</v>
      </c>
      <c r="CQ27" s="6">
        <f>Table1[[#This Row],[anc_kp]]</f>
        <v>0</v>
      </c>
      <c r="CR27" s="6">
        <f>Table1[[#This Row],[MOH 731_HIV_TB cases_New_HV03-61]]</f>
        <v>0</v>
      </c>
      <c r="CS27" s="6">
        <f>Table1[[#This Row],[MOH 731_HIV_TB New_KnownHIVPositive(KPs)_HV03-62]]</f>
        <v>0</v>
      </c>
      <c r="CT27" s="6">
        <f t="shared" si="2"/>
        <v>0</v>
      </c>
      <c r="CU27" s="6">
        <f t="shared" si="3"/>
        <v>0</v>
      </c>
      <c r="CV27" s="6">
        <f>Table1[[#This Row],[MOH 731_HIV_TB New HIV Positive_HV03-63]]</f>
        <v>0</v>
      </c>
      <c r="CW27" s="6">
        <f>Table1[[#This Row],[MOH 731_HIV_TB New Known HIV Positive (KP) on HAART_HV03-64]]</f>
        <v>0</v>
      </c>
      <c r="CX27" s="6">
        <f>Table1[[#This Row],[MOH 731_HIV_TB New_start_HAART_HV03-65]]</f>
        <v>0</v>
      </c>
      <c r="CY27" s="6">
        <f>SUM(Table1[[#This Row],[tb_alreadyart_3082]:[tb_newart_3083]])</f>
        <v>0</v>
      </c>
      <c r="CZ27" s="6">
        <f>SUM(Table1[[#This Row],[MOH 731_HTS_No. Initiated on PrEP (NEW)_General popn _(M)_ HV01-19]:[MOH 731_HTS_No. Initiated on PrEP (NEW)_Pregnant and breastfeeding women HV01-31]])</f>
        <v>0</v>
      </c>
      <c r="DA27" s="6">
        <f t="shared" si="11"/>
        <v>0</v>
      </c>
      <c r="DB27" s="6">
        <f t="shared" si="5"/>
        <v>0</v>
      </c>
      <c r="DC27" s="6">
        <f>Table1[[#This Row],[MOH 711 SGBV Total Survivors Seen]]</f>
        <v>0</v>
      </c>
      <c r="DD27" s="6">
        <f t="shared" si="6"/>
        <v>0</v>
      </c>
      <c r="DE27" s="6">
        <f t="shared" si="7"/>
        <v>0</v>
      </c>
      <c r="DF27" s="6">
        <f>SUM(Table1[[#This Row],[MOH 731_HIV_TB_StartTPT_&lt;15 HV03-31]:[MOH 731_HIV_TB_StartTPT_15+ HV03-32]])</f>
        <v>0</v>
      </c>
      <c r="DG27" s="6">
        <f t="shared" si="8"/>
        <v>0</v>
      </c>
      <c r="DH27" s="18"/>
      <c r="DI27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('202407_pTlrkLDOyAx','202407','pTlrkLDOyAx','14246','0','5','0','0','0','0','0','0','0','0','0','0','0','0','0','0','0','0','0','0','0','0','0','0','0','0','0','0','0','0','0','0');</v>
      </c>
    </row>
    <row r="28" spans="2:113" x14ac:dyDescent="0.25">
      <c r="B28" s="1">
        <v>202407</v>
      </c>
      <c r="C28" s="2">
        <v>45474</v>
      </c>
      <c r="D28" s="1">
        <v>202407</v>
      </c>
      <c r="E28" s="1"/>
      <c r="F28" s="1" t="s">
        <v>102</v>
      </c>
      <c r="G28" s="1" t="s">
        <v>103</v>
      </c>
      <c r="H28" s="1">
        <v>26325</v>
      </c>
      <c r="I28" s="1"/>
      <c r="J28" s="1">
        <v>1</v>
      </c>
      <c r="K28" s="1"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>
        <v>2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>
        <v>2</v>
      </c>
      <c r="BZ28" s="1"/>
      <c r="CA28" s="1"/>
      <c r="CB28" s="16">
        <f>SUM(Table1[[#This Row],[MOH 731_HTS_Positive_2-9 _(M)_ HV01-06]:[MOH 731_HTS_Positive_25+ _(F) (Including PMTCT)_HV01-15]])</f>
        <v>0</v>
      </c>
      <c r="CC28" s="16">
        <f>SUM(Table1[[#This Row],[MOH 731_HTS_Tests _(M)_ HV01-01]:[MOH 731_HTS_Tests _(F) (Including PMTCT)_ HV01-02]])</f>
        <v>5</v>
      </c>
      <c r="CD28" s="16">
        <f>Table1[[#This Row],[MOH 711 New ANC clients]]</f>
        <v>2</v>
      </c>
      <c r="CE28" s="6">
        <f>SUM(Table1[[#This Row],[MOH 731_EMTCT_Tested at ANC_Initial_HV02-02]])</f>
        <v>2</v>
      </c>
      <c r="CF28" s="6">
        <f t="shared" si="10"/>
        <v>0</v>
      </c>
      <c r="CG28" s="6">
        <f t="shared" si="10"/>
        <v>0</v>
      </c>
      <c r="CH28" s="6">
        <f>SUM(Table1[[#This Row],[MOH 731_EMTCT_Known Positive at 1st ANC_HV02-01]])</f>
        <v>0</v>
      </c>
      <c r="CI28" s="6">
        <f>SUM(Table1[[#This Row],[MOH 731_EMTCT_Positive Results_ANC_HV02-10]])</f>
        <v>0</v>
      </c>
      <c r="CJ28" s="6">
        <f t="shared" si="0"/>
        <v>0</v>
      </c>
      <c r="CK28" s="6">
        <f t="shared" si="1"/>
        <v>0</v>
      </c>
      <c r="CL28" s="6">
        <f>Table1[[#This Row],[MOH 731_EMTCT_Start HAART_ANC_HV02-15]]</f>
        <v>0</v>
      </c>
      <c r="CM28" s="6">
        <f>Table1[[#This Row],[MOH 731_EMTCT_On HAART at 1st ANC_HV02-14]]</f>
        <v>0</v>
      </c>
      <c r="CN28" s="6">
        <f>SUM(Table1[[#This Row],[MOH 731_HIV_TB_StartART_&lt;1 (M) HV03-01]:[MOH 731_HIV_TB_StartART_25+_(F)_HV03-14]])</f>
        <v>0</v>
      </c>
      <c r="CO28" s="6">
        <f>SUM(Table1[[#This Row],[MOH 731_HIV_TB_OnART_&lt;1 (M) HV03-15]:[MOH 731_HIV_TB_OnART_25+_(F)_HV03-28]])</f>
        <v>0</v>
      </c>
      <c r="CP28" s="6">
        <f>Table1[[#This Row],[anc1_731]]</f>
        <v>2</v>
      </c>
      <c r="CQ28" s="6">
        <f>Table1[[#This Row],[anc_kp]]</f>
        <v>0</v>
      </c>
      <c r="CR28" s="6">
        <f>Table1[[#This Row],[MOH 731_HIV_TB cases_New_HV03-61]]</f>
        <v>0</v>
      </c>
      <c r="CS28" s="6">
        <f>Table1[[#This Row],[MOH 731_HIV_TB New_KnownHIVPositive(KPs)_HV03-62]]</f>
        <v>0</v>
      </c>
      <c r="CT28" s="6">
        <f t="shared" si="2"/>
        <v>0</v>
      </c>
      <c r="CU28" s="6">
        <f t="shared" si="3"/>
        <v>0</v>
      </c>
      <c r="CV28" s="6">
        <f>Table1[[#This Row],[MOH 731_HIV_TB New HIV Positive_HV03-63]]</f>
        <v>0</v>
      </c>
      <c r="CW28" s="6">
        <f>Table1[[#This Row],[MOH 731_HIV_TB New Known HIV Positive (KP) on HAART_HV03-64]]</f>
        <v>0</v>
      </c>
      <c r="CX28" s="6">
        <f>Table1[[#This Row],[MOH 731_HIV_TB New_start_HAART_HV03-65]]</f>
        <v>0</v>
      </c>
      <c r="CY28" s="6">
        <f>SUM(Table1[[#This Row],[tb_alreadyart_3082]:[tb_newart_3083]])</f>
        <v>0</v>
      </c>
      <c r="CZ28" s="6">
        <f>SUM(Table1[[#This Row],[MOH 731_HTS_No. Initiated on PrEP (NEW)_General popn _(M)_ HV01-19]:[MOH 731_HTS_No. Initiated on PrEP (NEW)_Pregnant and breastfeeding women HV01-31]])</f>
        <v>0</v>
      </c>
      <c r="DA28" s="6">
        <f t="shared" si="11"/>
        <v>0</v>
      </c>
      <c r="DB28" s="6">
        <f t="shared" si="5"/>
        <v>0</v>
      </c>
      <c r="DC28" s="6">
        <f>Table1[[#This Row],[MOH 711 SGBV Total Survivors Seen]]</f>
        <v>0</v>
      </c>
      <c r="DD28" s="6">
        <f t="shared" si="6"/>
        <v>0</v>
      </c>
      <c r="DE28" s="6">
        <f t="shared" si="7"/>
        <v>0</v>
      </c>
      <c r="DF28" s="6">
        <f>SUM(Table1[[#This Row],[MOH 731_HIV_TB_StartTPT_&lt;15 HV03-31]:[MOH 731_HIV_TB_StartTPT_15+ HV03-32]])</f>
        <v>0</v>
      </c>
      <c r="DG28" s="6">
        <f t="shared" si="8"/>
        <v>0</v>
      </c>
      <c r="DH28" s="18"/>
      <c r="DI28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('202407_POzNBYNzLLo','202407','POzNBYNzLLo','26325','0','5','2','2','0','0','0','0','0','0','0','0','0','0','2','0','0','0','0','0','0','0','0','0','0','0','0','0','0','0','0','0');</v>
      </c>
    </row>
    <row r="29" spans="2:113" x14ac:dyDescent="0.25">
      <c r="B29" s="1">
        <v>202407</v>
      </c>
      <c r="C29" s="2">
        <v>45474</v>
      </c>
      <c r="D29" s="1">
        <v>202407</v>
      </c>
      <c r="E29" s="1"/>
      <c r="F29" s="1" t="s">
        <v>104</v>
      </c>
      <c r="G29" s="1" t="s">
        <v>105</v>
      </c>
      <c r="H29" s="1">
        <v>23930</v>
      </c>
      <c r="I29" s="1"/>
      <c r="J29" s="1">
        <v>3</v>
      </c>
      <c r="K29" s="1">
        <v>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>
        <v>3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>
        <v>3</v>
      </c>
      <c r="BZ29" s="1"/>
      <c r="CA29" s="1"/>
      <c r="CB29" s="16">
        <f>SUM(Table1[[#This Row],[MOH 731_HTS_Positive_2-9 _(M)_ HV01-06]:[MOH 731_HTS_Positive_25+ _(F) (Including PMTCT)_HV01-15]])</f>
        <v>0</v>
      </c>
      <c r="CC29" s="16">
        <f>SUM(Table1[[#This Row],[MOH 731_HTS_Tests _(M)_ HV01-01]:[MOH 731_HTS_Tests _(F) (Including PMTCT)_ HV01-02]])</f>
        <v>6</v>
      </c>
      <c r="CD29" s="16">
        <f>Table1[[#This Row],[MOH 711 New ANC clients]]</f>
        <v>3</v>
      </c>
      <c r="CE29" s="6">
        <f>SUM(Table1[[#This Row],[MOH 731_EMTCT_Tested at ANC_Initial_HV02-02]])</f>
        <v>3</v>
      </c>
      <c r="CF29" s="6">
        <f t="shared" si="10"/>
        <v>0</v>
      </c>
      <c r="CG29" s="6">
        <f t="shared" si="10"/>
        <v>0</v>
      </c>
      <c r="CH29" s="6">
        <f>SUM(Table1[[#This Row],[MOH 731_EMTCT_Known Positive at 1st ANC_HV02-01]])</f>
        <v>0</v>
      </c>
      <c r="CI29" s="6">
        <f>SUM(Table1[[#This Row],[MOH 731_EMTCT_Positive Results_ANC_HV02-10]])</f>
        <v>0</v>
      </c>
      <c r="CJ29" s="6">
        <f t="shared" si="0"/>
        <v>0</v>
      </c>
      <c r="CK29" s="6">
        <f t="shared" si="1"/>
        <v>0</v>
      </c>
      <c r="CL29" s="6">
        <f>Table1[[#This Row],[MOH 731_EMTCT_Start HAART_ANC_HV02-15]]</f>
        <v>0</v>
      </c>
      <c r="CM29" s="6">
        <f>Table1[[#This Row],[MOH 731_EMTCT_On HAART at 1st ANC_HV02-14]]</f>
        <v>0</v>
      </c>
      <c r="CN29" s="6">
        <f>SUM(Table1[[#This Row],[MOH 731_HIV_TB_StartART_&lt;1 (M) HV03-01]:[MOH 731_HIV_TB_StartART_25+_(F)_HV03-14]])</f>
        <v>0</v>
      </c>
      <c r="CO29" s="6">
        <f>SUM(Table1[[#This Row],[MOH 731_HIV_TB_OnART_&lt;1 (M) HV03-15]:[MOH 731_HIV_TB_OnART_25+_(F)_HV03-28]])</f>
        <v>0</v>
      </c>
      <c r="CP29" s="6">
        <f>Table1[[#This Row],[anc1_731]]</f>
        <v>3</v>
      </c>
      <c r="CQ29" s="6">
        <f>Table1[[#This Row],[anc_kp]]</f>
        <v>0</v>
      </c>
      <c r="CR29" s="6">
        <f>Table1[[#This Row],[MOH 731_HIV_TB cases_New_HV03-61]]</f>
        <v>0</v>
      </c>
      <c r="CS29" s="6">
        <f>Table1[[#This Row],[MOH 731_HIV_TB New_KnownHIVPositive(KPs)_HV03-62]]</f>
        <v>0</v>
      </c>
      <c r="CT29" s="6">
        <f t="shared" si="2"/>
        <v>0</v>
      </c>
      <c r="CU29" s="6">
        <f t="shared" si="3"/>
        <v>0</v>
      </c>
      <c r="CV29" s="6">
        <f>Table1[[#This Row],[MOH 731_HIV_TB New HIV Positive_HV03-63]]</f>
        <v>0</v>
      </c>
      <c r="CW29" s="6">
        <f>Table1[[#This Row],[MOH 731_HIV_TB New Known HIV Positive (KP) on HAART_HV03-64]]</f>
        <v>0</v>
      </c>
      <c r="CX29" s="6">
        <f>Table1[[#This Row],[MOH 731_HIV_TB New_start_HAART_HV03-65]]</f>
        <v>0</v>
      </c>
      <c r="CY29" s="6">
        <f>SUM(Table1[[#This Row],[tb_alreadyart_3082]:[tb_newart_3083]])</f>
        <v>0</v>
      </c>
      <c r="CZ29" s="6">
        <f>SUM(Table1[[#This Row],[MOH 731_HTS_No. Initiated on PrEP (NEW)_General popn _(M)_ HV01-19]:[MOH 731_HTS_No. Initiated on PrEP (NEW)_Pregnant and breastfeeding women HV01-31]])</f>
        <v>0</v>
      </c>
      <c r="DA29" s="6">
        <f t="shared" si="11"/>
        <v>0</v>
      </c>
      <c r="DB29" s="6">
        <f t="shared" si="5"/>
        <v>0</v>
      </c>
      <c r="DC29" s="6">
        <f>Table1[[#This Row],[MOH 711 SGBV Total Survivors Seen]]</f>
        <v>0</v>
      </c>
      <c r="DD29" s="6">
        <f t="shared" si="6"/>
        <v>0</v>
      </c>
      <c r="DE29" s="6">
        <f t="shared" si="7"/>
        <v>0</v>
      </c>
      <c r="DF29" s="6">
        <f>SUM(Table1[[#This Row],[MOH 731_HIV_TB_StartTPT_&lt;15 HV03-31]:[MOH 731_HIV_TB_StartTPT_15+ HV03-32]])</f>
        <v>0</v>
      </c>
      <c r="DG29" s="6">
        <f t="shared" si="8"/>
        <v>0</v>
      </c>
      <c r="DH29" s="18"/>
      <c r="DI29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('202407_MgEAoZrPGni','202407','MgEAoZrPGni','23930','0','6','3','3','0','0','0','0','0','0','0','0','0','0','3','0','0','0','0','0','0','0','0','0','0','0','0','0','0','0','0','0');</v>
      </c>
    </row>
    <row r="30" spans="2:113" x14ac:dyDescent="0.25">
      <c r="B30" s="1">
        <v>202407</v>
      </c>
      <c r="C30" s="2">
        <v>45474</v>
      </c>
      <c r="D30" s="1">
        <v>202407</v>
      </c>
      <c r="E30" s="1"/>
      <c r="F30" s="1" t="s">
        <v>512</v>
      </c>
      <c r="G30" s="1" t="s">
        <v>513</v>
      </c>
      <c r="H30" s="1">
        <v>24224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>
        <v>3</v>
      </c>
      <c r="BZ30" s="1"/>
      <c r="CA30" s="1"/>
      <c r="CB30" s="16">
        <f>SUM(Table1[[#This Row],[MOH 731_HTS_Positive_2-9 _(M)_ HV01-06]:[MOH 731_HTS_Positive_25+ _(F) (Including PMTCT)_HV01-15]])</f>
        <v>0</v>
      </c>
      <c r="CC30" s="16">
        <f>SUM(Table1[[#This Row],[MOH 731_HTS_Tests _(M)_ HV01-01]:[MOH 731_HTS_Tests _(F) (Including PMTCT)_ HV01-02]])</f>
        <v>0</v>
      </c>
      <c r="CD30" s="16">
        <f>Table1[[#This Row],[MOH 711 New ANC clients]]</f>
        <v>3</v>
      </c>
      <c r="CE30" s="6">
        <f>SUM(Table1[[#This Row],[MOH 731_EMTCT_Tested at ANC_Initial_HV02-02]])</f>
        <v>0</v>
      </c>
      <c r="CF30" s="6">
        <f t="shared" si="10"/>
        <v>0</v>
      </c>
      <c r="CG30" s="6">
        <f t="shared" si="10"/>
        <v>0</v>
      </c>
      <c r="CH30" s="6">
        <f>SUM(Table1[[#This Row],[MOH 731_EMTCT_Known Positive at 1st ANC_HV02-01]])</f>
        <v>0</v>
      </c>
      <c r="CI30" s="6">
        <f>SUM(Table1[[#This Row],[MOH 731_EMTCT_Positive Results_ANC_HV02-10]])</f>
        <v>0</v>
      </c>
      <c r="CJ30" s="6">
        <f t="shared" si="0"/>
        <v>0</v>
      </c>
      <c r="CK30" s="6">
        <f t="shared" si="1"/>
        <v>0</v>
      </c>
      <c r="CL30" s="6">
        <f>Table1[[#This Row],[MOH 731_EMTCT_Start HAART_ANC_HV02-15]]</f>
        <v>0</v>
      </c>
      <c r="CM30" s="6">
        <f>Table1[[#This Row],[MOH 731_EMTCT_On HAART at 1st ANC_HV02-14]]</f>
        <v>0</v>
      </c>
      <c r="CN30" s="6">
        <f>SUM(Table1[[#This Row],[MOH 731_HIV_TB_StartART_&lt;1 (M) HV03-01]:[MOH 731_HIV_TB_StartART_25+_(F)_HV03-14]])</f>
        <v>0</v>
      </c>
      <c r="CO30" s="6">
        <f>SUM(Table1[[#This Row],[MOH 731_HIV_TB_OnART_&lt;1 (M) HV03-15]:[MOH 731_HIV_TB_OnART_25+_(F)_HV03-28]])</f>
        <v>0</v>
      </c>
      <c r="CP30" s="6">
        <f>Table1[[#This Row],[anc1_731]]</f>
        <v>3</v>
      </c>
      <c r="CQ30" s="6">
        <f>Table1[[#This Row],[anc_kp]]</f>
        <v>0</v>
      </c>
      <c r="CR30" s="6">
        <f>Table1[[#This Row],[MOH 731_HIV_TB cases_New_HV03-61]]</f>
        <v>0</v>
      </c>
      <c r="CS30" s="6">
        <f>Table1[[#This Row],[MOH 731_HIV_TB New_KnownHIVPositive(KPs)_HV03-62]]</f>
        <v>0</v>
      </c>
      <c r="CT30" s="6">
        <f t="shared" si="2"/>
        <v>0</v>
      </c>
      <c r="CU30" s="6">
        <f t="shared" si="3"/>
        <v>0</v>
      </c>
      <c r="CV30" s="6">
        <f>Table1[[#This Row],[MOH 731_HIV_TB New HIV Positive_HV03-63]]</f>
        <v>0</v>
      </c>
      <c r="CW30" s="6">
        <f>Table1[[#This Row],[MOH 731_HIV_TB New Known HIV Positive (KP) on HAART_HV03-64]]</f>
        <v>0</v>
      </c>
      <c r="CX30" s="6">
        <f>Table1[[#This Row],[MOH 731_HIV_TB New_start_HAART_HV03-65]]</f>
        <v>0</v>
      </c>
      <c r="CY30" s="6">
        <f>SUM(Table1[[#This Row],[tb_alreadyart_3082]:[tb_newart_3083]])</f>
        <v>0</v>
      </c>
      <c r="CZ30" s="6">
        <f>SUM(Table1[[#This Row],[MOH 731_HTS_No. Initiated on PrEP (NEW)_General popn _(M)_ HV01-19]:[MOH 731_HTS_No. Initiated on PrEP (NEW)_Pregnant and breastfeeding women HV01-31]])</f>
        <v>0</v>
      </c>
      <c r="DA30" s="6">
        <f t="shared" si="11"/>
        <v>0</v>
      </c>
      <c r="DB30" s="6">
        <f t="shared" si="5"/>
        <v>0</v>
      </c>
      <c r="DC30" s="6">
        <f>Table1[[#This Row],[MOH 711 SGBV Total Survivors Seen]]</f>
        <v>0</v>
      </c>
      <c r="DD30" s="6">
        <f t="shared" si="6"/>
        <v>0</v>
      </c>
      <c r="DE30" s="6">
        <f t="shared" si="7"/>
        <v>0</v>
      </c>
      <c r="DF30" s="6">
        <f>SUM(Table1[[#This Row],[MOH 731_HIV_TB_StartTPT_&lt;15 HV03-31]:[MOH 731_HIV_TB_StartTPT_15+ HV03-32]])</f>
        <v>0</v>
      </c>
      <c r="DG30" s="6">
        <f t="shared" si="8"/>
        <v>0</v>
      </c>
      <c r="DH30" s="18"/>
      <c r="DI30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('202407_A8QJMriHuJu','202407','A8QJMriHuJu','24224','0','0','3','0','0','0','0','0','0','0','0','0','0','0','3','0','0','0','0','0','0','0','0','0','0','0','0','0','0','0','0','0');</v>
      </c>
    </row>
    <row r="31" spans="2:113" x14ac:dyDescent="0.25">
      <c r="B31" s="1">
        <v>202407</v>
      </c>
      <c r="C31" s="2">
        <v>45474</v>
      </c>
      <c r="D31" s="1">
        <v>202407</v>
      </c>
      <c r="E31" s="1"/>
      <c r="F31" s="1" t="s">
        <v>106</v>
      </c>
      <c r="G31" s="1" t="s">
        <v>107</v>
      </c>
      <c r="H31" s="1">
        <v>14269</v>
      </c>
      <c r="I31" s="1"/>
      <c r="J31" s="1">
        <v>6</v>
      </c>
      <c r="K31" s="1">
        <v>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>
        <v>8</v>
      </c>
      <c r="AK31" s="1"/>
      <c r="AL31" s="1">
        <v>1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>
        <v>8</v>
      </c>
      <c r="BZ31" s="1"/>
      <c r="CA31" s="1"/>
      <c r="CB31" s="16">
        <f>SUM(Table1[[#This Row],[MOH 731_HTS_Positive_2-9 _(M)_ HV01-06]:[MOH 731_HTS_Positive_25+ _(F) (Including PMTCT)_HV01-15]])</f>
        <v>0</v>
      </c>
      <c r="CC31" s="16">
        <f>SUM(Table1[[#This Row],[MOH 731_HTS_Tests _(M)_ HV01-01]:[MOH 731_HTS_Tests _(F) (Including PMTCT)_ HV01-02]])</f>
        <v>16</v>
      </c>
      <c r="CD31" s="16">
        <f>Table1[[#This Row],[MOH 711 New ANC clients]]</f>
        <v>8</v>
      </c>
      <c r="CE31" s="6">
        <f>SUM(Table1[[#This Row],[MOH 731_EMTCT_Tested at ANC_Initial_HV02-02]])</f>
        <v>8</v>
      </c>
      <c r="CF31" s="6">
        <f t="shared" si="10"/>
        <v>0</v>
      </c>
      <c r="CG31" s="6">
        <f t="shared" si="10"/>
        <v>0</v>
      </c>
      <c r="CH31" s="6">
        <f>SUM(Table1[[#This Row],[MOH 731_EMTCT_Known Positive at 1st ANC_HV02-01]])</f>
        <v>0</v>
      </c>
      <c r="CI31" s="6">
        <f>SUM(Table1[[#This Row],[MOH 731_EMTCT_Positive Results_ANC_HV02-10]])</f>
        <v>0</v>
      </c>
      <c r="CJ31" s="6">
        <f t="shared" si="0"/>
        <v>0</v>
      </c>
      <c r="CK31" s="6">
        <f t="shared" si="1"/>
        <v>0</v>
      </c>
      <c r="CL31" s="6">
        <f>Table1[[#This Row],[MOH 731_EMTCT_Start HAART_ANC_HV02-15]]</f>
        <v>0</v>
      </c>
      <c r="CM31" s="6">
        <f>Table1[[#This Row],[MOH 731_EMTCT_On HAART at 1st ANC_HV02-14]]</f>
        <v>0</v>
      </c>
      <c r="CN31" s="6">
        <f>SUM(Table1[[#This Row],[MOH 731_HIV_TB_StartART_&lt;1 (M) HV03-01]:[MOH 731_HIV_TB_StartART_25+_(F)_HV03-14]])</f>
        <v>0</v>
      </c>
      <c r="CO31" s="6">
        <f>SUM(Table1[[#This Row],[MOH 731_HIV_TB_OnART_&lt;1 (M) HV03-15]:[MOH 731_HIV_TB_OnART_25+_(F)_HV03-28]])</f>
        <v>0</v>
      </c>
      <c r="CP31" s="6">
        <f>Table1[[#This Row],[anc1_731]]</f>
        <v>8</v>
      </c>
      <c r="CQ31" s="6">
        <f>Table1[[#This Row],[anc_kp]]</f>
        <v>0</v>
      </c>
      <c r="CR31" s="6">
        <f>Table1[[#This Row],[MOH 731_HIV_TB cases_New_HV03-61]]</f>
        <v>0</v>
      </c>
      <c r="CS31" s="6">
        <f>Table1[[#This Row],[MOH 731_HIV_TB New_KnownHIVPositive(KPs)_HV03-62]]</f>
        <v>0</v>
      </c>
      <c r="CT31" s="6">
        <f t="shared" si="2"/>
        <v>0</v>
      </c>
      <c r="CU31" s="6">
        <f t="shared" si="3"/>
        <v>0</v>
      </c>
      <c r="CV31" s="6">
        <f>Table1[[#This Row],[MOH 731_HIV_TB New HIV Positive_HV03-63]]</f>
        <v>0</v>
      </c>
      <c r="CW31" s="6">
        <f>Table1[[#This Row],[MOH 731_HIV_TB New Known HIV Positive (KP) on HAART_HV03-64]]</f>
        <v>0</v>
      </c>
      <c r="CX31" s="6">
        <f>Table1[[#This Row],[MOH 731_HIV_TB New_start_HAART_HV03-65]]</f>
        <v>0</v>
      </c>
      <c r="CY31" s="6">
        <f>SUM(Table1[[#This Row],[tb_alreadyart_3082]:[tb_newart_3083]])</f>
        <v>0</v>
      </c>
      <c r="CZ31" s="6">
        <f>SUM(Table1[[#This Row],[MOH 731_HTS_No. Initiated on PrEP (NEW)_General popn _(M)_ HV01-19]:[MOH 731_HTS_No. Initiated on PrEP (NEW)_Pregnant and breastfeeding women HV01-31]])</f>
        <v>0</v>
      </c>
      <c r="DA31" s="6">
        <f t="shared" si="11"/>
        <v>0</v>
      </c>
      <c r="DB31" s="6">
        <f t="shared" si="5"/>
        <v>0</v>
      </c>
      <c r="DC31" s="6">
        <f>Table1[[#This Row],[MOH 711 SGBV Total Survivors Seen]]</f>
        <v>0</v>
      </c>
      <c r="DD31" s="6">
        <f t="shared" si="6"/>
        <v>0</v>
      </c>
      <c r="DE31" s="6">
        <f t="shared" si="7"/>
        <v>0</v>
      </c>
      <c r="DF31" s="6">
        <f>SUM(Table1[[#This Row],[MOH 731_HIV_TB_StartTPT_&lt;15 HV03-31]:[MOH 731_HIV_TB_StartTPT_15+ HV03-32]])</f>
        <v>0</v>
      </c>
      <c r="DG31" s="6">
        <f t="shared" si="8"/>
        <v>0</v>
      </c>
      <c r="DH31" s="18"/>
      <c r="DI31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('202407_DMF5wWYxVHg','202407','DMF5wWYxVHg','14269','0','16','8','8','0','0','0','0','0','0','0','0','0','0','8','0','0','0','0','0','0','0','0','0','0','0','0','0','0','0','0','0');</v>
      </c>
    </row>
    <row r="32" spans="2:113" x14ac:dyDescent="0.25">
      <c r="B32" s="1">
        <v>202407</v>
      </c>
      <c r="C32" s="2">
        <v>45474</v>
      </c>
      <c r="D32" s="1">
        <v>202407</v>
      </c>
      <c r="E32" s="1"/>
      <c r="F32" s="1" t="s">
        <v>108</v>
      </c>
      <c r="G32" s="1" t="s">
        <v>109</v>
      </c>
      <c r="H32" s="1">
        <v>14292</v>
      </c>
      <c r="I32" s="1"/>
      <c r="J32" s="1">
        <v>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>
        <v>3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>
        <v>3</v>
      </c>
      <c r="BZ32" s="1"/>
      <c r="CA32" s="1"/>
      <c r="CB32" s="16">
        <f>SUM(Table1[[#This Row],[MOH 731_HTS_Positive_2-9 _(M)_ HV01-06]:[MOH 731_HTS_Positive_25+ _(F) (Including PMTCT)_HV01-15]])</f>
        <v>0</v>
      </c>
      <c r="CC32" s="16">
        <f>SUM(Table1[[#This Row],[MOH 731_HTS_Tests _(M)_ HV01-01]:[MOH 731_HTS_Tests _(F) (Including PMTCT)_ HV01-02]])</f>
        <v>3</v>
      </c>
      <c r="CD32" s="16">
        <f>Table1[[#This Row],[MOH 711 New ANC clients]]</f>
        <v>3</v>
      </c>
      <c r="CE32" s="6">
        <f>SUM(Table1[[#This Row],[MOH 731_EMTCT_Tested at ANC_Initial_HV02-02]])</f>
        <v>3</v>
      </c>
      <c r="CF32" s="6">
        <f t="shared" si="10"/>
        <v>0</v>
      </c>
      <c r="CG32" s="6">
        <f t="shared" si="10"/>
        <v>0</v>
      </c>
      <c r="CH32" s="6">
        <f>SUM(Table1[[#This Row],[MOH 731_EMTCT_Known Positive at 1st ANC_HV02-01]])</f>
        <v>0</v>
      </c>
      <c r="CI32" s="6">
        <f>SUM(Table1[[#This Row],[MOH 731_EMTCT_Positive Results_ANC_HV02-10]])</f>
        <v>0</v>
      </c>
      <c r="CJ32" s="6">
        <f t="shared" si="0"/>
        <v>0</v>
      </c>
      <c r="CK32" s="6">
        <f t="shared" si="1"/>
        <v>0</v>
      </c>
      <c r="CL32" s="6">
        <f>Table1[[#This Row],[MOH 731_EMTCT_Start HAART_ANC_HV02-15]]</f>
        <v>0</v>
      </c>
      <c r="CM32" s="6">
        <f>Table1[[#This Row],[MOH 731_EMTCT_On HAART at 1st ANC_HV02-14]]</f>
        <v>0</v>
      </c>
      <c r="CN32" s="6">
        <f>SUM(Table1[[#This Row],[MOH 731_HIV_TB_StartART_&lt;1 (M) HV03-01]:[MOH 731_HIV_TB_StartART_25+_(F)_HV03-14]])</f>
        <v>0</v>
      </c>
      <c r="CO32" s="6">
        <f>SUM(Table1[[#This Row],[MOH 731_HIV_TB_OnART_&lt;1 (M) HV03-15]:[MOH 731_HIV_TB_OnART_25+_(F)_HV03-28]])</f>
        <v>0</v>
      </c>
      <c r="CP32" s="6">
        <f>Table1[[#This Row],[anc1_731]]</f>
        <v>3</v>
      </c>
      <c r="CQ32" s="6">
        <f>Table1[[#This Row],[anc_kp]]</f>
        <v>0</v>
      </c>
      <c r="CR32" s="6">
        <f>Table1[[#This Row],[MOH 731_HIV_TB cases_New_HV03-61]]</f>
        <v>0</v>
      </c>
      <c r="CS32" s="6">
        <f>Table1[[#This Row],[MOH 731_HIV_TB New_KnownHIVPositive(KPs)_HV03-62]]</f>
        <v>0</v>
      </c>
      <c r="CT32" s="6">
        <f t="shared" si="2"/>
        <v>0</v>
      </c>
      <c r="CU32" s="6">
        <f t="shared" si="3"/>
        <v>0</v>
      </c>
      <c r="CV32" s="6">
        <f>Table1[[#This Row],[MOH 731_HIV_TB New HIV Positive_HV03-63]]</f>
        <v>0</v>
      </c>
      <c r="CW32" s="6">
        <f>Table1[[#This Row],[MOH 731_HIV_TB New Known HIV Positive (KP) on HAART_HV03-64]]</f>
        <v>0</v>
      </c>
      <c r="CX32" s="6">
        <f>Table1[[#This Row],[MOH 731_HIV_TB New_start_HAART_HV03-65]]</f>
        <v>0</v>
      </c>
      <c r="CY32" s="6">
        <f>SUM(Table1[[#This Row],[tb_alreadyart_3082]:[tb_newart_3083]])</f>
        <v>0</v>
      </c>
      <c r="CZ32" s="6">
        <f>SUM(Table1[[#This Row],[MOH 731_HTS_No. Initiated on PrEP (NEW)_General popn _(M)_ HV01-19]:[MOH 731_HTS_No. Initiated on PrEP (NEW)_Pregnant and breastfeeding women HV01-31]])</f>
        <v>0</v>
      </c>
      <c r="DA32" s="6">
        <f t="shared" si="11"/>
        <v>0</v>
      </c>
      <c r="DB32" s="6">
        <f t="shared" si="5"/>
        <v>0</v>
      </c>
      <c r="DC32" s="6">
        <f>Table1[[#This Row],[MOH 711 SGBV Total Survivors Seen]]</f>
        <v>0</v>
      </c>
      <c r="DD32" s="6">
        <f t="shared" si="6"/>
        <v>0</v>
      </c>
      <c r="DE32" s="6">
        <f t="shared" si="7"/>
        <v>0</v>
      </c>
      <c r="DF32" s="6">
        <f>SUM(Table1[[#This Row],[MOH 731_HIV_TB_StartTPT_&lt;15 HV03-31]:[MOH 731_HIV_TB_StartTPT_15+ HV03-32]])</f>
        <v>0</v>
      </c>
      <c r="DG32" s="6">
        <f t="shared" si="8"/>
        <v>0</v>
      </c>
      <c r="DH32" s="18"/>
      <c r="DI32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('202407_a2YRxZ59mLY','202407','a2YRxZ59mLY','14292','0','3','3','3','0','0','0','0','0','0','0','0','0','0','3','0','0','0','0','0','0','0','0','0','0','0','0','0','0','0','0','0');</v>
      </c>
    </row>
    <row r="33" spans="2:113" x14ac:dyDescent="0.25">
      <c r="B33" s="1">
        <v>202407</v>
      </c>
      <c r="C33" s="2">
        <v>45474</v>
      </c>
      <c r="D33" s="1">
        <v>202407</v>
      </c>
      <c r="E33" s="1"/>
      <c r="F33" s="1" t="s">
        <v>110</v>
      </c>
      <c r="G33" s="1" t="s">
        <v>111</v>
      </c>
      <c r="H33" s="1">
        <v>20436</v>
      </c>
      <c r="I33" s="1" t="s">
        <v>89</v>
      </c>
      <c r="J33" s="1">
        <v>3</v>
      </c>
      <c r="K33" s="1">
        <v>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>
        <v>1</v>
      </c>
      <c r="AK33" s="1">
        <v>1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>
        <v>1</v>
      </c>
      <c r="BZ33" s="1"/>
      <c r="CA33" s="1"/>
      <c r="CB33" s="16">
        <f>SUM(Table1[[#This Row],[MOH 731_HTS_Positive_2-9 _(M)_ HV01-06]:[MOH 731_HTS_Positive_25+ _(F) (Including PMTCT)_HV01-15]])</f>
        <v>0</v>
      </c>
      <c r="CC33" s="16">
        <f>SUM(Table1[[#This Row],[MOH 731_HTS_Tests _(M)_ HV01-01]:[MOH 731_HTS_Tests _(F) (Including PMTCT)_ HV01-02]])</f>
        <v>7</v>
      </c>
      <c r="CD33" s="16">
        <f>Table1[[#This Row],[MOH 711 New ANC clients]]</f>
        <v>1</v>
      </c>
      <c r="CE33" s="6">
        <f>SUM(Table1[[#This Row],[MOH 731_EMTCT_Tested at ANC_Initial_HV02-02]])</f>
        <v>1</v>
      </c>
      <c r="CF33" s="6">
        <f t="shared" si="10"/>
        <v>0</v>
      </c>
      <c r="CG33" s="6">
        <f t="shared" si="10"/>
        <v>0</v>
      </c>
      <c r="CH33" s="6">
        <f>SUM(Table1[[#This Row],[MOH 731_EMTCT_Known Positive at 1st ANC_HV02-01]])</f>
        <v>0</v>
      </c>
      <c r="CI33" s="6">
        <f>SUM(Table1[[#This Row],[MOH 731_EMTCT_Positive Results_ANC_HV02-10]])</f>
        <v>0</v>
      </c>
      <c r="CJ33" s="6">
        <f t="shared" si="0"/>
        <v>0</v>
      </c>
      <c r="CK33" s="6">
        <f t="shared" si="1"/>
        <v>0</v>
      </c>
      <c r="CL33" s="6">
        <f>Table1[[#This Row],[MOH 731_EMTCT_Start HAART_ANC_HV02-15]]</f>
        <v>0</v>
      </c>
      <c r="CM33" s="6">
        <f>Table1[[#This Row],[MOH 731_EMTCT_On HAART at 1st ANC_HV02-14]]</f>
        <v>0</v>
      </c>
      <c r="CN33" s="6">
        <f>SUM(Table1[[#This Row],[MOH 731_HIV_TB_StartART_&lt;1 (M) HV03-01]:[MOH 731_HIV_TB_StartART_25+_(F)_HV03-14]])</f>
        <v>0</v>
      </c>
      <c r="CO33" s="6">
        <f>SUM(Table1[[#This Row],[MOH 731_HIV_TB_OnART_&lt;1 (M) HV03-15]:[MOH 731_HIV_TB_OnART_25+_(F)_HV03-28]])</f>
        <v>0</v>
      </c>
      <c r="CP33" s="6">
        <f>Table1[[#This Row],[anc1_731]]</f>
        <v>1</v>
      </c>
      <c r="CQ33" s="6">
        <f>Table1[[#This Row],[anc_kp]]</f>
        <v>0</v>
      </c>
      <c r="CR33" s="6">
        <f>Table1[[#This Row],[MOH 731_HIV_TB cases_New_HV03-61]]</f>
        <v>0</v>
      </c>
      <c r="CS33" s="6">
        <f>Table1[[#This Row],[MOH 731_HIV_TB New_KnownHIVPositive(KPs)_HV03-62]]</f>
        <v>0</v>
      </c>
      <c r="CT33" s="6">
        <f t="shared" si="2"/>
        <v>0</v>
      </c>
      <c r="CU33" s="6">
        <f t="shared" si="3"/>
        <v>0</v>
      </c>
      <c r="CV33" s="6">
        <f>Table1[[#This Row],[MOH 731_HIV_TB New HIV Positive_HV03-63]]</f>
        <v>0</v>
      </c>
      <c r="CW33" s="6">
        <f>Table1[[#This Row],[MOH 731_HIV_TB New Known HIV Positive (KP) on HAART_HV03-64]]</f>
        <v>0</v>
      </c>
      <c r="CX33" s="6">
        <f>Table1[[#This Row],[MOH 731_HIV_TB New_start_HAART_HV03-65]]</f>
        <v>0</v>
      </c>
      <c r="CY33" s="6">
        <f>SUM(Table1[[#This Row],[tb_alreadyart_3082]:[tb_newart_3083]])</f>
        <v>0</v>
      </c>
      <c r="CZ33" s="6">
        <f>SUM(Table1[[#This Row],[MOH 731_HTS_No. Initiated on PrEP (NEW)_General popn _(M)_ HV01-19]:[MOH 731_HTS_No. Initiated on PrEP (NEW)_Pregnant and breastfeeding women HV01-31]])</f>
        <v>0</v>
      </c>
      <c r="DA33" s="6">
        <f t="shared" si="11"/>
        <v>0</v>
      </c>
      <c r="DB33" s="6">
        <f t="shared" si="5"/>
        <v>0</v>
      </c>
      <c r="DC33" s="6">
        <f>Table1[[#This Row],[MOH 711 SGBV Total Survivors Seen]]</f>
        <v>0</v>
      </c>
      <c r="DD33" s="6">
        <f t="shared" si="6"/>
        <v>0</v>
      </c>
      <c r="DE33" s="6">
        <f t="shared" si="7"/>
        <v>0</v>
      </c>
      <c r="DF33" s="6">
        <f>SUM(Table1[[#This Row],[MOH 731_HIV_TB_StartTPT_&lt;15 HV03-31]:[MOH 731_HIV_TB_StartTPT_15+ HV03-32]])</f>
        <v>0</v>
      </c>
      <c r="DG33" s="6">
        <f t="shared" si="8"/>
        <v>0</v>
      </c>
      <c r="DH33" s="18"/>
      <c r="DI33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('202407_IE9dGnb7S7h','202407','IE9dGnb7S7h','20436','0','7','1','1','0','0','0','0','0','0','0','0','0','0','1','0','0','0','0','0','0','0','0','0','0','0','0','0','0','0','0','0');</v>
      </c>
    </row>
    <row r="34" spans="2:113" x14ac:dyDescent="0.25">
      <c r="B34" s="1">
        <v>202407</v>
      </c>
      <c r="C34" s="2">
        <v>45474</v>
      </c>
      <c r="D34" s="1">
        <v>202407</v>
      </c>
      <c r="E34" s="1"/>
      <c r="F34" s="1" t="s">
        <v>112</v>
      </c>
      <c r="G34" s="1" t="s">
        <v>113</v>
      </c>
      <c r="H34" s="1">
        <v>17095</v>
      </c>
      <c r="I34" s="1"/>
      <c r="J34" s="1"/>
      <c r="K34" s="1">
        <v>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>
        <v>6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>
        <v>6</v>
      </c>
      <c r="BZ34" s="1"/>
      <c r="CA34" s="1"/>
      <c r="CB34" s="16">
        <f>SUM(Table1[[#This Row],[MOH 731_HTS_Positive_2-9 _(M)_ HV01-06]:[MOH 731_HTS_Positive_25+ _(F) (Including PMTCT)_HV01-15]])</f>
        <v>0</v>
      </c>
      <c r="CC34" s="16">
        <f>SUM(Table1[[#This Row],[MOH 731_HTS_Tests _(M)_ HV01-01]:[MOH 731_HTS_Tests _(F) (Including PMTCT)_ HV01-02]])</f>
        <v>6</v>
      </c>
      <c r="CD34" s="16">
        <f>Table1[[#This Row],[MOH 711 New ANC clients]]</f>
        <v>6</v>
      </c>
      <c r="CE34" s="6">
        <f>SUM(Table1[[#This Row],[MOH 731_EMTCT_Tested at ANC_Initial_HV02-02]])</f>
        <v>6</v>
      </c>
      <c r="CF34" s="6">
        <f t="shared" si="10"/>
        <v>0</v>
      </c>
      <c r="CG34" s="6">
        <f t="shared" si="10"/>
        <v>0</v>
      </c>
      <c r="CH34" s="6">
        <f>SUM(Table1[[#This Row],[MOH 731_EMTCT_Known Positive at 1st ANC_HV02-01]])</f>
        <v>0</v>
      </c>
      <c r="CI34" s="6">
        <f>SUM(Table1[[#This Row],[MOH 731_EMTCT_Positive Results_ANC_HV02-10]])</f>
        <v>0</v>
      </c>
      <c r="CJ34" s="6">
        <f t="shared" si="0"/>
        <v>0</v>
      </c>
      <c r="CK34" s="6">
        <f t="shared" si="1"/>
        <v>0</v>
      </c>
      <c r="CL34" s="6">
        <f>Table1[[#This Row],[MOH 731_EMTCT_Start HAART_ANC_HV02-15]]</f>
        <v>0</v>
      </c>
      <c r="CM34" s="6">
        <f>Table1[[#This Row],[MOH 731_EMTCT_On HAART at 1st ANC_HV02-14]]</f>
        <v>0</v>
      </c>
      <c r="CN34" s="6">
        <f>SUM(Table1[[#This Row],[MOH 731_HIV_TB_StartART_&lt;1 (M) HV03-01]:[MOH 731_HIV_TB_StartART_25+_(F)_HV03-14]])</f>
        <v>0</v>
      </c>
      <c r="CO34" s="6">
        <f>SUM(Table1[[#This Row],[MOH 731_HIV_TB_OnART_&lt;1 (M) HV03-15]:[MOH 731_HIV_TB_OnART_25+_(F)_HV03-28]])</f>
        <v>0</v>
      </c>
      <c r="CP34" s="6">
        <f>Table1[[#This Row],[anc1_731]]</f>
        <v>6</v>
      </c>
      <c r="CQ34" s="6">
        <f>Table1[[#This Row],[anc_kp]]</f>
        <v>0</v>
      </c>
      <c r="CR34" s="6">
        <f>Table1[[#This Row],[MOH 731_HIV_TB cases_New_HV03-61]]</f>
        <v>0</v>
      </c>
      <c r="CS34" s="6">
        <f>Table1[[#This Row],[MOH 731_HIV_TB New_KnownHIVPositive(KPs)_HV03-62]]</f>
        <v>0</v>
      </c>
      <c r="CT34" s="6">
        <f t="shared" si="2"/>
        <v>0</v>
      </c>
      <c r="CU34" s="6">
        <f t="shared" si="3"/>
        <v>0</v>
      </c>
      <c r="CV34" s="6">
        <f>Table1[[#This Row],[MOH 731_HIV_TB New HIV Positive_HV03-63]]</f>
        <v>0</v>
      </c>
      <c r="CW34" s="6">
        <f>Table1[[#This Row],[MOH 731_HIV_TB New Known HIV Positive (KP) on HAART_HV03-64]]</f>
        <v>0</v>
      </c>
      <c r="CX34" s="6">
        <f>Table1[[#This Row],[MOH 731_HIV_TB New_start_HAART_HV03-65]]</f>
        <v>0</v>
      </c>
      <c r="CY34" s="6">
        <f>SUM(Table1[[#This Row],[tb_alreadyart_3082]:[tb_newart_3083]])</f>
        <v>0</v>
      </c>
      <c r="CZ34" s="6">
        <f>SUM(Table1[[#This Row],[MOH 731_HTS_No. Initiated on PrEP (NEW)_General popn _(M)_ HV01-19]:[MOH 731_HTS_No. Initiated on PrEP (NEW)_Pregnant and breastfeeding women HV01-31]])</f>
        <v>0</v>
      </c>
      <c r="DA34" s="6">
        <f t="shared" si="11"/>
        <v>0</v>
      </c>
      <c r="DB34" s="6">
        <f t="shared" si="5"/>
        <v>0</v>
      </c>
      <c r="DC34" s="6">
        <f>Table1[[#This Row],[MOH 711 SGBV Total Survivors Seen]]</f>
        <v>0</v>
      </c>
      <c r="DD34" s="6">
        <f t="shared" si="6"/>
        <v>0</v>
      </c>
      <c r="DE34" s="6">
        <f t="shared" si="7"/>
        <v>0</v>
      </c>
      <c r="DF34" s="6">
        <f>SUM(Table1[[#This Row],[MOH 731_HIV_TB_StartTPT_&lt;15 HV03-31]:[MOH 731_HIV_TB_StartTPT_15+ HV03-32]])</f>
        <v>0</v>
      </c>
      <c r="DG34" s="6">
        <f t="shared" si="8"/>
        <v>0</v>
      </c>
      <c r="DH34" s="18"/>
      <c r="DI34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('202407_EYS2C6J7ram','202407','EYS2C6J7ram','17095','0','6','6','6','0','0','0','0','0','0','0','0','0','0','6','0','0','0','0','0','0','0','0','0','0','0','0','0','0','0','0','0');</v>
      </c>
    </row>
    <row r="35" spans="2:113" x14ac:dyDescent="0.25">
      <c r="B35" s="1">
        <v>202407</v>
      </c>
      <c r="C35" s="2">
        <v>45474</v>
      </c>
      <c r="D35" s="1">
        <v>202407</v>
      </c>
      <c r="E35" s="1"/>
      <c r="F35" s="1" t="s">
        <v>114</v>
      </c>
      <c r="G35" s="1" t="s">
        <v>115</v>
      </c>
      <c r="H35" s="1">
        <v>14321</v>
      </c>
      <c r="I35" s="1"/>
      <c r="J35" s="1">
        <v>106</v>
      </c>
      <c r="K35" s="1">
        <v>43</v>
      </c>
      <c r="L35" s="1"/>
      <c r="M35" s="1"/>
      <c r="N35" s="1"/>
      <c r="O35" s="1"/>
      <c r="P35" s="1"/>
      <c r="Q35" s="1"/>
      <c r="R35" s="1"/>
      <c r="S35" s="1">
        <v>1</v>
      </c>
      <c r="T35" s="1"/>
      <c r="U35" s="1">
        <v>1</v>
      </c>
      <c r="V35" s="1"/>
      <c r="W35" s="1">
        <v>1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>
        <v>79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>
        <v>1</v>
      </c>
      <c r="BB35" s="1"/>
      <c r="BC35" s="1">
        <v>1</v>
      </c>
      <c r="BD35" s="1"/>
      <c r="BE35" s="1"/>
      <c r="BF35" s="1">
        <v>1</v>
      </c>
      <c r="BG35" s="1"/>
      <c r="BH35" s="1"/>
      <c r="BI35" s="1">
        <v>3</v>
      </c>
      <c r="BJ35" s="1">
        <v>1</v>
      </c>
      <c r="BK35" s="1"/>
      <c r="BL35" s="1">
        <v>2</v>
      </c>
      <c r="BM35" s="1">
        <v>2</v>
      </c>
      <c r="BN35" s="1"/>
      <c r="BO35" s="1">
        <v>1</v>
      </c>
      <c r="BP35" s="1">
        <v>20</v>
      </c>
      <c r="BQ35" s="1">
        <v>43</v>
      </c>
      <c r="BR35" s="1"/>
      <c r="BS35" s="1">
        <v>1</v>
      </c>
      <c r="BT35" s="1">
        <v>17</v>
      </c>
      <c r="BU35" s="1">
        <v>1</v>
      </c>
      <c r="BV35" s="1"/>
      <c r="BW35" s="1">
        <v>1</v>
      </c>
      <c r="BX35" s="1"/>
      <c r="BY35" s="1">
        <v>75</v>
      </c>
      <c r="BZ35" s="1"/>
      <c r="CA35" s="1"/>
      <c r="CB35" s="16">
        <f>SUM(Table1[[#This Row],[MOH 731_HTS_Positive_2-9 _(M)_ HV01-06]:[MOH 731_HTS_Positive_25+ _(F) (Including PMTCT)_HV01-15]])</f>
        <v>2</v>
      </c>
      <c r="CC35" s="16">
        <f>SUM(Table1[[#This Row],[MOH 731_HTS_Tests _(M)_ HV01-01]:[MOH 731_HTS_Tests _(F) (Including PMTCT)_ HV01-02]])</f>
        <v>149</v>
      </c>
      <c r="CD35" s="16">
        <f>Table1[[#This Row],[MOH 711 New ANC clients]]</f>
        <v>75</v>
      </c>
      <c r="CE35" s="6">
        <f>SUM(Table1[[#This Row],[MOH 731_EMTCT_Tested at ANC_Initial_HV02-02]])</f>
        <v>79</v>
      </c>
      <c r="CF35" s="6">
        <f t="shared" si="10"/>
        <v>0</v>
      </c>
      <c r="CG35" s="6">
        <f t="shared" si="10"/>
        <v>0</v>
      </c>
      <c r="CH35" s="6">
        <f>SUM(Table1[[#This Row],[MOH 731_EMTCT_Known Positive at 1st ANC_HV02-01]])</f>
        <v>0</v>
      </c>
      <c r="CI35" s="6">
        <f>SUM(Table1[[#This Row],[MOH 731_EMTCT_Positive Results_ANC_HV02-10]])</f>
        <v>0</v>
      </c>
      <c r="CJ35" s="6">
        <f t="shared" si="0"/>
        <v>0</v>
      </c>
      <c r="CK35" s="6">
        <f t="shared" si="1"/>
        <v>0</v>
      </c>
      <c r="CL35" s="6">
        <f>Table1[[#This Row],[MOH 731_EMTCT_Start HAART_ANC_HV02-15]]</f>
        <v>0</v>
      </c>
      <c r="CM35" s="6">
        <f>Table1[[#This Row],[MOH 731_EMTCT_On HAART at 1st ANC_HV02-14]]</f>
        <v>0</v>
      </c>
      <c r="CN35" s="6">
        <f>SUM(Table1[[#This Row],[MOH 731_HIV_TB_StartART_&lt;1 (M) HV03-01]:[MOH 731_HIV_TB_StartART_25+_(F)_HV03-14]])</f>
        <v>2</v>
      </c>
      <c r="CO35" s="6">
        <f>SUM(Table1[[#This Row],[MOH 731_HIV_TB_OnART_&lt;1 (M) HV03-15]:[MOH 731_HIV_TB_OnART_25+_(F)_HV03-28]])</f>
        <v>73</v>
      </c>
      <c r="CP35" s="6">
        <f>Table1[[#This Row],[anc1_731]]</f>
        <v>75</v>
      </c>
      <c r="CQ35" s="6">
        <f>Table1[[#This Row],[anc_kp]]</f>
        <v>0</v>
      </c>
      <c r="CR35" s="6">
        <f>Table1[[#This Row],[MOH 731_HIV_TB cases_New_HV03-61]]</f>
        <v>17</v>
      </c>
      <c r="CS35" s="6">
        <f>Table1[[#This Row],[MOH 731_HIV_TB New_KnownHIVPositive(KPs)_HV03-62]]</f>
        <v>1</v>
      </c>
      <c r="CT35" s="6">
        <f t="shared" si="2"/>
        <v>0</v>
      </c>
      <c r="CU35" s="6">
        <f t="shared" si="3"/>
        <v>0</v>
      </c>
      <c r="CV35" s="6">
        <f>Table1[[#This Row],[MOH 731_HIV_TB New HIV Positive_HV03-63]]</f>
        <v>0</v>
      </c>
      <c r="CW35" s="6">
        <f>Table1[[#This Row],[MOH 731_HIV_TB New Known HIV Positive (KP) on HAART_HV03-64]]</f>
        <v>1</v>
      </c>
      <c r="CX35" s="6">
        <f>Table1[[#This Row],[MOH 731_HIV_TB New_start_HAART_HV03-65]]</f>
        <v>0</v>
      </c>
      <c r="CY35" s="6">
        <f>SUM(Table1[[#This Row],[tb_alreadyart_3082]:[tb_newart_3083]])</f>
        <v>1</v>
      </c>
      <c r="CZ35" s="6">
        <f>SUM(Table1[[#This Row],[MOH 731_HTS_No. Initiated on PrEP (NEW)_General popn _(M)_ HV01-19]:[MOH 731_HTS_No. Initiated on PrEP (NEW)_Pregnant and breastfeeding women HV01-31]])</f>
        <v>1</v>
      </c>
      <c r="DA35" s="6">
        <f t="shared" si="11"/>
        <v>0</v>
      </c>
      <c r="DB35" s="6">
        <f t="shared" si="5"/>
        <v>0</v>
      </c>
      <c r="DC35" s="6">
        <f>Table1[[#This Row],[MOH 711 SGBV Total Survivors Seen]]</f>
        <v>0</v>
      </c>
      <c r="DD35" s="6">
        <f t="shared" si="6"/>
        <v>0</v>
      </c>
      <c r="DE35" s="6">
        <f t="shared" si="7"/>
        <v>0</v>
      </c>
      <c r="DF35" s="6">
        <f>SUM(Table1[[#This Row],[MOH 731_HIV_TB_StartTPT_&lt;15 HV03-31]:[MOH 731_HIV_TB_StartTPT_15+ HV03-32]])</f>
        <v>1</v>
      </c>
      <c r="DG35" s="6">
        <f t="shared" si="8"/>
        <v>0</v>
      </c>
      <c r="DH35" s="18"/>
      <c r="DI35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('202407_vUatEiL3txf','202407','vUatEiL3txf','14321','2','149','75','79','0','0','0','0','0','0','0','0','2','73','75','0','17','1','0','0','0','1','0','1','1','0','0','0','0','0','1','0');</v>
      </c>
    </row>
    <row r="36" spans="2:113" x14ac:dyDescent="0.25">
      <c r="B36" s="1">
        <v>202407</v>
      </c>
      <c r="C36" s="2">
        <v>45474</v>
      </c>
      <c r="D36" s="1">
        <v>202407</v>
      </c>
      <c r="E36" s="1"/>
      <c r="F36" s="1" t="s">
        <v>700</v>
      </c>
      <c r="G36" s="1" t="s">
        <v>701</v>
      </c>
      <c r="H36" s="1">
        <v>20461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>
        <v>2</v>
      </c>
      <c r="BZ36" s="1"/>
      <c r="CA36" s="1"/>
      <c r="CB36" s="16">
        <f>SUM(Table1[[#This Row],[MOH 731_HTS_Positive_2-9 _(M)_ HV01-06]:[MOH 731_HTS_Positive_25+ _(F) (Including PMTCT)_HV01-15]])</f>
        <v>0</v>
      </c>
      <c r="CC36" s="16">
        <f>SUM(Table1[[#This Row],[MOH 731_HTS_Tests _(M)_ HV01-01]:[MOH 731_HTS_Tests _(F) (Including PMTCT)_ HV01-02]])</f>
        <v>0</v>
      </c>
      <c r="CD36" s="16">
        <f>Table1[[#This Row],[MOH 711 New ANC clients]]</f>
        <v>2</v>
      </c>
      <c r="CE36" s="6">
        <f>SUM(Table1[[#This Row],[MOH 731_EMTCT_Tested at ANC_Initial_HV02-02]])</f>
        <v>0</v>
      </c>
      <c r="CF36" s="6">
        <f t="shared" si="10"/>
        <v>0</v>
      </c>
      <c r="CG36" s="6">
        <f t="shared" si="10"/>
        <v>0</v>
      </c>
      <c r="CH36" s="6">
        <f>SUM(Table1[[#This Row],[MOH 731_EMTCT_Known Positive at 1st ANC_HV02-01]])</f>
        <v>0</v>
      </c>
      <c r="CI36" s="6">
        <f>SUM(Table1[[#This Row],[MOH 731_EMTCT_Positive Results_ANC_HV02-10]])</f>
        <v>0</v>
      </c>
      <c r="CJ36" s="6">
        <f t="shared" si="0"/>
        <v>0</v>
      </c>
      <c r="CK36" s="6">
        <f t="shared" si="1"/>
        <v>0</v>
      </c>
      <c r="CL36" s="6">
        <f>Table1[[#This Row],[MOH 731_EMTCT_Start HAART_ANC_HV02-15]]</f>
        <v>0</v>
      </c>
      <c r="CM36" s="6">
        <f>Table1[[#This Row],[MOH 731_EMTCT_On HAART at 1st ANC_HV02-14]]</f>
        <v>0</v>
      </c>
      <c r="CN36" s="6">
        <f>SUM(Table1[[#This Row],[MOH 731_HIV_TB_StartART_&lt;1 (M) HV03-01]:[MOH 731_HIV_TB_StartART_25+_(F)_HV03-14]])</f>
        <v>0</v>
      </c>
      <c r="CO36" s="6">
        <f>SUM(Table1[[#This Row],[MOH 731_HIV_TB_OnART_&lt;1 (M) HV03-15]:[MOH 731_HIV_TB_OnART_25+_(F)_HV03-28]])</f>
        <v>0</v>
      </c>
      <c r="CP36" s="6">
        <f>Table1[[#This Row],[anc1_731]]</f>
        <v>2</v>
      </c>
      <c r="CQ36" s="6">
        <f>Table1[[#This Row],[anc_kp]]</f>
        <v>0</v>
      </c>
      <c r="CR36" s="6">
        <f>Table1[[#This Row],[MOH 731_HIV_TB cases_New_HV03-61]]</f>
        <v>0</v>
      </c>
      <c r="CS36" s="6">
        <f>Table1[[#This Row],[MOH 731_HIV_TB New_KnownHIVPositive(KPs)_HV03-62]]</f>
        <v>0</v>
      </c>
      <c r="CT36" s="6">
        <f t="shared" si="2"/>
        <v>0</v>
      </c>
      <c r="CU36" s="6">
        <f t="shared" si="3"/>
        <v>0</v>
      </c>
      <c r="CV36" s="6">
        <f>Table1[[#This Row],[MOH 731_HIV_TB New HIV Positive_HV03-63]]</f>
        <v>0</v>
      </c>
      <c r="CW36" s="6">
        <f>Table1[[#This Row],[MOH 731_HIV_TB New Known HIV Positive (KP) on HAART_HV03-64]]</f>
        <v>0</v>
      </c>
      <c r="CX36" s="6">
        <f>Table1[[#This Row],[MOH 731_HIV_TB New_start_HAART_HV03-65]]</f>
        <v>0</v>
      </c>
      <c r="CY36" s="6">
        <f>SUM(Table1[[#This Row],[tb_alreadyart_3082]:[tb_newart_3083]])</f>
        <v>0</v>
      </c>
      <c r="CZ36" s="6">
        <f>SUM(Table1[[#This Row],[MOH 731_HTS_No. Initiated on PrEP (NEW)_General popn _(M)_ HV01-19]:[MOH 731_HTS_No. Initiated on PrEP (NEW)_Pregnant and breastfeeding women HV01-31]])</f>
        <v>0</v>
      </c>
      <c r="DA36" s="6">
        <f t="shared" si="11"/>
        <v>0</v>
      </c>
      <c r="DB36" s="6">
        <f t="shared" si="5"/>
        <v>0</v>
      </c>
      <c r="DC36" s="6">
        <f>Table1[[#This Row],[MOH 711 SGBV Total Survivors Seen]]</f>
        <v>0</v>
      </c>
      <c r="DD36" s="6">
        <f t="shared" si="6"/>
        <v>0</v>
      </c>
      <c r="DE36" s="6">
        <f t="shared" si="7"/>
        <v>0</v>
      </c>
      <c r="DF36" s="6">
        <f>SUM(Table1[[#This Row],[MOH 731_HIV_TB_StartTPT_&lt;15 HV03-31]:[MOH 731_HIV_TB_StartTPT_15+ HV03-32]])</f>
        <v>0</v>
      </c>
      <c r="DG36" s="6">
        <f t="shared" si="8"/>
        <v>0</v>
      </c>
      <c r="DH36" s="18"/>
      <c r="DI36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('202407_lJ8iK84732s','202407','lJ8iK84732s','20461','0','0','2','0','0','0','0','0','0','0','0','0','0','0','2','0','0','0','0','0','0','0','0','0','0','0','0','0','0','0','0','0');</v>
      </c>
    </row>
    <row r="37" spans="2:113" x14ac:dyDescent="0.25">
      <c r="B37" s="1">
        <v>202407</v>
      </c>
      <c r="C37" s="2">
        <v>45474</v>
      </c>
      <c r="D37" s="1">
        <v>202407</v>
      </c>
      <c r="E37" s="1"/>
      <c r="F37" s="1" t="s">
        <v>702</v>
      </c>
      <c r="G37" s="1" t="s">
        <v>703</v>
      </c>
      <c r="H37" s="1">
        <v>16727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>
        <v>13</v>
      </c>
      <c r="BZ37" s="1"/>
      <c r="CA37" s="1"/>
      <c r="CB37" s="16">
        <f>SUM(Table1[[#This Row],[MOH 731_HTS_Positive_2-9 _(M)_ HV01-06]:[MOH 731_HTS_Positive_25+ _(F) (Including PMTCT)_HV01-15]])</f>
        <v>0</v>
      </c>
      <c r="CC37" s="16">
        <f>SUM(Table1[[#This Row],[MOH 731_HTS_Tests _(M)_ HV01-01]:[MOH 731_HTS_Tests _(F) (Including PMTCT)_ HV01-02]])</f>
        <v>0</v>
      </c>
      <c r="CD37" s="16">
        <f>Table1[[#This Row],[MOH 711 New ANC clients]]</f>
        <v>13</v>
      </c>
      <c r="CE37" s="6">
        <f>SUM(Table1[[#This Row],[MOH 731_EMTCT_Tested at ANC_Initial_HV02-02]])</f>
        <v>0</v>
      </c>
      <c r="CF37" s="6">
        <f t="shared" si="10"/>
        <v>0</v>
      </c>
      <c r="CG37" s="6">
        <f t="shared" si="10"/>
        <v>0</v>
      </c>
      <c r="CH37" s="6">
        <f>SUM(Table1[[#This Row],[MOH 731_EMTCT_Known Positive at 1st ANC_HV02-01]])</f>
        <v>0</v>
      </c>
      <c r="CI37" s="6">
        <f>SUM(Table1[[#This Row],[MOH 731_EMTCT_Positive Results_ANC_HV02-10]])</f>
        <v>0</v>
      </c>
      <c r="CJ37" s="6">
        <f t="shared" si="0"/>
        <v>0</v>
      </c>
      <c r="CK37" s="6">
        <f t="shared" si="1"/>
        <v>0</v>
      </c>
      <c r="CL37" s="6">
        <f>Table1[[#This Row],[MOH 731_EMTCT_Start HAART_ANC_HV02-15]]</f>
        <v>0</v>
      </c>
      <c r="CM37" s="6">
        <f>Table1[[#This Row],[MOH 731_EMTCT_On HAART at 1st ANC_HV02-14]]</f>
        <v>0</v>
      </c>
      <c r="CN37" s="6">
        <f>SUM(Table1[[#This Row],[MOH 731_HIV_TB_StartART_&lt;1 (M) HV03-01]:[MOH 731_HIV_TB_StartART_25+_(F)_HV03-14]])</f>
        <v>0</v>
      </c>
      <c r="CO37" s="6">
        <f>SUM(Table1[[#This Row],[MOH 731_HIV_TB_OnART_&lt;1 (M) HV03-15]:[MOH 731_HIV_TB_OnART_25+_(F)_HV03-28]])</f>
        <v>0</v>
      </c>
      <c r="CP37" s="6">
        <f>Table1[[#This Row],[anc1_731]]</f>
        <v>13</v>
      </c>
      <c r="CQ37" s="6">
        <f>Table1[[#This Row],[anc_kp]]</f>
        <v>0</v>
      </c>
      <c r="CR37" s="6">
        <f>Table1[[#This Row],[MOH 731_HIV_TB cases_New_HV03-61]]</f>
        <v>0</v>
      </c>
      <c r="CS37" s="6">
        <f>Table1[[#This Row],[MOH 731_HIV_TB New_KnownHIVPositive(KPs)_HV03-62]]</f>
        <v>0</v>
      </c>
      <c r="CT37" s="6">
        <f t="shared" si="2"/>
        <v>0</v>
      </c>
      <c r="CU37" s="6">
        <f t="shared" si="3"/>
        <v>0</v>
      </c>
      <c r="CV37" s="6">
        <f>Table1[[#This Row],[MOH 731_HIV_TB New HIV Positive_HV03-63]]</f>
        <v>0</v>
      </c>
      <c r="CW37" s="6">
        <f>Table1[[#This Row],[MOH 731_HIV_TB New Known HIV Positive (KP) on HAART_HV03-64]]</f>
        <v>0</v>
      </c>
      <c r="CX37" s="6">
        <f>Table1[[#This Row],[MOH 731_HIV_TB New_start_HAART_HV03-65]]</f>
        <v>0</v>
      </c>
      <c r="CY37" s="6">
        <f>SUM(Table1[[#This Row],[tb_alreadyart_3082]:[tb_newart_3083]])</f>
        <v>0</v>
      </c>
      <c r="CZ37" s="6">
        <f>SUM(Table1[[#This Row],[MOH 731_HTS_No. Initiated on PrEP (NEW)_General popn _(M)_ HV01-19]:[MOH 731_HTS_No. Initiated on PrEP (NEW)_Pregnant and breastfeeding women HV01-31]])</f>
        <v>0</v>
      </c>
      <c r="DA37" s="6">
        <f t="shared" si="11"/>
        <v>0</v>
      </c>
      <c r="DB37" s="6">
        <f t="shared" si="5"/>
        <v>0</v>
      </c>
      <c r="DC37" s="6">
        <f>Table1[[#This Row],[MOH 711 SGBV Total Survivors Seen]]</f>
        <v>0</v>
      </c>
      <c r="DD37" s="6">
        <f t="shared" si="6"/>
        <v>0</v>
      </c>
      <c r="DE37" s="6">
        <f t="shared" si="7"/>
        <v>0</v>
      </c>
      <c r="DF37" s="6">
        <f>SUM(Table1[[#This Row],[MOH 731_HIV_TB_StartTPT_&lt;15 HV03-31]:[MOH 731_HIV_TB_StartTPT_15+ HV03-32]])</f>
        <v>0</v>
      </c>
      <c r="DG37" s="6">
        <f t="shared" si="8"/>
        <v>0</v>
      </c>
      <c r="DH37" s="18"/>
      <c r="DI37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('202407_P1IXfVtwfSV','202407','P1IXfVtwfSV','16727','0','0','13','0','0','0','0','0','0','0','0','0','0','0','13','0','0','0','0','0','0','0','0','0','0','0','0','0','0','0','0','0');</v>
      </c>
    </row>
    <row r="38" spans="2:113" x14ac:dyDescent="0.25">
      <c r="B38" s="1">
        <v>202407</v>
      </c>
      <c r="C38" s="2">
        <v>45474</v>
      </c>
      <c r="D38" s="1">
        <v>202407</v>
      </c>
      <c r="E38" s="1"/>
      <c r="F38" s="1" t="s">
        <v>116</v>
      </c>
      <c r="G38" s="1" t="s">
        <v>117</v>
      </c>
      <c r="H38" s="1">
        <v>14352</v>
      </c>
      <c r="I38" s="1"/>
      <c r="J38" s="1">
        <v>13</v>
      </c>
      <c r="K38" s="1">
        <v>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v>1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>
        <v>1</v>
      </c>
      <c r="BZ38" s="1"/>
      <c r="CA38" s="1"/>
      <c r="CB38" s="16">
        <f>SUM(Table1[[#This Row],[MOH 731_HTS_Positive_2-9 _(M)_ HV01-06]:[MOH 731_HTS_Positive_25+ _(F) (Including PMTCT)_HV01-15]])</f>
        <v>0</v>
      </c>
      <c r="CC38" s="16">
        <f>SUM(Table1[[#This Row],[MOH 731_HTS_Tests _(M)_ HV01-01]:[MOH 731_HTS_Tests _(F) (Including PMTCT)_ HV01-02]])</f>
        <v>14</v>
      </c>
      <c r="CD38" s="16">
        <f>Table1[[#This Row],[MOH 711 New ANC clients]]</f>
        <v>1</v>
      </c>
      <c r="CE38" s="6">
        <f>SUM(Table1[[#This Row],[MOH 731_EMTCT_Tested at ANC_Initial_HV02-02]])</f>
        <v>1</v>
      </c>
      <c r="CF38" s="6">
        <f t="shared" si="10"/>
        <v>0</v>
      </c>
      <c r="CG38" s="6">
        <f t="shared" si="10"/>
        <v>0</v>
      </c>
      <c r="CH38" s="6">
        <f>SUM(Table1[[#This Row],[MOH 731_EMTCT_Known Positive at 1st ANC_HV02-01]])</f>
        <v>0</v>
      </c>
      <c r="CI38" s="6">
        <f>SUM(Table1[[#This Row],[MOH 731_EMTCT_Positive Results_ANC_HV02-10]])</f>
        <v>0</v>
      </c>
      <c r="CJ38" s="6">
        <f t="shared" si="0"/>
        <v>0</v>
      </c>
      <c r="CK38" s="6">
        <f t="shared" si="1"/>
        <v>0</v>
      </c>
      <c r="CL38" s="6">
        <f>Table1[[#This Row],[MOH 731_EMTCT_Start HAART_ANC_HV02-15]]</f>
        <v>0</v>
      </c>
      <c r="CM38" s="6">
        <f>Table1[[#This Row],[MOH 731_EMTCT_On HAART at 1st ANC_HV02-14]]</f>
        <v>0</v>
      </c>
      <c r="CN38" s="6">
        <f>SUM(Table1[[#This Row],[MOH 731_HIV_TB_StartART_&lt;1 (M) HV03-01]:[MOH 731_HIV_TB_StartART_25+_(F)_HV03-14]])</f>
        <v>0</v>
      </c>
      <c r="CO38" s="6">
        <f>SUM(Table1[[#This Row],[MOH 731_HIV_TB_OnART_&lt;1 (M) HV03-15]:[MOH 731_HIV_TB_OnART_25+_(F)_HV03-28]])</f>
        <v>0</v>
      </c>
      <c r="CP38" s="6">
        <f>Table1[[#This Row],[anc1_731]]</f>
        <v>1</v>
      </c>
      <c r="CQ38" s="6">
        <f>Table1[[#This Row],[anc_kp]]</f>
        <v>0</v>
      </c>
      <c r="CR38" s="6">
        <f>Table1[[#This Row],[MOH 731_HIV_TB cases_New_HV03-61]]</f>
        <v>0</v>
      </c>
      <c r="CS38" s="6">
        <f>Table1[[#This Row],[MOH 731_HIV_TB New_KnownHIVPositive(KPs)_HV03-62]]</f>
        <v>0</v>
      </c>
      <c r="CT38" s="6">
        <f t="shared" si="2"/>
        <v>0</v>
      </c>
      <c r="CU38" s="6">
        <f t="shared" si="3"/>
        <v>0</v>
      </c>
      <c r="CV38" s="6">
        <f>Table1[[#This Row],[MOH 731_HIV_TB New HIV Positive_HV03-63]]</f>
        <v>0</v>
      </c>
      <c r="CW38" s="6">
        <f>Table1[[#This Row],[MOH 731_HIV_TB New Known HIV Positive (KP) on HAART_HV03-64]]</f>
        <v>0</v>
      </c>
      <c r="CX38" s="6">
        <f>Table1[[#This Row],[MOH 731_HIV_TB New_start_HAART_HV03-65]]</f>
        <v>0</v>
      </c>
      <c r="CY38" s="6">
        <f>SUM(Table1[[#This Row],[tb_alreadyart_3082]:[tb_newart_3083]])</f>
        <v>0</v>
      </c>
      <c r="CZ38" s="6">
        <f>SUM(Table1[[#This Row],[MOH 731_HTS_No. Initiated on PrEP (NEW)_General popn _(M)_ HV01-19]:[MOH 731_HTS_No. Initiated on PrEP (NEW)_Pregnant and breastfeeding women HV01-31]])</f>
        <v>0</v>
      </c>
      <c r="DA38" s="6">
        <f t="shared" si="11"/>
        <v>0</v>
      </c>
      <c r="DB38" s="6">
        <f t="shared" si="5"/>
        <v>0</v>
      </c>
      <c r="DC38" s="6">
        <f>Table1[[#This Row],[MOH 711 SGBV Total Survivors Seen]]</f>
        <v>0</v>
      </c>
      <c r="DD38" s="6">
        <f t="shared" si="6"/>
        <v>0</v>
      </c>
      <c r="DE38" s="6">
        <f t="shared" si="7"/>
        <v>0</v>
      </c>
      <c r="DF38" s="6">
        <f>SUM(Table1[[#This Row],[MOH 731_HIV_TB_StartTPT_&lt;15 HV03-31]:[MOH 731_HIV_TB_StartTPT_15+ HV03-32]])</f>
        <v>0</v>
      </c>
      <c r="DG38" s="6">
        <f t="shared" si="8"/>
        <v>0</v>
      </c>
      <c r="DH38" s="18"/>
      <c r="DI38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('202407_Yh9TiSUTbrT','202407','Yh9TiSUTbrT','14352','0','14','1','1','0','0','0','0','0','0','0','0','0','0','1','0','0','0','0','0','0','0','0','0','0','0','0','0','0','0','0','0');</v>
      </c>
    </row>
    <row r="39" spans="2:113" x14ac:dyDescent="0.25">
      <c r="B39" s="1">
        <v>202407</v>
      </c>
      <c r="C39" s="2">
        <v>45474</v>
      </c>
      <c r="D39" s="1">
        <v>202407</v>
      </c>
      <c r="E39" s="1"/>
      <c r="F39" s="1" t="s">
        <v>118</v>
      </c>
      <c r="G39" s="1" t="s">
        <v>119</v>
      </c>
      <c r="H39" s="1">
        <v>16728</v>
      </c>
      <c r="I39" s="1"/>
      <c r="J39" s="1">
        <v>20</v>
      </c>
      <c r="K39" s="1">
        <v>12</v>
      </c>
      <c r="L39" s="1"/>
      <c r="M39" s="1"/>
      <c r="N39" s="1"/>
      <c r="O39" s="1"/>
      <c r="P39" s="1"/>
      <c r="Q39" s="1"/>
      <c r="R39" s="1"/>
      <c r="S39" s="1"/>
      <c r="T39" s="1">
        <v>1</v>
      </c>
      <c r="U39" s="1">
        <v>1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>
        <v>12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>
        <v>12</v>
      </c>
      <c r="BZ39" s="1"/>
      <c r="CA39" s="1"/>
      <c r="CB39" s="16">
        <f>SUM(Table1[[#This Row],[MOH 731_HTS_Positive_2-9 _(M)_ HV01-06]:[MOH 731_HTS_Positive_25+ _(F) (Including PMTCT)_HV01-15]])</f>
        <v>2</v>
      </c>
      <c r="CC39" s="16">
        <f>SUM(Table1[[#This Row],[MOH 731_HTS_Tests _(M)_ HV01-01]:[MOH 731_HTS_Tests _(F) (Including PMTCT)_ HV01-02]])</f>
        <v>32</v>
      </c>
      <c r="CD39" s="16">
        <f>Table1[[#This Row],[MOH 711 New ANC clients]]</f>
        <v>12</v>
      </c>
      <c r="CE39" s="6">
        <f>SUM(Table1[[#This Row],[MOH 731_EMTCT_Tested at ANC_Initial_HV02-02]])</f>
        <v>12</v>
      </c>
      <c r="CF39" s="6">
        <f t="shared" si="10"/>
        <v>0</v>
      </c>
      <c r="CG39" s="6">
        <f t="shared" si="10"/>
        <v>0</v>
      </c>
      <c r="CH39" s="6">
        <f>SUM(Table1[[#This Row],[MOH 731_EMTCT_Known Positive at 1st ANC_HV02-01]])</f>
        <v>0</v>
      </c>
      <c r="CI39" s="6">
        <f>SUM(Table1[[#This Row],[MOH 731_EMTCT_Positive Results_ANC_HV02-10]])</f>
        <v>0</v>
      </c>
      <c r="CJ39" s="6">
        <f t="shared" si="0"/>
        <v>0</v>
      </c>
      <c r="CK39" s="6">
        <f t="shared" si="1"/>
        <v>0</v>
      </c>
      <c r="CL39" s="6">
        <f>Table1[[#This Row],[MOH 731_EMTCT_Start HAART_ANC_HV02-15]]</f>
        <v>0</v>
      </c>
      <c r="CM39" s="6">
        <f>Table1[[#This Row],[MOH 731_EMTCT_On HAART at 1st ANC_HV02-14]]</f>
        <v>0</v>
      </c>
      <c r="CN39" s="6">
        <f>SUM(Table1[[#This Row],[MOH 731_HIV_TB_StartART_&lt;1 (M) HV03-01]:[MOH 731_HIV_TB_StartART_25+_(F)_HV03-14]])</f>
        <v>0</v>
      </c>
      <c r="CO39" s="6">
        <f>SUM(Table1[[#This Row],[MOH 731_HIV_TB_OnART_&lt;1 (M) HV03-15]:[MOH 731_HIV_TB_OnART_25+_(F)_HV03-28]])</f>
        <v>0</v>
      </c>
      <c r="CP39" s="6">
        <f>Table1[[#This Row],[anc1_731]]</f>
        <v>12</v>
      </c>
      <c r="CQ39" s="6">
        <f>Table1[[#This Row],[anc_kp]]</f>
        <v>0</v>
      </c>
      <c r="CR39" s="6">
        <f>Table1[[#This Row],[MOH 731_HIV_TB cases_New_HV03-61]]</f>
        <v>0</v>
      </c>
      <c r="CS39" s="6">
        <f>Table1[[#This Row],[MOH 731_HIV_TB New_KnownHIVPositive(KPs)_HV03-62]]</f>
        <v>0</v>
      </c>
      <c r="CT39" s="6">
        <f t="shared" si="2"/>
        <v>0</v>
      </c>
      <c r="CU39" s="6">
        <f t="shared" si="3"/>
        <v>0</v>
      </c>
      <c r="CV39" s="6">
        <f>Table1[[#This Row],[MOH 731_HIV_TB New HIV Positive_HV03-63]]</f>
        <v>0</v>
      </c>
      <c r="CW39" s="6">
        <f>Table1[[#This Row],[MOH 731_HIV_TB New Known HIV Positive (KP) on HAART_HV03-64]]</f>
        <v>0</v>
      </c>
      <c r="CX39" s="6">
        <f>Table1[[#This Row],[MOH 731_HIV_TB New_start_HAART_HV03-65]]</f>
        <v>0</v>
      </c>
      <c r="CY39" s="6">
        <f>SUM(Table1[[#This Row],[tb_alreadyart_3082]:[tb_newart_3083]])</f>
        <v>0</v>
      </c>
      <c r="CZ39" s="6">
        <f>SUM(Table1[[#This Row],[MOH 731_HTS_No. Initiated on PrEP (NEW)_General popn _(M)_ HV01-19]:[MOH 731_HTS_No. Initiated on PrEP (NEW)_Pregnant and breastfeeding women HV01-31]])</f>
        <v>0</v>
      </c>
      <c r="DA39" s="6">
        <f t="shared" si="11"/>
        <v>0</v>
      </c>
      <c r="DB39" s="6">
        <f t="shared" si="5"/>
        <v>0</v>
      </c>
      <c r="DC39" s="6">
        <f>Table1[[#This Row],[MOH 711 SGBV Total Survivors Seen]]</f>
        <v>0</v>
      </c>
      <c r="DD39" s="6">
        <f t="shared" si="6"/>
        <v>0</v>
      </c>
      <c r="DE39" s="6">
        <f t="shared" si="7"/>
        <v>0</v>
      </c>
      <c r="DF39" s="6">
        <f>SUM(Table1[[#This Row],[MOH 731_HIV_TB_StartTPT_&lt;15 HV03-31]:[MOH 731_HIV_TB_StartTPT_15+ HV03-32]])</f>
        <v>0</v>
      </c>
      <c r="DG39" s="6">
        <f t="shared" si="8"/>
        <v>0</v>
      </c>
      <c r="DH39" s="18"/>
      <c r="DI39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('202407_atqyHUnqfqh','202407','atqyHUnqfqh','16728','2','32','12','12','0','0','0','0','0','0','0','0','0','0','12','0','0','0','0','0','0','0','0','0','0','0','0','0','0','0','0','0');</v>
      </c>
    </row>
    <row r="40" spans="2:113" x14ac:dyDescent="0.25">
      <c r="B40" s="1">
        <v>202407</v>
      </c>
      <c r="C40" s="2">
        <v>45474</v>
      </c>
      <c r="D40" s="1">
        <v>202407</v>
      </c>
      <c r="E40" s="1"/>
      <c r="F40" s="1" t="s">
        <v>120</v>
      </c>
      <c r="G40" s="1" t="s">
        <v>121</v>
      </c>
      <c r="H40" s="1">
        <v>17018</v>
      </c>
      <c r="I40" s="1"/>
      <c r="J40" s="1">
        <v>3</v>
      </c>
      <c r="K40" s="1">
        <v>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>
        <v>1</v>
      </c>
      <c r="AK40" s="1">
        <v>3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>
        <v>1</v>
      </c>
      <c r="BZ40" s="1"/>
      <c r="CA40" s="1"/>
      <c r="CB40" s="16">
        <f>SUM(Table1[[#This Row],[MOH 731_HTS_Positive_2-9 _(M)_ HV01-06]:[MOH 731_HTS_Positive_25+ _(F) (Including PMTCT)_HV01-15]])</f>
        <v>0</v>
      </c>
      <c r="CC40" s="16">
        <f>SUM(Table1[[#This Row],[MOH 731_HTS_Tests _(M)_ HV01-01]:[MOH 731_HTS_Tests _(F) (Including PMTCT)_ HV01-02]])</f>
        <v>9</v>
      </c>
      <c r="CD40" s="16">
        <f>Table1[[#This Row],[MOH 711 New ANC clients]]</f>
        <v>1</v>
      </c>
      <c r="CE40" s="6">
        <f>SUM(Table1[[#This Row],[MOH 731_EMTCT_Tested at ANC_Initial_HV02-02]])</f>
        <v>1</v>
      </c>
      <c r="CF40" s="6">
        <f t="shared" si="10"/>
        <v>0</v>
      </c>
      <c r="CG40" s="6">
        <f t="shared" si="10"/>
        <v>0</v>
      </c>
      <c r="CH40" s="6">
        <f>SUM(Table1[[#This Row],[MOH 731_EMTCT_Known Positive at 1st ANC_HV02-01]])</f>
        <v>0</v>
      </c>
      <c r="CI40" s="6">
        <f>SUM(Table1[[#This Row],[MOH 731_EMTCT_Positive Results_ANC_HV02-10]])</f>
        <v>0</v>
      </c>
      <c r="CJ40" s="6">
        <f t="shared" si="0"/>
        <v>0</v>
      </c>
      <c r="CK40" s="6">
        <f t="shared" si="1"/>
        <v>0</v>
      </c>
      <c r="CL40" s="6">
        <f>Table1[[#This Row],[MOH 731_EMTCT_Start HAART_ANC_HV02-15]]</f>
        <v>0</v>
      </c>
      <c r="CM40" s="6">
        <f>Table1[[#This Row],[MOH 731_EMTCT_On HAART at 1st ANC_HV02-14]]</f>
        <v>0</v>
      </c>
      <c r="CN40" s="6">
        <f>SUM(Table1[[#This Row],[MOH 731_HIV_TB_StartART_&lt;1 (M) HV03-01]:[MOH 731_HIV_TB_StartART_25+_(F)_HV03-14]])</f>
        <v>0</v>
      </c>
      <c r="CO40" s="6">
        <f>SUM(Table1[[#This Row],[MOH 731_HIV_TB_OnART_&lt;1 (M) HV03-15]:[MOH 731_HIV_TB_OnART_25+_(F)_HV03-28]])</f>
        <v>0</v>
      </c>
      <c r="CP40" s="6">
        <f>Table1[[#This Row],[anc1_731]]</f>
        <v>1</v>
      </c>
      <c r="CQ40" s="6">
        <f>Table1[[#This Row],[anc_kp]]</f>
        <v>0</v>
      </c>
      <c r="CR40" s="6">
        <f>Table1[[#This Row],[MOH 731_HIV_TB cases_New_HV03-61]]</f>
        <v>0</v>
      </c>
      <c r="CS40" s="6">
        <f>Table1[[#This Row],[MOH 731_HIV_TB New_KnownHIVPositive(KPs)_HV03-62]]</f>
        <v>0</v>
      </c>
      <c r="CT40" s="6">
        <f t="shared" si="2"/>
        <v>0</v>
      </c>
      <c r="CU40" s="6">
        <f t="shared" si="3"/>
        <v>0</v>
      </c>
      <c r="CV40" s="6">
        <f>Table1[[#This Row],[MOH 731_HIV_TB New HIV Positive_HV03-63]]</f>
        <v>0</v>
      </c>
      <c r="CW40" s="6">
        <f>Table1[[#This Row],[MOH 731_HIV_TB New Known HIV Positive (KP) on HAART_HV03-64]]</f>
        <v>0</v>
      </c>
      <c r="CX40" s="6">
        <f>Table1[[#This Row],[MOH 731_HIV_TB New_start_HAART_HV03-65]]</f>
        <v>0</v>
      </c>
      <c r="CY40" s="6">
        <f>SUM(Table1[[#This Row],[tb_alreadyart_3082]:[tb_newart_3083]])</f>
        <v>0</v>
      </c>
      <c r="CZ40" s="6">
        <f>SUM(Table1[[#This Row],[MOH 731_HTS_No. Initiated on PrEP (NEW)_General popn _(M)_ HV01-19]:[MOH 731_HTS_No. Initiated on PrEP (NEW)_Pregnant and breastfeeding women HV01-31]])</f>
        <v>0</v>
      </c>
      <c r="DA40" s="6">
        <f t="shared" si="11"/>
        <v>0</v>
      </c>
      <c r="DB40" s="6">
        <f t="shared" si="5"/>
        <v>0</v>
      </c>
      <c r="DC40" s="6">
        <f>Table1[[#This Row],[MOH 711 SGBV Total Survivors Seen]]</f>
        <v>0</v>
      </c>
      <c r="DD40" s="6">
        <f t="shared" si="6"/>
        <v>0</v>
      </c>
      <c r="DE40" s="6">
        <f t="shared" si="7"/>
        <v>0</v>
      </c>
      <c r="DF40" s="6">
        <f>SUM(Table1[[#This Row],[MOH 731_HIV_TB_StartTPT_&lt;15 HV03-31]:[MOH 731_HIV_TB_StartTPT_15+ HV03-32]])</f>
        <v>0</v>
      </c>
      <c r="DG40" s="6">
        <f t="shared" si="8"/>
        <v>0</v>
      </c>
      <c r="DH40" s="18"/>
      <c r="DI40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('202407_ZkbTg8ryBSo','202407','ZkbTg8ryBSo','17018','0','9','1','1','0','0','0','0','0','0','0','0','0','0','1','0','0','0','0','0','0','0','0','0','0','0','0','0','0','0','0','0');</v>
      </c>
    </row>
    <row r="41" spans="2:113" x14ac:dyDescent="0.25">
      <c r="B41" s="1">
        <v>202407</v>
      </c>
      <c r="C41" s="2">
        <v>45474</v>
      </c>
      <c r="D41" s="1">
        <v>202407</v>
      </c>
      <c r="E41" s="1"/>
      <c r="F41" s="1" t="s">
        <v>516</v>
      </c>
      <c r="G41" s="1" t="s">
        <v>517</v>
      </c>
      <c r="H41" s="1">
        <v>14392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>
        <v>11</v>
      </c>
      <c r="BZ41" s="1"/>
      <c r="CA41" s="1"/>
      <c r="CB41" s="16">
        <f>SUM(Table1[[#This Row],[MOH 731_HTS_Positive_2-9 _(M)_ HV01-06]:[MOH 731_HTS_Positive_25+ _(F) (Including PMTCT)_HV01-15]])</f>
        <v>0</v>
      </c>
      <c r="CC41" s="16">
        <f>SUM(Table1[[#This Row],[MOH 731_HTS_Tests _(M)_ HV01-01]:[MOH 731_HTS_Tests _(F) (Including PMTCT)_ HV01-02]])</f>
        <v>0</v>
      </c>
      <c r="CD41" s="16">
        <f>Table1[[#This Row],[MOH 711 New ANC clients]]</f>
        <v>11</v>
      </c>
      <c r="CE41" s="6">
        <f>SUM(Table1[[#This Row],[MOH 731_EMTCT_Tested at ANC_Initial_HV02-02]])</f>
        <v>0</v>
      </c>
      <c r="CF41" s="6">
        <f t="shared" si="10"/>
        <v>0</v>
      </c>
      <c r="CG41" s="6">
        <f t="shared" si="10"/>
        <v>0</v>
      </c>
      <c r="CH41" s="6">
        <f>SUM(Table1[[#This Row],[MOH 731_EMTCT_Known Positive at 1st ANC_HV02-01]])</f>
        <v>0</v>
      </c>
      <c r="CI41" s="6">
        <f>SUM(Table1[[#This Row],[MOH 731_EMTCT_Positive Results_ANC_HV02-10]])</f>
        <v>0</v>
      </c>
      <c r="CJ41" s="6">
        <f t="shared" si="0"/>
        <v>0</v>
      </c>
      <c r="CK41" s="6">
        <f t="shared" si="1"/>
        <v>0</v>
      </c>
      <c r="CL41" s="6">
        <f>Table1[[#This Row],[MOH 731_EMTCT_Start HAART_ANC_HV02-15]]</f>
        <v>0</v>
      </c>
      <c r="CM41" s="6">
        <f>Table1[[#This Row],[MOH 731_EMTCT_On HAART at 1st ANC_HV02-14]]</f>
        <v>0</v>
      </c>
      <c r="CN41" s="6">
        <f>SUM(Table1[[#This Row],[MOH 731_HIV_TB_StartART_&lt;1 (M) HV03-01]:[MOH 731_HIV_TB_StartART_25+_(F)_HV03-14]])</f>
        <v>0</v>
      </c>
      <c r="CO41" s="6">
        <f>SUM(Table1[[#This Row],[MOH 731_HIV_TB_OnART_&lt;1 (M) HV03-15]:[MOH 731_HIV_TB_OnART_25+_(F)_HV03-28]])</f>
        <v>0</v>
      </c>
      <c r="CP41" s="6">
        <f>Table1[[#This Row],[anc1_731]]</f>
        <v>11</v>
      </c>
      <c r="CQ41" s="6">
        <f>Table1[[#This Row],[anc_kp]]</f>
        <v>0</v>
      </c>
      <c r="CR41" s="6">
        <f>Table1[[#This Row],[MOH 731_HIV_TB cases_New_HV03-61]]</f>
        <v>0</v>
      </c>
      <c r="CS41" s="6">
        <f>Table1[[#This Row],[MOH 731_HIV_TB New_KnownHIVPositive(KPs)_HV03-62]]</f>
        <v>0</v>
      </c>
      <c r="CT41" s="6">
        <f t="shared" si="2"/>
        <v>0</v>
      </c>
      <c r="CU41" s="6">
        <f t="shared" si="3"/>
        <v>0</v>
      </c>
      <c r="CV41" s="6">
        <f>Table1[[#This Row],[MOH 731_HIV_TB New HIV Positive_HV03-63]]</f>
        <v>0</v>
      </c>
      <c r="CW41" s="6">
        <f>Table1[[#This Row],[MOH 731_HIV_TB New Known HIV Positive (KP) on HAART_HV03-64]]</f>
        <v>0</v>
      </c>
      <c r="CX41" s="6">
        <f>Table1[[#This Row],[MOH 731_HIV_TB New_start_HAART_HV03-65]]</f>
        <v>0</v>
      </c>
      <c r="CY41" s="6">
        <f>SUM(Table1[[#This Row],[tb_alreadyart_3082]:[tb_newart_3083]])</f>
        <v>0</v>
      </c>
      <c r="CZ41" s="6">
        <f>SUM(Table1[[#This Row],[MOH 731_HTS_No. Initiated on PrEP (NEW)_General popn _(M)_ HV01-19]:[MOH 731_HTS_No. Initiated on PrEP (NEW)_Pregnant and breastfeeding women HV01-31]])</f>
        <v>0</v>
      </c>
      <c r="DA41" s="6">
        <f t="shared" si="11"/>
        <v>0</v>
      </c>
      <c r="DB41" s="6">
        <f t="shared" si="5"/>
        <v>0</v>
      </c>
      <c r="DC41" s="6">
        <f>Table1[[#This Row],[MOH 711 SGBV Total Survivors Seen]]</f>
        <v>0</v>
      </c>
      <c r="DD41" s="6">
        <f t="shared" si="6"/>
        <v>0</v>
      </c>
      <c r="DE41" s="6">
        <f t="shared" si="7"/>
        <v>0</v>
      </c>
      <c r="DF41" s="6">
        <f>SUM(Table1[[#This Row],[MOH 731_HIV_TB_StartTPT_&lt;15 HV03-31]:[MOH 731_HIV_TB_StartTPT_15+ HV03-32]])</f>
        <v>0</v>
      </c>
      <c r="DG41" s="6">
        <f t="shared" si="8"/>
        <v>0</v>
      </c>
      <c r="DH41" s="18"/>
      <c r="DI41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('202407_JNMSLmAAn4F','202407','JNMSLmAAn4F','14392','0','0','11','0','0','0','0','0','0','0','0','0','0','0','11','0','0','0','0','0','0','0','0','0','0','0','0','0','0','0','0','0');</v>
      </c>
    </row>
    <row r="42" spans="2:113" x14ac:dyDescent="0.25">
      <c r="B42" s="1">
        <v>202407</v>
      </c>
      <c r="C42" s="2">
        <v>45474</v>
      </c>
      <c r="D42" s="1">
        <v>202407</v>
      </c>
      <c r="E42" s="1"/>
      <c r="F42" s="1" t="s">
        <v>518</v>
      </c>
      <c r="G42" s="1" t="s">
        <v>519</v>
      </c>
      <c r="H42" s="1">
        <v>20047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>
        <v>6</v>
      </c>
      <c r="BZ42" s="1"/>
      <c r="CA42" s="1"/>
      <c r="CB42" s="16">
        <f>SUM(Table1[[#This Row],[MOH 731_HTS_Positive_2-9 _(M)_ HV01-06]:[MOH 731_HTS_Positive_25+ _(F) (Including PMTCT)_HV01-15]])</f>
        <v>0</v>
      </c>
      <c r="CC42" s="16">
        <f>SUM(Table1[[#This Row],[MOH 731_HTS_Tests _(M)_ HV01-01]:[MOH 731_HTS_Tests _(F) (Including PMTCT)_ HV01-02]])</f>
        <v>0</v>
      </c>
      <c r="CD42" s="16">
        <f>Table1[[#This Row],[MOH 711 New ANC clients]]</f>
        <v>6</v>
      </c>
      <c r="CE42" s="6">
        <f>SUM(Table1[[#This Row],[MOH 731_EMTCT_Tested at ANC_Initial_HV02-02]])</f>
        <v>0</v>
      </c>
      <c r="CF42" s="6">
        <f t="shared" si="10"/>
        <v>0</v>
      </c>
      <c r="CG42" s="6">
        <f t="shared" si="10"/>
        <v>0</v>
      </c>
      <c r="CH42" s="6">
        <f>SUM(Table1[[#This Row],[MOH 731_EMTCT_Known Positive at 1st ANC_HV02-01]])</f>
        <v>0</v>
      </c>
      <c r="CI42" s="6">
        <f>SUM(Table1[[#This Row],[MOH 731_EMTCT_Positive Results_ANC_HV02-10]])</f>
        <v>0</v>
      </c>
      <c r="CJ42" s="6">
        <f t="shared" si="0"/>
        <v>0</v>
      </c>
      <c r="CK42" s="6">
        <f t="shared" si="1"/>
        <v>0</v>
      </c>
      <c r="CL42" s="6">
        <f>Table1[[#This Row],[MOH 731_EMTCT_Start HAART_ANC_HV02-15]]</f>
        <v>0</v>
      </c>
      <c r="CM42" s="6">
        <f>Table1[[#This Row],[MOH 731_EMTCT_On HAART at 1st ANC_HV02-14]]</f>
        <v>0</v>
      </c>
      <c r="CN42" s="6">
        <f>SUM(Table1[[#This Row],[MOH 731_HIV_TB_StartART_&lt;1 (M) HV03-01]:[MOH 731_HIV_TB_StartART_25+_(F)_HV03-14]])</f>
        <v>0</v>
      </c>
      <c r="CO42" s="6">
        <f>SUM(Table1[[#This Row],[MOH 731_HIV_TB_OnART_&lt;1 (M) HV03-15]:[MOH 731_HIV_TB_OnART_25+_(F)_HV03-28]])</f>
        <v>0</v>
      </c>
      <c r="CP42" s="6">
        <f>Table1[[#This Row],[anc1_731]]</f>
        <v>6</v>
      </c>
      <c r="CQ42" s="6">
        <f>Table1[[#This Row],[anc_kp]]</f>
        <v>0</v>
      </c>
      <c r="CR42" s="6">
        <f>Table1[[#This Row],[MOH 731_HIV_TB cases_New_HV03-61]]</f>
        <v>0</v>
      </c>
      <c r="CS42" s="6">
        <f>Table1[[#This Row],[MOH 731_HIV_TB New_KnownHIVPositive(KPs)_HV03-62]]</f>
        <v>0</v>
      </c>
      <c r="CT42" s="6">
        <f t="shared" si="2"/>
        <v>0</v>
      </c>
      <c r="CU42" s="6">
        <f t="shared" si="3"/>
        <v>0</v>
      </c>
      <c r="CV42" s="6">
        <f>Table1[[#This Row],[MOH 731_HIV_TB New HIV Positive_HV03-63]]</f>
        <v>0</v>
      </c>
      <c r="CW42" s="6">
        <f>Table1[[#This Row],[MOH 731_HIV_TB New Known HIV Positive (KP) on HAART_HV03-64]]</f>
        <v>0</v>
      </c>
      <c r="CX42" s="6">
        <f>Table1[[#This Row],[MOH 731_HIV_TB New_start_HAART_HV03-65]]</f>
        <v>0</v>
      </c>
      <c r="CY42" s="6">
        <f>SUM(Table1[[#This Row],[tb_alreadyart_3082]:[tb_newart_3083]])</f>
        <v>0</v>
      </c>
      <c r="CZ42" s="6">
        <f>SUM(Table1[[#This Row],[MOH 731_HTS_No. Initiated on PrEP (NEW)_General popn _(M)_ HV01-19]:[MOH 731_HTS_No. Initiated on PrEP (NEW)_Pregnant and breastfeeding women HV01-31]])</f>
        <v>0</v>
      </c>
      <c r="DA42" s="6">
        <f t="shared" si="11"/>
        <v>0</v>
      </c>
      <c r="DB42" s="6">
        <f t="shared" si="5"/>
        <v>0</v>
      </c>
      <c r="DC42" s="6">
        <f>Table1[[#This Row],[MOH 711 SGBV Total Survivors Seen]]</f>
        <v>0</v>
      </c>
      <c r="DD42" s="6">
        <f t="shared" si="6"/>
        <v>0</v>
      </c>
      <c r="DE42" s="6">
        <f t="shared" si="7"/>
        <v>0</v>
      </c>
      <c r="DF42" s="6">
        <f>SUM(Table1[[#This Row],[MOH 731_HIV_TB_StartTPT_&lt;15 HV03-31]:[MOH 731_HIV_TB_StartTPT_15+ HV03-32]])</f>
        <v>0</v>
      </c>
      <c r="DG42" s="6">
        <f t="shared" si="8"/>
        <v>0</v>
      </c>
      <c r="DH42" s="18"/>
      <c r="DI42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('202407_pZP7AaTtwYq','202407','pZP7AaTtwYq','20047','0','0','6','0','0','0','0','0','0','0','0','0','0','0','6','0','0','0','0','0','0','0','0','0','0','0','0','0','0','0','0','0');</v>
      </c>
    </row>
    <row r="43" spans="2:113" x14ac:dyDescent="0.25">
      <c r="B43" s="1">
        <v>202407</v>
      </c>
      <c r="C43" s="2">
        <v>45474</v>
      </c>
      <c r="D43" s="1">
        <v>202407</v>
      </c>
      <c r="E43" s="1"/>
      <c r="F43" s="1" t="s">
        <v>520</v>
      </c>
      <c r="G43" s="1" t="s">
        <v>521</v>
      </c>
      <c r="H43" s="1">
        <v>14395</v>
      </c>
      <c r="I43" s="1" t="s">
        <v>396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>
        <v>1</v>
      </c>
      <c r="BZ43" s="1"/>
      <c r="CA43" s="1"/>
      <c r="CB43" s="16">
        <f>SUM(Table1[[#This Row],[MOH 731_HTS_Positive_2-9 _(M)_ HV01-06]:[MOH 731_HTS_Positive_25+ _(F) (Including PMTCT)_HV01-15]])</f>
        <v>0</v>
      </c>
      <c r="CC43" s="16">
        <f>SUM(Table1[[#This Row],[MOH 731_HTS_Tests _(M)_ HV01-01]:[MOH 731_HTS_Tests _(F) (Including PMTCT)_ HV01-02]])</f>
        <v>0</v>
      </c>
      <c r="CD43" s="16">
        <f>Table1[[#This Row],[MOH 711 New ANC clients]]</f>
        <v>1</v>
      </c>
      <c r="CE43" s="6">
        <f>SUM(Table1[[#This Row],[MOH 731_EMTCT_Tested at ANC_Initial_HV02-02]])</f>
        <v>0</v>
      </c>
      <c r="CF43" s="6">
        <f t="shared" si="10"/>
        <v>0</v>
      </c>
      <c r="CG43" s="6">
        <f t="shared" si="10"/>
        <v>0</v>
      </c>
      <c r="CH43" s="6">
        <f>SUM(Table1[[#This Row],[MOH 731_EMTCT_Known Positive at 1st ANC_HV02-01]])</f>
        <v>0</v>
      </c>
      <c r="CI43" s="6">
        <f>SUM(Table1[[#This Row],[MOH 731_EMTCT_Positive Results_ANC_HV02-10]])</f>
        <v>0</v>
      </c>
      <c r="CJ43" s="6">
        <f t="shared" si="0"/>
        <v>0</v>
      </c>
      <c r="CK43" s="6">
        <f t="shared" si="1"/>
        <v>0</v>
      </c>
      <c r="CL43" s="6">
        <f>Table1[[#This Row],[MOH 731_EMTCT_Start HAART_ANC_HV02-15]]</f>
        <v>0</v>
      </c>
      <c r="CM43" s="6">
        <f>Table1[[#This Row],[MOH 731_EMTCT_On HAART at 1st ANC_HV02-14]]</f>
        <v>0</v>
      </c>
      <c r="CN43" s="6">
        <f>SUM(Table1[[#This Row],[MOH 731_HIV_TB_StartART_&lt;1 (M) HV03-01]:[MOH 731_HIV_TB_StartART_25+_(F)_HV03-14]])</f>
        <v>0</v>
      </c>
      <c r="CO43" s="6">
        <f>SUM(Table1[[#This Row],[MOH 731_HIV_TB_OnART_&lt;1 (M) HV03-15]:[MOH 731_HIV_TB_OnART_25+_(F)_HV03-28]])</f>
        <v>0</v>
      </c>
      <c r="CP43" s="6">
        <f>Table1[[#This Row],[anc1_731]]</f>
        <v>1</v>
      </c>
      <c r="CQ43" s="6">
        <f>Table1[[#This Row],[anc_kp]]</f>
        <v>0</v>
      </c>
      <c r="CR43" s="6">
        <f>Table1[[#This Row],[MOH 731_HIV_TB cases_New_HV03-61]]</f>
        <v>0</v>
      </c>
      <c r="CS43" s="6">
        <f>Table1[[#This Row],[MOH 731_HIV_TB New_KnownHIVPositive(KPs)_HV03-62]]</f>
        <v>0</v>
      </c>
      <c r="CT43" s="6">
        <f t="shared" si="2"/>
        <v>0</v>
      </c>
      <c r="CU43" s="6">
        <f t="shared" si="3"/>
        <v>0</v>
      </c>
      <c r="CV43" s="6">
        <f>Table1[[#This Row],[MOH 731_HIV_TB New HIV Positive_HV03-63]]</f>
        <v>0</v>
      </c>
      <c r="CW43" s="6">
        <f>Table1[[#This Row],[MOH 731_HIV_TB New Known HIV Positive (KP) on HAART_HV03-64]]</f>
        <v>0</v>
      </c>
      <c r="CX43" s="6">
        <f>Table1[[#This Row],[MOH 731_HIV_TB New_start_HAART_HV03-65]]</f>
        <v>0</v>
      </c>
      <c r="CY43" s="6">
        <f>SUM(Table1[[#This Row],[tb_alreadyart_3082]:[tb_newart_3083]])</f>
        <v>0</v>
      </c>
      <c r="CZ43" s="6">
        <f>SUM(Table1[[#This Row],[MOH 731_HTS_No. Initiated on PrEP (NEW)_General popn _(M)_ HV01-19]:[MOH 731_HTS_No. Initiated on PrEP (NEW)_Pregnant and breastfeeding women HV01-31]])</f>
        <v>0</v>
      </c>
      <c r="DA43" s="6">
        <f t="shared" si="11"/>
        <v>0</v>
      </c>
      <c r="DB43" s="6">
        <f t="shared" si="5"/>
        <v>0</v>
      </c>
      <c r="DC43" s="6">
        <f>Table1[[#This Row],[MOH 711 SGBV Total Survivors Seen]]</f>
        <v>0</v>
      </c>
      <c r="DD43" s="6">
        <f t="shared" si="6"/>
        <v>0</v>
      </c>
      <c r="DE43" s="6">
        <f t="shared" si="7"/>
        <v>0</v>
      </c>
      <c r="DF43" s="6">
        <f>SUM(Table1[[#This Row],[MOH 731_HIV_TB_StartTPT_&lt;15 HV03-31]:[MOH 731_HIV_TB_StartTPT_15+ HV03-32]])</f>
        <v>0</v>
      </c>
      <c r="DG43" s="6">
        <f t="shared" si="8"/>
        <v>0</v>
      </c>
      <c r="DH43" s="18"/>
      <c r="DI43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('202407_XXxntchzoVH','202407','XXxntchzoVH','14395','0','0','1','0','0','0','0','0','0','0','0','0','0','0','1','0','0','0','0','0','0','0','0','0','0','0','0','0','0','0','0','0');</v>
      </c>
    </row>
    <row r="44" spans="2:113" x14ac:dyDescent="0.25">
      <c r="B44" s="1">
        <v>202407</v>
      </c>
      <c r="C44" s="2">
        <v>45474</v>
      </c>
      <c r="D44" s="1">
        <v>202407</v>
      </c>
      <c r="E44" s="1"/>
      <c r="F44" s="1" t="s">
        <v>122</v>
      </c>
      <c r="G44" s="1" t="s">
        <v>123</v>
      </c>
      <c r="H44" s="1">
        <v>29825</v>
      </c>
      <c r="I44" s="1"/>
      <c r="J44" s="1">
        <v>1</v>
      </c>
      <c r="K44" s="1">
        <v>44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6">
        <f>SUM(Table1[[#This Row],[MOH 731_HTS_Positive_2-9 _(M)_ HV01-06]:[MOH 731_HTS_Positive_25+ _(F) (Including PMTCT)_HV01-15]])</f>
        <v>0</v>
      </c>
      <c r="CC44" s="16">
        <f>SUM(Table1[[#This Row],[MOH 731_HTS_Tests _(M)_ HV01-01]:[MOH 731_HTS_Tests _(F) (Including PMTCT)_ HV01-02]])</f>
        <v>45</v>
      </c>
      <c r="CD44" s="16">
        <f>Table1[[#This Row],[MOH 711 New ANC clients]]</f>
        <v>0</v>
      </c>
      <c r="CE44" s="6">
        <f>SUM(Table1[[#This Row],[MOH 731_EMTCT_Tested at ANC_Initial_HV02-02]])</f>
        <v>0</v>
      </c>
      <c r="CF44" s="6">
        <f t="shared" si="10"/>
        <v>0</v>
      </c>
      <c r="CG44" s="6">
        <f t="shared" si="10"/>
        <v>0</v>
      </c>
      <c r="CH44" s="6">
        <f>SUM(Table1[[#This Row],[MOH 731_EMTCT_Known Positive at 1st ANC_HV02-01]])</f>
        <v>0</v>
      </c>
      <c r="CI44" s="6">
        <f>SUM(Table1[[#This Row],[MOH 731_EMTCT_Positive Results_ANC_HV02-10]])</f>
        <v>0</v>
      </c>
      <c r="CJ44" s="6">
        <f t="shared" si="0"/>
        <v>0</v>
      </c>
      <c r="CK44" s="6">
        <f t="shared" si="1"/>
        <v>0</v>
      </c>
      <c r="CL44" s="6">
        <f>Table1[[#This Row],[MOH 731_EMTCT_Start HAART_ANC_HV02-15]]</f>
        <v>0</v>
      </c>
      <c r="CM44" s="6">
        <f>Table1[[#This Row],[MOH 731_EMTCT_On HAART at 1st ANC_HV02-14]]</f>
        <v>0</v>
      </c>
      <c r="CN44" s="6">
        <f>SUM(Table1[[#This Row],[MOH 731_HIV_TB_StartART_&lt;1 (M) HV03-01]:[MOH 731_HIV_TB_StartART_25+_(F)_HV03-14]])</f>
        <v>0</v>
      </c>
      <c r="CO44" s="6">
        <f>SUM(Table1[[#This Row],[MOH 731_HIV_TB_OnART_&lt;1 (M) HV03-15]:[MOH 731_HIV_TB_OnART_25+_(F)_HV03-28]])</f>
        <v>0</v>
      </c>
      <c r="CP44" s="6">
        <f>Table1[[#This Row],[anc1_731]]</f>
        <v>0</v>
      </c>
      <c r="CQ44" s="6">
        <f>Table1[[#This Row],[anc_kp]]</f>
        <v>0</v>
      </c>
      <c r="CR44" s="6">
        <f>Table1[[#This Row],[MOH 731_HIV_TB cases_New_HV03-61]]</f>
        <v>0</v>
      </c>
      <c r="CS44" s="6">
        <f>Table1[[#This Row],[MOH 731_HIV_TB New_KnownHIVPositive(KPs)_HV03-62]]</f>
        <v>0</v>
      </c>
      <c r="CT44" s="6">
        <f t="shared" si="2"/>
        <v>0</v>
      </c>
      <c r="CU44" s="6">
        <f t="shared" si="3"/>
        <v>0</v>
      </c>
      <c r="CV44" s="6">
        <f>Table1[[#This Row],[MOH 731_HIV_TB New HIV Positive_HV03-63]]</f>
        <v>0</v>
      </c>
      <c r="CW44" s="6">
        <f>Table1[[#This Row],[MOH 731_HIV_TB New Known HIV Positive (KP) on HAART_HV03-64]]</f>
        <v>0</v>
      </c>
      <c r="CX44" s="6">
        <f>Table1[[#This Row],[MOH 731_HIV_TB New_start_HAART_HV03-65]]</f>
        <v>0</v>
      </c>
      <c r="CY44" s="6">
        <f>SUM(Table1[[#This Row],[tb_alreadyart_3082]:[tb_newart_3083]])</f>
        <v>0</v>
      </c>
      <c r="CZ44" s="6">
        <f>SUM(Table1[[#This Row],[MOH 731_HTS_No. Initiated on PrEP (NEW)_General popn _(M)_ HV01-19]:[MOH 731_HTS_No. Initiated on PrEP (NEW)_Pregnant and breastfeeding women HV01-31]])</f>
        <v>0</v>
      </c>
      <c r="DA44" s="6">
        <f t="shared" si="11"/>
        <v>0</v>
      </c>
      <c r="DB44" s="6">
        <f t="shared" si="5"/>
        <v>0</v>
      </c>
      <c r="DC44" s="6">
        <f>Table1[[#This Row],[MOH 711 SGBV Total Survivors Seen]]</f>
        <v>0</v>
      </c>
      <c r="DD44" s="6">
        <f t="shared" si="6"/>
        <v>0</v>
      </c>
      <c r="DE44" s="6">
        <f t="shared" si="7"/>
        <v>0</v>
      </c>
      <c r="DF44" s="6">
        <f>SUM(Table1[[#This Row],[MOH 731_HIV_TB_StartTPT_&lt;15 HV03-31]:[MOH 731_HIV_TB_StartTPT_15+ HV03-32]])</f>
        <v>0</v>
      </c>
      <c r="DG44" s="6">
        <f t="shared" si="8"/>
        <v>0</v>
      </c>
      <c r="DH44" s="18"/>
      <c r="DI44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('202407_tKhtMkGYjIz','202407','tKhtMkGYjIz','29825','0','45','0','0','0','0','0','0','0','0','0','0','0','0','0','0','0','0','0','0','0','0','0','0','0','0','0','0','0','0','0','0');</v>
      </c>
    </row>
    <row r="45" spans="2:113" x14ac:dyDescent="0.25">
      <c r="B45" s="1">
        <v>202407</v>
      </c>
      <c r="C45" s="2">
        <v>45474</v>
      </c>
      <c r="D45" s="1">
        <v>202407</v>
      </c>
      <c r="E45" s="1"/>
      <c r="F45" s="1" t="s">
        <v>704</v>
      </c>
      <c r="G45" s="1" t="s">
        <v>705</v>
      </c>
      <c r="H45" s="1">
        <v>28450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>
        <v>8</v>
      </c>
      <c r="BZ45" s="1"/>
      <c r="CA45" s="1"/>
      <c r="CB45" s="16">
        <f>SUM(Table1[[#This Row],[MOH 731_HTS_Positive_2-9 _(M)_ HV01-06]:[MOH 731_HTS_Positive_25+ _(F) (Including PMTCT)_HV01-15]])</f>
        <v>0</v>
      </c>
      <c r="CC45" s="16">
        <f>SUM(Table1[[#This Row],[MOH 731_HTS_Tests _(M)_ HV01-01]:[MOH 731_HTS_Tests _(F) (Including PMTCT)_ HV01-02]])</f>
        <v>0</v>
      </c>
      <c r="CD45" s="16">
        <f>Table1[[#This Row],[MOH 711 New ANC clients]]</f>
        <v>8</v>
      </c>
      <c r="CE45" s="6">
        <f>SUM(Table1[[#This Row],[MOH 731_EMTCT_Tested at ANC_Initial_HV02-02]])</f>
        <v>0</v>
      </c>
      <c r="CF45" s="6">
        <f t="shared" si="10"/>
        <v>0</v>
      </c>
      <c r="CG45" s="6">
        <f t="shared" si="10"/>
        <v>0</v>
      </c>
      <c r="CH45" s="6">
        <f>SUM(Table1[[#This Row],[MOH 731_EMTCT_Known Positive at 1st ANC_HV02-01]])</f>
        <v>0</v>
      </c>
      <c r="CI45" s="6">
        <f>SUM(Table1[[#This Row],[MOH 731_EMTCT_Positive Results_ANC_HV02-10]])</f>
        <v>0</v>
      </c>
      <c r="CJ45" s="6">
        <f t="shared" si="0"/>
        <v>0</v>
      </c>
      <c r="CK45" s="6">
        <f t="shared" si="1"/>
        <v>0</v>
      </c>
      <c r="CL45" s="6">
        <f>Table1[[#This Row],[MOH 731_EMTCT_Start HAART_ANC_HV02-15]]</f>
        <v>0</v>
      </c>
      <c r="CM45" s="6">
        <f>Table1[[#This Row],[MOH 731_EMTCT_On HAART at 1st ANC_HV02-14]]</f>
        <v>0</v>
      </c>
      <c r="CN45" s="6">
        <f>SUM(Table1[[#This Row],[MOH 731_HIV_TB_StartART_&lt;1 (M) HV03-01]:[MOH 731_HIV_TB_StartART_25+_(F)_HV03-14]])</f>
        <v>0</v>
      </c>
      <c r="CO45" s="6">
        <f>SUM(Table1[[#This Row],[MOH 731_HIV_TB_OnART_&lt;1 (M) HV03-15]:[MOH 731_HIV_TB_OnART_25+_(F)_HV03-28]])</f>
        <v>0</v>
      </c>
      <c r="CP45" s="6">
        <f>Table1[[#This Row],[anc1_731]]</f>
        <v>8</v>
      </c>
      <c r="CQ45" s="6">
        <f>Table1[[#This Row],[anc_kp]]</f>
        <v>0</v>
      </c>
      <c r="CR45" s="6">
        <f>Table1[[#This Row],[MOH 731_HIV_TB cases_New_HV03-61]]</f>
        <v>0</v>
      </c>
      <c r="CS45" s="6">
        <f>Table1[[#This Row],[MOH 731_HIV_TB New_KnownHIVPositive(KPs)_HV03-62]]</f>
        <v>0</v>
      </c>
      <c r="CT45" s="6">
        <f t="shared" si="2"/>
        <v>0</v>
      </c>
      <c r="CU45" s="6">
        <f t="shared" si="3"/>
        <v>0</v>
      </c>
      <c r="CV45" s="6">
        <f>Table1[[#This Row],[MOH 731_HIV_TB New HIV Positive_HV03-63]]</f>
        <v>0</v>
      </c>
      <c r="CW45" s="6">
        <f>Table1[[#This Row],[MOH 731_HIV_TB New Known HIV Positive (KP) on HAART_HV03-64]]</f>
        <v>0</v>
      </c>
      <c r="CX45" s="6">
        <f>Table1[[#This Row],[MOH 731_HIV_TB New_start_HAART_HV03-65]]</f>
        <v>0</v>
      </c>
      <c r="CY45" s="6">
        <f>SUM(Table1[[#This Row],[tb_alreadyart_3082]:[tb_newart_3083]])</f>
        <v>0</v>
      </c>
      <c r="CZ45" s="6">
        <f>SUM(Table1[[#This Row],[MOH 731_HTS_No. Initiated on PrEP (NEW)_General popn _(M)_ HV01-19]:[MOH 731_HTS_No. Initiated on PrEP (NEW)_Pregnant and breastfeeding women HV01-31]])</f>
        <v>0</v>
      </c>
      <c r="DA45" s="6">
        <f t="shared" si="11"/>
        <v>0</v>
      </c>
      <c r="DB45" s="6">
        <f t="shared" si="5"/>
        <v>0</v>
      </c>
      <c r="DC45" s="6">
        <f>Table1[[#This Row],[MOH 711 SGBV Total Survivors Seen]]</f>
        <v>0</v>
      </c>
      <c r="DD45" s="6">
        <f t="shared" si="6"/>
        <v>0</v>
      </c>
      <c r="DE45" s="6">
        <f t="shared" si="7"/>
        <v>0</v>
      </c>
      <c r="DF45" s="6">
        <f>SUM(Table1[[#This Row],[MOH 731_HIV_TB_StartTPT_&lt;15 HV03-31]:[MOH 731_HIV_TB_StartTPT_15+ HV03-32]])</f>
        <v>0</v>
      </c>
      <c r="DG45" s="6">
        <f t="shared" si="8"/>
        <v>0</v>
      </c>
      <c r="DH45" s="18"/>
      <c r="DI45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('202407_HW0uOBzsXUB','202407','HW0uOBzsXUB','28450','0','0','8','0','0','0','0','0','0','0','0','0','0','0','8','0','0','0','0','0','0','0','0','0','0','0','0','0','0','0','0','0');</v>
      </c>
    </row>
    <row r="46" spans="2:113" x14ac:dyDescent="0.25">
      <c r="B46" s="1">
        <v>202407</v>
      </c>
      <c r="C46" s="2">
        <v>45474</v>
      </c>
      <c r="D46" s="1">
        <v>202407</v>
      </c>
      <c r="E46" s="1"/>
      <c r="F46" s="1" t="s">
        <v>124</v>
      </c>
      <c r="G46" s="1" t="s">
        <v>125</v>
      </c>
      <c r="H46" s="1">
        <v>14964</v>
      </c>
      <c r="I46" s="1"/>
      <c r="J46" s="1">
        <v>5</v>
      </c>
      <c r="K46" s="1">
        <v>9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>
        <v>3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>
        <v>3</v>
      </c>
      <c r="BZ46" s="1"/>
      <c r="CA46" s="1"/>
      <c r="CB46" s="16">
        <f>SUM(Table1[[#This Row],[MOH 731_HTS_Positive_2-9 _(M)_ HV01-06]:[MOH 731_HTS_Positive_25+ _(F) (Including PMTCT)_HV01-15]])</f>
        <v>0</v>
      </c>
      <c r="CC46" s="16">
        <f>SUM(Table1[[#This Row],[MOH 731_HTS_Tests _(M)_ HV01-01]:[MOH 731_HTS_Tests _(F) (Including PMTCT)_ HV01-02]])</f>
        <v>14</v>
      </c>
      <c r="CD46" s="16">
        <f>Table1[[#This Row],[MOH 711 New ANC clients]]</f>
        <v>3</v>
      </c>
      <c r="CE46" s="6">
        <f>SUM(Table1[[#This Row],[MOH 731_EMTCT_Tested at ANC_Initial_HV02-02]])</f>
        <v>3</v>
      </c>
      <c r="CF46" s="6">
        <f t="shared" si="10"/>
        <v>0</v>
      </c>
      <c r="CG46" s="6">
        <f t="shared" si="10"/>
        <v>0</v>
      </c>
      <c r="CH46" s="6">
        <f>SUM(Table1[[#This Row],[MOH 731_EMTCT_Known Positive at 1st ANC_HV02-01]])</f>
        <v>0</v>
      </c>
      <c r="CI46" s="6">
        <f>SUM(Table1[[#This Row],[MOH 731_EMTCT_Positive Results_ANC_HV02-10]])</f>
        <v>0</v>
      </c>
      <c r="CJ46" s="6">
        <f t="shared" si="0"/>
        <v>0</v>
      </c>
      <c r="CK46" s="6">
        <f t="shared" si="1"/>
        <v>0</v>
      </c>
      <c r="CL46" s="6">
        <f>Table1[[#This Row],[MOH 731_EMTCT_Start HAART_ANC_HV02-15]]</f>
        <v>0</v>
      </c>
      <c r="CM46" s="6">
        <f>Table1[[#This Row],[MOH 731_EMTCT_On HAART at 1st ANC_HV02-14]]</f>
        <v>0</v>
      </c>
      <c r="CN46" s="6">
        <f>SUM(Table1[[#This Row],[MOH 731_HIV_TB_StartART_&lt;1 (M) HV03-01]:[MOH 731_HIV_TB_StartART_25+_(F)_HV03-14]])</f>
        <v>0</v>
      </c>
      <c r="CO46" s="6">
        <f>SUM(Table1[[#This Row],[MOH 731_HIV_TB_OnART_&lt;1 (M) HV03-15]:[MOH 731_HIV_TB_OnART_25+_(F)_HV03-28]])</f>
        <v>0</v>
      </c>
      <c r="CP46" s="6">
        <f>Table1[[#This Row],[anc1_731]]</f>
        <v>3</v>
      </c>
      <c r="CQ46" s="6">
        <f>Table1[[#This Row],[anc_kp]]</f>
        <v>0</v>
      </c>
      <c r="CR46" s="6">
        <f>Table1[[#This Row],[MOH 731_HIV_TB cases_New_HV03-61]]</f>
        <v>0</v>
      </c>
      <c r="CS46" s="6">
        <f>Table1[[#This Row],[MOH 731_HIV_TB New_KnownHIVPositive(KPs)_HV03-62]]</f>
        <v>0</v>
      </c>
      <c r="CT46" s="6">
        <f t="shared" si="2"/>
        <v>0</v>
      </c>
      <c r="CU46" s="6">
        <f t="shared" si="3"/>
        <v>0</v>
      </c>
      <c r="CV46" s="6">
        <f>Table1[[#This Row],[MOH 731_HIV_TB New HIV Positive_HV03-63]]</f>
        <v>0</v>
      </c>
      <c r="CW46" s="6">
        <f>Table1[[#This Row],[MOH 731_HIV_TB New Known HIV Positive (KP) on HAART_HV03-64]]</f>
        <v>0</v>
      </c>
      <c r="CX46" s="6">
        <f>Table1[[#This Row],[MOH 731_HIV_TB New_start_HAART_HV03-65]]</f>
        <v>0</v>
      </c>
      <c r="CY46" s="6">
        <f>SUM(Table1[[#This Row],[tb_alreadyart_3082]:[tb_newart_3083]])</f>
        <v>0</v>
      </c>
      <c r="CZ46" s="6">
        <f>SUM(Table1[[#This Row],[MOH 731_HTS_No. Initiated on PrEP (NEW)_General popn _(M)_ HV01-19]:[MOH 731_HTS_No. Initiated on PrEP (NEW)_Pregnant and breastfeeding women HV01-31]])</f>
        <v>0</v>
      </c>
      <c r="DA46" s="6">
        <f t="shared" si="11"/>
        <v>0</v>
      </c>
      <c r="DB46" s="6">
        <f t="shared" si="5"/>
        <v>0</v>
      </c>
      <c r="DC46" s="6">
        <f>Table1[[#This Row],[MOH 711 SGBV Total Survivors Seen]]</f>
        <v>0</v>
      </c>
      <c r="DD46" s="6">
        <f t="shared" si="6"/>
        <v>0</v>
      </c>
      <c r="DE46" s="6">
        <f t="shared" si="7"/>
        <v>0</v>
      </c>
      <c r="DF46" s="6">
        <f>SUM(Table1[[#This Row],[MOH 731_HIV_TB_StartTPT_&lt;15 HV03-31]:[MOH 731_HIV_TB_StartTPT_15+ HV03-32]])</f>
        <v>0</v>
      </c>
      <c r="DG46" s="6">
        <f t="shared" si="8"/>
        <v>0</v>
      </c>
      <c r="DH46" s="18"/>
      <c r="DI46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('202407_Ly7BTJcnyNq','202407','Ly7BTJcnyNq','14964','0','14','3','3','0','0','0','0','0','0','0','0','0','0','3','0','0','0','0','0','0','0','0','0','0','0','0','0','0','0','0','0');</v>
      </c>
    </row>
    <row r="47" spans="2:113" x14ac:dyDescent="0.25">
      <c r="B47" s="1">
        <v>202407</v>
      </c>
      <c r="C47" s="2">
        <v>45474</v>
      </c>
      <c r="D47" s="1">
        <v>202407</v>
      </c>
      <c r="E47" s="1"/>
      <c r="F47" s="1" t="s">
        <v>126</v>
      </c>
      <c r="G47" s="1" t="s">
        <v>127</v>
      </c>
      <c r="H47" s="1">
        <v>19322</v>
      </c>
      <c r="I47" s="1"/>
      <c r="J47" s="1">
        <v>6</v>
      </c>
      <c r="K47" s="1">
        <v>6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>
        <v>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>
        <v>4</v>
      </c>
      <c r="BZ47" s="1"/>
      <c r="CA47" s="1"/>
      <c r="CB47" s="16">
        <f>SUM(Table1[[#This Row],[MOH 731_HTS_Positive_2-9 _(M)_ HV01-06]:[MOH 731_HTS_Positive_25+ _(F) (Including PMTCT)_HV01-15]])</f>
        <v>0</v>
      </c>
      <c r="CC47" s="16">
        <f>SUM(Table1[[#This Row],[MOH 731_HTS_Tests _(M)_ HV01-01]:[MOH 731_HTS_Tests _(F) (Including PMTCT)_ HV01-02]])</f>
        <v>12</v>
      </c>
      <c r="CD47" s="16">
        <f>Table1[[#This Row],[MOH 711 New ANC clients]]</f>
        <v>4</v>
      </c>
      <c r="CE47" s="6">
        <f>SUM(Table1[[#This Row],[MOH 731_EMTCT_Tested at ANC_Initial_HV02-02]])</f>
        <v>4</v>
      </c>
      <c r="CF47" s="6">
        <f t="shared" si="10"/>
        <v>0</v>
      </c>
      <c r="CG47" s="6">
        <f t="shared" si="10"/>
        <v>0</v>
      </c>
      <c r="CH47" s="6">
        <f>SUM(Table1[[#This Row],[MOH 731_EMTCT_Known Positive at 1st ANC_HV02-01]])</f>
        <v>0</v>
      </c>
      <c r="CI47" s="6">
        <f>SUM(Table1[[#This Row],[MOH 731_EMTCT_Positive Results_ANC_HV02-10]])</f>
        <v>0</v>
      </c>
      <c r="CJ47" s="6">
        <f t="shared" si="0"/>
        <v>0</v>
      </c>
      <c r="CK47" s="6">
        <f t="shared" si="1"/>
        <v>0</v>
      </c>
      <c r="CL47" s="6">
        <f>Table1[[#This Row],[MOH 731_EMTCT_Start HAART_ANC_HV02-15]]</f>
        <v>0</v>
      </c>
      <c r="CM47" s="6">
        <f>Table1[[#This Row],[MOH 731_EMTCT_On HAART at 1st ANC_HV02-14]]</f>
        <v>0</v>
      </c>
      <c r="CN47" s="6">
        <f>SUM(Table1[[#This Row],[MOH 731_HIV_TB_StartART_&lt;1 (M) HV03-01]:[MOH 731_HIV_TB_StartART_25+_(F)_HV03-14]])</f>
        <v>0</v>
      </c>
      <c r="CO47" s="6">
        <f>SUM(Table1[[#This Row],[MOH 731_HIV_TB_OnART_&lt;1 (M) HV03-15]:[MOH 731_HIV_TB_OnART_25+_(F)_HV03-28]])</f>
        <v>0</v>
      </c>
      <c r="CP47" s="6">
        <f>Table1[[#This Row],[anc1_731]]</f>
        <v>4</v>
      </c>
      <c r="CQ47" s="6">
        <f>Table1[[#This Row],[anc_kp]]</f>
        <v>0</v>
      </c>
      <c r="CR47" s="6">
        <f>Table1[[#This Row],[MOH 731_HIV_TB cases_New_HV03-61]]</f>
        <v>0</v>
      </c>
      <c r="CS47" s="6">
        <f>Table1[[#This Row],[MOH 731_HIV_TB New_KnownHIVPositive(KPs)_HV03-62]]</f>
        <v>0</v>
      </c>
      <c r="CT47" s="6">
        <f t="shared" si="2"/>
        <v>0</v>
      </c>
      <c r="CU47" s="6">
        <f t="shared" si="3"/>
        <v>0</v>
      </c>
      <c r="CV47" s="6">
        <f>Table1[[#This Row],[MOH 731_HIV_TB New HIV Positive_HV03-63]]</f>
        <v>0</v>
      </c>
      <c r="CW47" s="6">
        <f>Table1[[#This Row],[MOH 731_HIV_TB New Known HIV Positive (KP) on HAART_HV03-64]]</f>
        <v>0</v>
      </c>
      <c r="CX47" s="6">
        <f>Table1[[#This Row],[MOH 731_HIV_TB New_start_HAART_HV03-65]]</f>
        <v>0</v>
      </c>
      <c r="CY47" s="6">
        <f>SUM(Table1[[#This Row],[tb_alreadyart_3082]:[tb_newart_3083]])</f>
        <v>0</v>
      </c>
      <c r="CZ47" s="6">
        <f>SUM(Table1[[#This Row],[MOH 731_HTS_No. Initiated on PrEP (NEW)_General popn _(M)_ HV01-19]:[MOH 731_HTS_No. Initiated on PrEP (NEW)_Pregnant and breastfeeding women HV01-31]])</f>
        <v>0</v>
      </c>
      <c r="DA47" s="6">
        <f t="shared" si="11"/>
        <v>0</v>
      </c>
      <c r="DB47" s="6">
        <f t="shared" si="5"/>
        <v>0</v>
      </c>
      <c r="DC47" s="6">
        <f>Table1[[#This Row],[MOH 711 SGBV Total Survivors Seen]]</f>
        <v>0</v>
      </c>
      <c r="DD47" s="6">
        <f t="shared" si="6"/>
        <v>0</v>
      </c>
      <c r="DE47" s="6">
        <f t="shared" si="7"/>
        <v>0</v>
      </c>
      <c r="DF47" s="6">
        <f>SUM(Table1[[#This Row],[MOH 731_HIV_TB_StartTPT_&lt;15 HV03-31]:[MOH 731_HIV_TB_StartTPT_15+ HV03-32]])</f>
        <v>0</v>
      </c>
      <c r="DG47" s="6">
        <f t="shared" si="8"/>
        <v>0</v>
      </c>
      <c r="DH47" s="18"/>
      <c r="DI47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('202407_C5O1sSoaVt7','202407','C5O1sSoaVt7','19322','0','12','4','4','0','0','0','0','0','0','0','0','0','0','4','0','0','0','0','0','0','0','0','0','0','0','0','0','0','0','0','0');</v>
      </c>
    </row>
    <row r="48" spans="2:113" x14ac:dyDescent="0.25">
      <c r="B48" s="1">
        <v>202407</v>
      </c>
      <c r="C48" s="2">
        <v>45474</v>
      </c>
      <c r="D48" s="1">
        <v>202407</v>
      </c>
      <c r="E48" s="1"/>
      <c r="F48" s="1" t="s">
        <v>128</v>
      </c>
      <c r="G48" s="1" t="s">
        <v>129</v>
      </c>
      <c r="H48" s="1">
        <v>14432</v>
      </c>
      <c r="I48" s="1"/>
      <c r="J48" s="1">
        <v>127</v>
      </c>
      <c r="K48" s="1">
        <v>405</v>
      </c>
      <c r="L48" s="1">
        <v>1</v>
      </c>
      <c r="M48" s="1"/>
      <c r="N48" s="1"/>
      <c r="O48" s="1"/>
      <c r="P48" s="1"/>
      <c r="Q48" s="1"/>
      <c r="R48" s="1"/>
      <c r="S48" s="1"/>
      <c r="T48" s="1">
        <v>4</v>
      </c>
      <c r="U48" s="1">
        <v>8</v>
      </c>
      <c r="V48" s="1"/>
      <c r="W48" s="1">
        <v>3</v>
      </c>
      <c r="X48" s="1"/>
      <c r="Y48" s="1"/>
      <c r="Z48" s="1"/>
      <c r="AA48" s="1"/>
      <c r="AB48" s="1">
        <v>1</v>
      </c>
      <c r="AC48" s="1">
        <v>1</v>
      </c>
      <c r="AD48" s="1"/>
      <c r="AE48" s="1"/>
      <c r="AF48" s="1"/>
      <c r="AG48" s="1">
        <v>2</v>
      </c>
      <c r="AH48" s="1">
        <v>1</v>
      </c>
      <c r="AI48" s="1">
        <v>4</v>
      </c>
      <c r="AJ48" s="1">
        <v>99</v>
      </c>
      <c r="AK48" s="1"/>
      <c r="AL48" s="1">
        <v>4</v>
      </c>
      <c r="AM48" s="1">
        <v>1</v>
      </c>
      <c r="AN48" s="1">
        <v>4</v>
      </c>
      <c r="AO48" s="1">
        <v>1</v>
      </c>
      <c r="AP48" s="1"/>
      <c r="AQ48" s="1"/>
      <c r="AR48" s="1">
        <v>1</v>
      </c>
      <c r="AS48" s="1"/>
      <c r="AT48" s="1"/>
      <c r="AU48" s="1"/>
      <c r="AV48" s="1"/>
      <c r="AW48" s="1"/>
      <c r="AX48" s="1"/>
      <c r="AY48" s="1"/>
      <c r="AZ48" s="1"/>
      <c r="BA48" s="1"/>
      <c r="BB48" s="1">
        <v>4</v>
      </c>
      <c r="BC48" s="1">
        <v>8</v>
      </c>
      <c r="BD48" s="1">
        <v>1</v>
      </c>
      <c r="BE48" s="1"/>
      <c r="BF48" s="1">
        <v>3</v>
      </c>
      <c r="BG48" s="1"/>
      <c r="BH48" s="1">
        <v>11</v>
      </c>
      <c r="BI48" s="1">
        <v>5</v>
      </c>
      <c r="BJ48" s="1">
        <v>14</v>
      </c>
      <c r="BK48" s="1">
        <v>12</v>
      </c>
      <c r="BL48" s="1">
        <v>18</v>
      </c>
      <c r="BM48" s="1">
        <v>35</v>
      </c>
      <c r="BN48" s="1">
        <v>22</v>
      </c>
      <c r="BO48" s="1">
        <v>21</v>
      </c>
      <c r="BP48" s="1">
        <v>379</v>
      </c>
      <c r="BQ48" s="1">
        <v>793</v>
      </c>
      <c r="BR48" s="1"/>
      <c r="BS48" s="1">
        <v>30</v>
      </c>
      <c r="BT48" s="1">
        <v>7</v>
      </c>
      <c r="BU48" s="1"/>
      <c r="BV48" s="1">
        <v>2</v>
      </c>
      <c r="BW48" s="1"/>
      <c r="BX48" s="1">
        <v>2</v>
      </c>
      <c r="BY48" s="1">
        <v>103</v>
      </c>
      <c r="BZ48" s="1">
        <v>2</v>
      </c>
      <c r="CA48" s="1"/>
      <c r="CB48" s="16">
        <f>SUM(Table1[[#This Row],[MOH 731_HTS_Positive_2-9 _(M)_ HV01-06]:[MOH 731_HTS_Positive_25+ _(F) (Including PMTCT)_HV01-15]])</f>
        <v>13</v>
      </c>
      <c r="CC48" s="16">
        <f>SUM(Table1[[#This Row],[MOH 731_HTS_Tests _(M)_ HV01-01]:[MOH 731_HTS_Tests _(F) (Including PMTCT)_ HV01-02]])</f>
        <v>532</v>
      </c>
      <c r="CD48" s="16">
        <f>Table1[[#This Row],[MOH 711 New ANC clients]]</f>
        <v>103</v>
      </c>
      <c r="CE48" s="6">
        <f>SUM(Table1[[#This Row],[MOH 731_EMTCT_Tested at ANC_Initial_HV02-02]])</f>
        <v>99</v>
      </c>
      <c r="CF48" s="6">
        <f t="shared" si="10"/>
        <v>0</v>
      </c>
      <c r="CG48" s="6">
        <f t="shared" si="10"/>
        <v>0</v>
      </c>
      <c r="CH48" s="6">
        <f>SUM(Table1[[#This Row],[MOH 731_EMTCT_Known Positive at 1st ANC_HV02-01]])</f>
        <v>4</v>
      </c>
      <c r="CI48" s="6">
        <f>SUM(Table1[[#This Row],[MOH 731_EMTCT_Positive Results_ANC_HV02-10]])</f>
        <v>1</v>
      </c>
      <c r="CJ48" s="6">
        <f t="shared" si="0"/>
        <v>0</v>
      </c>
      <c r="CK48" s="6">
        <f t="shared" si="1"/>
        <v>0</v>
      </c>
      <c r="CL48" s="6">
        <f>Table1[[#This Row],[MOH 731_EMTCT_Start HAART_ANC_HV02-15]]</f>
        <v>1</v>
      </c>
      <c r="CM48" s="6">
        <f>Table1[[#This Row],[MOH 731_EMTCT_On HAART at 1st ANC_HV02-14]]</f>
        <v>4</v>
      </c>
      <c r="CN48" s="6">
        <f>SUM(Table1[[#This Row],[MOH 731_HIV_TB_StartART_&lt;1 (M) HV03-01]:[MOH 731_HIV_TB_StartART_25+_(F)_HV03-14]])</f>
        <v>13</v>
      </c>
      <c r="CO48" s="6">
        <f>SUM(Table1[[#This Row],[MOH 731_HIV_TB_OnART_&lt;1 (M) HV03-15]:[MOH 731_HIV_TB_OnART_25+_(F)_HV03-28]])</f>
        <v>1314</v>
      </c>
      <c r="CP48" s="6">
        <f>Table1[[#This Row],[anc1_731]]</f>
        <v>103</v>
      </c>
      <c r="CQ48" s="6">
        <f>Table1[[#This Row],[anc_kp]]</f>
        <v>4</v>
      </c>
      <c r="CR48" s="6">
        <f>Table1[[#This Row],[MOH 731_HIV_TB cases_New_HV03-61]]</f>
        <v>7</v>
      </c>
      <c r="CS48" s="6">
        <f>Table1[[#This Row],[MOH 731_HIV_TB New_KnownHIVPositive(KPs)_HV03-62]]</f>
        <v>0</v>
      </c>
      <c r="CT48" s="6">
        <f t="shared" si="2"/>
        <v>0</v>
      </c>
      <c r="CU48" s="6">
        <f t="shared" si="3"/>
        <v>0</v>
      </c>
      <c r="CV48" s="6">
        <f>Table1[[#This Row],[MOH 731_HIV_TB New HIV Positive_HV03-63]]</f>
        <v>2</v>
      </c>
      <c r="CW48" s="6">
        <f>Table1[[#This Row],[MOH 731_HIV_TB New Known HIV Positive (KP) on HAART_HV03-64]]</f>
        <v>0</v>
      </c>
      <c r="CX48" s="6">
        <f>Table1[[#This Row],[MOH 731_HIV_TB New_start_HAART_HV03-65]]</f>
        <v>2</v>
      </c>
      <c r="CY48" s="6">
        <f>SUM(Table1[[#This Row],[tb_alreadyart_3082]:[tb_newart_3083]])</f>
        <v>2</v>
      </c>
      <c r="CZ48" s="6">
        <f>SUM(Table1[[#This Row],[MOH 731_HTS_No. Initiated on PrEP (NEW)_General popn _(M)_ HV01-19]:[MOH 731_HTS_No. Initiated on PrEP (NEW)_Pregnant and breastfeeding women HV01-31]])</f>
        <v>8</v>
      </c>
      <c r="DA48" s="6">
        <f t="shared" si="11"/>
        <v>0</v>
      </c>
      <c r="DB48" s="6">
        <f t="shared" si="5"/>
        <v>0</v>
      </c>
      <c r="DC48" s="6">
        <f>Table1[[#This Row],[MOH 711 SGBV Total Survivors Seen]]</f>
        <v>0</v>
      </c>
      <c r="DD48" s="6">
        <f t="shared" si="6"/>
        <v>0</v>
      </c>
      <c r="DE48" s="6">
        <f t="shared" si="7"/>
        <v>0</v>
      </c>
      <c r="DF48" s="6">
        <f>SUM(Table1[[#This Row],[MOH 731_HIV_TB_StartTPT_&lt;15 HV03-31]:[MOH 731_HIV_TB_StartTPT_15+ HV03-32]])</f>
        <v>30</v>
      </c>
      <c r="DG48" s="6">
        <f t="shared" si="8"/>
        <v>0</v>
      </c>
      <c r="DH48" s="18"/>
      <c r="DI48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('202407_XcYVma2H5FV','202407','XcYVma2H5FV','14432','13','532','103','99','0','0','4','1','0','0','1','4','13','1314','103','4','7','0','0','0','2','0','2','2','8','0','0','0','0','0','30','0');</v>
      </c>
    </row>
    <row r="49" spans="2:113" x14ac:dyDescent="0.25">
      <c r="B49" s="1">
        <v>202407</v>
      </c>
      <c r="C49" s="2">
        <v>45474</v>
      </c>
      <c r="D49" s="1">
        <v>202407</v>
      </c>
      <c r="E49" s="1"/>
      <c r="F49" s="1" t="s">
        <v>130</v>
      </c>
      <c r="G49" s="1" t="s">
        <v>131</v>
      </c>
      <c r="H49" s="1">
        <v>17351</v>
      </c>
      <c r="I49" s="1"/>
      <c r="J49" s="1">
        <v>1</v>
      </c>
      <c r="K49" s="1">
        <v>6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>
        <v>4</v>
      </c>
      <c r="BR49" s="1"/>
      <c r="BS49" s="1"/>
      <c r="BT49" s="1"/>
      <c r="BU49" s="1"/>
      <c r="BV49" s="1"/>
      <c r="BW49" s="1"/>
      <c r="BX49" s="1"/>
      <c r="BY49" s="1">
        <v>2</v>
      </c>
      <c r="BZ49" s="1"/>
      <c r="CA49" s="1"/>
      <c r="CB49" s="16">
        <f>SUM(Table1[[#This Row],[MOH 731_HTS_Positive_2-9 _(M)_ HV01-06]:[MOH 731_HTS_Positive_25+ _(F) (Including PMTCT)_HV01-15]])</f>
        <v>0</v>
      </c>
      <c r="CC49" s="16">
        <f>SUM(Table1[[#This Row],[MOH 731_HTS_Tests _(M)_ HV01-01]:[MOH 731_HTS_Tests _(F) (Including PMTCT)_ HV01-02]])</f>
        <v>7</v>
      </c>
      <c r="CD49" s="16">
        <f>Table1[[#This Row],[MOH 711 New ANC clients]]</f>
        <v>2</v>
      </c>
      <c r="CE49" s="6">
        <f>SUM(Table1[[#This Row],[MOH 731_EMTCT_Tested at ANC_Initial_HV02-02]])</f>
        <v>0</v>
      </c>
      <c r="CF49" s="6">
        <f t="shared" si="10"/>
        <v>0</v>
      </c>
      <c r="CG49" s="6">
        <f t="shared" si="10"/>
        <v>0</v>
      </c>
      <c r="CH49" s="6">
        <f>SUM(Table1[[#This Row],[MOH 731_EMTCT_Known Positive at 1st ANC_HV02-01]])</f>
        <v>0</v>
      </c>
      <c r="CI49" s="6">
        <f>SUM(Table1[[#This Row],[MOH 731_EMTCT_Positive Results_ANC_HV02-10]])</f>
        <v>0</v>
      </c>
      <c r="CJ49" s="6">
        <f t="shared" si="0"/>
        <v>0</v>
      </c>
      <c r="CK49" s="6">
        <f t="shared" si="1"/>
        <v>0</v>
      </c>
      <c r="CL49" s="6">
        <f>Table1[[#This Row],[MOH 731_EMTCT_Start HAART_ANC_HV02-15]]</f>
        <v>0</v>
      </c>
      <c r="CM49" s="6">
        <f>Table1[[#This Row],[MOH 731_EMTCT_On HAART at 1st ANC_HV02-14]]</f>
        <v>0</v>
      </c>
      <c r="CN49" s="6">
        <f>SUM(Table1[[#This Row],[MOH 731_HIV_TB_StartART_&lt;1 (M) HV03-01]:[MOH 731_HIV_TB_StartART_25+_(F)_HV03-14]])</f>
        <v>0</v>
      </c>
      <c r="CO49" s="6">
        <f>SUM(Table1[[#This Row],[MOH 731_HIV_TB_OnART_&lt;1 (M) HV03-15]:[MOH 731_HIV_TB_OnART_25+_(F)_HV03-28]])</f>
        <v>4</v>
      </c>
      <c r="CP49" s="6">
        <f>Table1[[#This Row],[anc1_731]]</f>
        <v>2</v>
      </c>
      <c r="CQ49" s="6">
        <f>Table1[[#This Row],[anc_kp]]</f>
        <v>0</v>
      </c>
      <c r="CR49" s="6">
        <f>Table1[[#This Row],[MOH 731_HIV_TB cases_New_HV03-61]]</f>
        <v>0</v>
      </c>
      <c r="CS49" s="6">
        <f>Table1[[#This Row],[MOH 731_HIV_TB New_KnownHIVPositive(KPs)_HV03-62]]</f>
        <v>0</v>
      </c>
      <c r="CT49" s="6">
        <f t="shared" si="2"/>
        <v>0</v>
      </c>
      <c r="CU49" s="6">
        <f t="shared" si="3"/>
        <v>0</v>
      </c>
      <c r="CV49" s="6">
        <f>Table1[[#This Row],[MOH 731_HIV_TB New HIV Positive_HV03-63]]</f>
        <v>0</v>
      </c>
      <c r="CW49" s="6">
        <f>Table1[[#This Row],[MOH 731_HIV_TB New Known HIV Positive (KP) on HAART_HV03-64]]</f>
        <v>0</v>
      </c>
      <c r="CX49" s="6">
        <f>Table1[[#This Row],[MOH 731_HIV_TB New_start_HAART_HV03-65]]</f>
        <v>0</v>
      </c>
      <c r="CY49" s="6">
        <f>SUM(Table1[[#This Row],[tb_alreadyart_3082]:[tb_newart_3083]])</f>
        <v>0</v>
      </c>
      <c r="CZ49" s="6">
        <f>SUM(Table1[[#This Row],[MOH 731_HTS_No. Initiated on PrEP (NEW)_General popn _(M)_ HV01-19]:[MOH 731_HTS_No. Initiated on PrEP (NEW)_Pregnant and breastfeeding women HV01-31]])</f>
        <v>0</v>
      </c>
      <c r="DA49" s="6">
        <f t="shared" si="11"/>
        <v>0</v>
      </c>
      <c r="DB49" s="6">
        <f t="shared" si="5"/>
        <v>0</v>
      </c>
      <c r="DC49" s="6">
        <f>Table1[[#This Row],[MOH 711 SGBV Total Survivors Seen]]</f>
        <v>0</v>
      </c>
      <c r="DD49" s="6">
        <f t="shared" si="6"/>
        <v>0</v>
      </c>
      <c r="DE49" s="6">
        <f t="shared" si="7"/>
        <v>0</v>
      </c>
      <c r="DF49" s="6">
        <f>SUM(Table1[[#This Row],[MOH 731_HIV_TB_StartTPT_&lt;15 HV03-31]:[MOH 731_HIV_TB_StartTPT_15+ HV03-32]])</f>
        <v>0</v>
      </c>
      <c r="DG49" s="6">
        <f t="shared" si="8"/>
        <v>0</v>
      </c>
      <c r="DH49" s="18"/>
      <c r="DI49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('202407_n03ViTNtej2','202407','n03ViTNtej2','17351','0','7','2','0','0','0','0','0','0','0','0','0','0','4','2','0','0','0','0','0','0','0','0','0','0','0','0','0','0','0','0','0');</v>
      </c>
    </row>
    <row r="50" spans="2:113" x14ac:dyDescent="0.25">
      <c r="B50" s="1">
        <v>202407</v>
      </c>
      <c r="C50" s="2">
        <v>45474</v>
      </c>
      <c r="D50" s="1">
        <v>202407</v>
      </c>
      <c r="E50" s="1"/>
      <c r="F50" s="1" t="s">
        <v>132</v>
      </c>
      <c r="G50" s="1" t="s">
        <v>133</v>
      </c>
      <c r="H50" s="1">
        <v>14446</v>
      </c>
      <c r="I50" s="1"/>
      <c r="J50" s="1">
        <v>22</v>
      </c>
      <c r="K50" s="1">
        <v>60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>
        <v>30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>
        <v>2</v>
      </c>
      <c r="BI50" s="1"/>
      <c r="BJ50" s="1">
        <v>2</v>
      </c>
      <c r="BK50" s="1">
        <v>4</v>
      </c>
      <c r="BL50" s="1">
        <v>1</v>
      </c>
      <c r="BM50" s="1">
        <v>1</v>
      </c>
      <c r="BN50" s="1"/>
      <c r="BO50" s="1">
        <v>6</v>
      </c>
      <c r="BP50" s="1">
        <v>29</v>
      </c>
      <c r="BQ50" s="1">
        <v>87</v>
      </c>
      <c r="BR50" s="1"/>
      <c r="BS50" s="1"/>
      <c r="BT50" s="1">
        <v>3</v>
      </c>
      <c r="BU50" s="1"/>
      <c r="BV50" s="1"/>
      <c r="BW50" s="1"/>
      <c r="BX50" s="1"/>
      <c r="BY50" s="1">
        <v>30</v>
      </c>
      <c r="BZ50" s="1"/>
      <c r="CA50" s="1"/>
      <c r="CB50" s="16">
        <f>SUM(Table1[[#This Row],[MOH 731_HTS_Positive_2-9 _(M)_ HV01-06]:[MOH 731_HTS_Positive_25+ _(F) (Including PMTCT)_HV01-15]])</f>
        <v>0</v>
      </c>
      <c r="CC50" s="16">
        <f>SUM(Table1[[#This Row],[MOH 731_HTS_Tests _(M)_ HV01-01]:[MOH 731_HTS_Tests _(F) (Including PMTCT)_ HV01-02]])</f>
        <v>82</v>
      </c>
      <c r="CD50" s="16">
        <f>Table1[[#This Row],[MOH 711 New ANC clients]]</f>
        <v>30</v>
      </c>
      <c r="CE50" s="6">
        <f>SUM(Table1[[#This Row],[MOH 731_EMTCT_Tested at ANC_Initial_HV02-02]])</f>
        <v>30</v>
      </c>
      <c r="CF50" s="6">
        <f t="shared" si="10"/>
        <v>0</v>
      </c>
      <c r="CG50" s="6">
        <f t="shared" si="10"/>
        <v>0</v>
      </c>
      <c r="CH50" s="6">
        <f>SUM(Table1[[#This Row],[MOH 731_EMTCT_Known Positive at 1st ANC_HV02-01]])</f>
        <v>0</v>
      </c>
      <c r="CI50" s="6">
        <f>SUM(Table1[[#This Row],[MOH 731_EMTCT_Positive Results_ANC_HV02-10]])</f>
        <v>0</v>
      </c>
      <c r="CJ50" s="6">
        <f t="shared" si="0"/>
        <v>0</v>
      </c>
      <c r="CK50" s="6">
        <f t="shared" si="1"/>
        <v>0</v>
      </c>
      <c r="CL50" s="6">
        <f>Table1[[#This Row],[MOH 731_EMTCT_Start HAART_ANC_HV02-15]]</f>
        <v>0</v>
      </c>
      <c r="CM50" s="6">
        <f>Table1[[#This Row],[MOH 731_EMTCT_On HAART at 1st ANC_HV02-14]]</f>
        <v>0</v>
      </c>
      <c r="CN50" s="6">
        <f>SUM(Table1[[#This Row],[MOH 731_HIV_TB_StartART_&lt;1 (M) HV03-01]:[MOH 731_HIV_TB_StartART_25+_(F)_HV03-14]])</f>
        <v>0</v>
      </c>
      <c r="CO50" s="6">
        <f>SUM(Table1[[#This Row],[MOH 731_HIV_TB_OnART_&lt;1 (M) HV03-15]:[MOH 731_HIV_TB_OnART_25+_(F)_HV03-28]])</f>
        <v>132</v>
      </c>
      <c r="CP50" s="6">
        <f>Table1[[#This Row],[anc1_731]]</f>
        <v>30</v>
      </c>
      <c r="CQ50" s="6">
        <f>Table1[[#This Row],[anc_kp]]</f>
        <v>0</v>
      </c>
      <c r="CR50" s="6">
        <f>Table1[[#This Row],[MOH 731_HIV_TB cases_New_HV03-61]]</f>
        <v>3</v>
      </c>
      <c r="CS50" s="6">
        <f>Table1[[#This Row],[MOH 731_HIV_TB New_KnownHIVPositive(KPs)_HV03-62]]</f>
        <v>0</v>
      </c>
      <c r="CT50" s="6">
        <f t="shared" si="2"/>
        <v>0</v>
      </c>
      <c r="CU50" s="6">
        <f t="shared" si="3"/>
        <v>0</v>
      </c>
      <c r="CV50" s="6">
        <f>Table1[[#This Row],[MOH 731_HIV_TB New HIV Positive_HV03-63]]</f>
        <v>0</v>
      </c>
      <c r="CW50" s="6">
        <f>Table1[[#This Row],[MOH 731_HIV_TB New Known HIV Positive (KP) on HAART_HV03-64]]</f>
        <v>0</v>
      </c>
      <c r="CX50" s="6">
        <f>Table1[[#This Row],[MOH 731_HIV_TB New_start_HAART_HV03-65]]</f>
        <v>0</v>
      </c>
      <c r="CY50" s="6">
        <f>SUM(Table1[[#This Row],[tb_alreadyart_3082]:[tb_newart_3083]])</f>
        <v>0</v>
      </c>
      <c r="CZ50" s="6">
        <f>SUM(Table1[[#This Row],[MOH 731_HTS_No. Initiated on PrEP (NEW)_General popn _(M)_ HV01-19]:[MOH 731_HTS_No. Initiated on PrEP (NEW)_Pregnant and breastfeeding women HV01-31]])</f>
        <v>0</v>
      </c>
      <c r="DA50" s="6">
        <f t="shared" si="11"/>
        <v>0</v>
      </c>
      <c r="DB50" s="6">
        <f t="shared" si="5"/>
        <v>0</v>
      </c>
      <c r="DC50" s="6">
        <f>Table1[[#This Row],[MOH 711 SGBV Total Survivors Seen]]</f>
        <v>0</v>
      </c>
      <c r="DD50" s="6">
        <f t="shared" si="6"/>
        <v>0</v>
      </c>
      <c r="DE50" s="6">
        <f t="shared" si="7"/>
        <v>0</v>
      </c>
      <c r="DF50" s="6">
        <f>SUM(Table1[[#This Row],[MOH 731_HIV_TB_StartTPT_&lt;15 HV03-31]:[MOH 731_HIV_TB_StartTPT_15+ HV03-32]])</f>
        <v>0</v>
      </c>
      <c r="DG50" s="6">
        <f t="shared" si="8"/>
        <v>0</v>
      </c>
      <c r="DH50" s="18"/>
      <c r="DI50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('202407_TeKLIwzizL1','202407','TeKLIwzizL1','14446','0','82','30','30','0','0','0','0','0','0','0','0','0','132','30','0','3','0','0','0','0','0','0','0','0','0','0','0','0','0','0','0');</v>
      </c>
    </row>
    <row r="51" spans="2:113" x14ac:dyDescent="0.25">
      <c r="B51" s="1">
        <v>202407</v>
      </c>
      <c r="C51" s="2">
        <v>45474</v>
      </c>
      <c r="D51" s="1">
        <v>202407</v>
      </c>
      <c r="E51" s="1"/>
      <c r="F51" s="1" t="s">
        <v>134</v>
      </c>
      <c r="G51" s="1" t="s">
        <v>135</v>
      </c>
      <c r="H51" s="1">
        <v>14474</v>
      </c>
      <c r="I51" s="1"/>
      <c r="J51" s="1"/>
      <c r="K51" s="1">
        <v>20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14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>
        <v>14</v>
      </c>
      <c r="BZ51" s="1"/>
      <c r="CA51" s="1"/>
      <c r="CB51" s="16">
        <f>SUM(Table1[[#This Row],[MOH 731_HTS_Positive_2-9 _(M)_ HV01-06]:[MOH 731_HTS_Positive_25+ _(F) (Including PMTCT)_HV01-15]])</f>
        <v>0</v>
      </c>
      <c r="CC51" s="16">
        <f>SUM(Table1[[#This Row],[MOH 731_HTS_Tests _(M)_ HV01-01]:[MOH 731_HTS_Tests _(F) (Including PMTCT)_ HV01-02]])</f>
        <v>20</v>
      </c>
      <c r="CD51" s="16">
        <f>Table1[[#This Row],[MOH 711 New ANC clients]]</f>
        <v>14</v>
      </c>
      <c r="CE51" s="6">
        <f>SUM(Table1[[#This Row],[MOH 731_EMTCT_Tested at ANC_Initial_HV02-02]])</f>
        <v>14</v>
      </c>
      <c r="CF51" s="6">
        <f t="shared" si="10"/>
        <v>0</v>
      </c>
      <c r="CG51" s="6">
        <f t="shared" si="10"/>
        <v>0</v>
      </c>
      <c r="CH51" s="6">
        <f>SUM(Table1[[#This Row],[MOH 731_EMTCT_Known Positive at 1st ANC_HV02-01]])</f>
        <v>0</v>
      </c>
      <c r="CI51" s="6">
        <f>SUM(Table1[[#This Row],[MOH 731_EMTCT_Positive Results_ANC_HV02-10]])</f>
        <v>0</v>
      </c>
      <c r="CJ51" s="6">
        <f t="shared" si="0"/>
        <v>0</v>
      </c>
      <c r="CK51" s="6">
        <f t="shared" si="1"/>
        <v>0</v>
      </c>
      <c r="CL51" s="6">
        <f>Table1[[#This Row],[MOH 731_EMTCT_Start HAART_ANC_HV02-15]]</f>
        <v>0</v>
      </c>
      <c r="CM51" s="6">
        <f>Table1[[#This Row],[MOH 731_EMTCT_On HAART at 1st ANC_HV02-14]]</f>
        <v>0</v>
      </c>
      <c r="CN51" s="6">
        <f>SUM(Table1[[#This Row],[MOH 731_HIV_TB_StartART_&lt;1 (M) HV03-01]:[MOH 731_HIV_TB_StartART_25+_(F)_HV03-14]])</f>
        <v>0</v>
      </c>
      <c r="CO51" s="6">
        <f>SUM(Table1[[#This Row],[MOH 731_HIV_TB_OnART_&lt;1 (M) HV03-15]:[MOH 731_HIV_TB_OnART_25+_(F)_HV03-28]])</f>
        <v>0</v>
      </c>
      <c r="CP51" s="6">
        <f>Table1[[#This Row],[anc1_731]]</f>
        <v>14</v>
      </c>
      <c r="CQ51" s="6">
        <f>Table1[[#This Row],[anc_kp]]</f>
        <v>0</v>
      </c>
      <c r="CR51" s="6">
        <f>Table1[[#This Row],[MOH 731_HIV_TB cases_New_HV03-61]]</f>
        <v>0</v>
      </c>
      <c r="CS51" s="6">
        <f>Table1[[#This Row],[MOH 731_HIV_TB New_KnownHIVPositive(KPs)_HV03-62]]</f>
        <v>0</v>
      </c>
      <c r="CT51" s="6">
        <f t="shared" si="2"/>
        <v>0</v>
      </c>
      <c r="CU51" s="6">
        <f t="shared" si="3"/>
        <v>0</v>
      </c>
      <c r="CV51" s="6">
        <f>Table1[[#This Row],[MOH 731_HIV_TB New HIV Positive_HV03-63]]</f>
        <v>0</v>
      </c>
      <c r="CW51" s="6">
        <f>Table1[[#This Row],[MOH 731_HIV_TB New Known HIV Positive (KP) on HAART_HV03-64]]</f>
        <v>0</v>
      </c>
      <c r="CX51" s="6">
        <f>Table1[[#This Row],[MOH 731_HIV_TB New_start_HAART_HV03-65]]</f>
        <v>0</v>
      </c>
      <c r="CY51" s="6">
        <f>SUM(Table1[[#This Row],[tb_alreadyart_3082]:[tb_newart_3083]])</f>
        <v>0</v>
      </c>
      <c r="CZ51" s="6">
        <f>SUM(Table1[[#This Row],[MOH 731_HTS_No. Initiated on PrEP (NEW)_General popn _(M)_ HV01-19]:[MOH 731_HTS_No. Initiated on PrEP (NEW)_Pregnant and breastfeeding women HV01-31]])</f>
        <v>0</v>
      </c>
      <c r="DA51" s="6">
        <f t="shared" si="11"/>
        <v>0</v>
      </c>
      <c r="DB51" s="6">
        <f t="shared" si="5"/>
        <v>0</v>
      </c>
      <c r="DC51" s="6">
        <f>Table1[[#This Row],[MOH 711 SGBV Total Survivors Seen]]</f>
        <v>0</v>
      </c>
      <c r="DD51" s="6">
        <f t="shared" si="6"/>
        <v>0</v>
      </c>
      <c r="DE51" s="6">
        <f t="shared" si="7"/>
        <v>0</v>
      </c>
      <c r="DF51" s="6">
        <f>SUM(Table1[[#This Row],[MOH 731_HIV_TB_StartTPT_&lt;15 HV03-31]:[MOH 731_HIV_TB_StartTPT_15+ HV03-32]])</f>
        <v>0</v>
      </c>
      <c r="DG51" s="6">
        <f t="shared" si="8"/>
        <v>0</v>
      </c>
      <c r="DH51" s="18"/>
      <c r="DI51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('202407_nLeQzXHFLRg','202407','nLeQzXHFLRg','14474','0','20','14','14','0','0','0','0','0','0','0','0','0','0','14','0','0','0','0','0','0','0','0','0','0','0','0','0','0','0','0','0');</v>
      </c>
    </row>
    <row r="52" spans="2:113" x14ac:dyDescent="0.25">
      <c r="B52" s="1">
        <v>202407</v>
      </c>
      <c r="C52" s="2">
        <v>45474</v>
      </c>
      <c r="D52" s="1">
        <v>202407</v>
      </c>
      <c r="E52" s="1"/>
      <c r="F52" s="1" t="s">
        <v>706</v>
      </c>
      <c r="G52" s="1" t="s">
        <v>707</v>
      </c>
      <c r="H52" s="1">
        <v>31366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>
        <v>2</v>
      </c>
      <c r="BZ52" s="1"/>
      <c r="CA52" s="1"/>
      <c r="CB52" s="16">
        <f>SUM(Table1[[#This Row],[MOH 731_HTS_Positive_2-9 _(M)_ HV01-06]:[MOH 731_HTS_Positive_25+ _(F) (Including PMTCT)_HV01-15]])</f>
        <v>0</v>
      </c>
      <c r="CC52" s="16">
        <f>SUM(Table1[[#This Row],[MOH 731_HTS_Tests _(M)_ HV01-01]:[MOH 731_HTS_Tests _(F) (Including PMTCT)_ HV01-02]])</f>
        <v>0</v>
      </c>
      <c r="CD52" s="16">
        <f>Table1[[#This Row],[MOH 711 New ANC clients]]</f>
        <v>2</v>
      </c>
      <c r="CE52" s="6">
        <f>SUM(Table1[[#This Row],[MOH 731_EMTCT_Tested at ANC_Initial_HV02-02]])</f>
        <v>0</v>
      </c>
      <c r="CF52" s="6">
        <f t="shared" si="10"/>
        <v>0</v>
      </c>
      <c r="CG52" s="6">
        <f t="shared" si="10"/>
        <v>0</v>
      </c>
      <c r="CH52" s="6">
        <f>SUM(Table1[[#This Row],[MOH 731_EMTCT_Known Positive at 1st ANC_HV02-01]])</f>
        <v>0</v>
      </c>
      <c r="CI52" s="6">
        <f>SUM(Table1[[#This Row],[MOH 731_EMTCT_Positive Results_ANC_HV02-10]])</f>
        <v>0</v>
      </c>
      <c r="CJ52" s="6">
        <f t="shared" si="0"/>
        <v>0</v>
      </c>
      <c r="CK52" s="6">
        <f t="shared" si="1"/>
        <v>0</v>
      </c>
      <c r="CL52" s="6">
        <f>Table1[[#This Row],[MOH 731_EMTCT_Start HAART_ANC_HV02-15]]</f>
        <v>0</v>
      </c>
      <c r="CM52" s="6">
        <f>Table1[[#This Row],[MOH 731_EMTCT_On HAART at 1st ANC_HV02-14]]</f>
        <v>0</v>
      </c>
      <c r="CN52" s="6">
        <f>SUM(Table1[[#This Row],[MOH 731_HIV_TB_StartART_&lt;1 (M) HV03-01]:[MOH 731_HIV_TB_StartART_25+_(F)_HV03-14]])</f>
        <v>0</v>
      </c>
      <c r="CO52" s="6">
        <f>SUM(Table1[[#This Row],[MOH 731_HIV_TB_OnART_&lt;1 (M) HV03-15]:[MOH 731_HIV_TB_OnART_25+_(F)_HV03-28]])</f>
        <v>0</v>
      </c>
      <c r="CP52" s="6">
        <f>Table1[[#This Row],[anc1_731]]</f>
        <v>2</v>
      </c>
      <c r="CQ52" s="6">
        <f>Table1[[#This Row],[anc_kp]]</f>
        <v>0</v>
      </c>
      <c r="CR52" s="6">
        <f>Table1[[#This Row],[MOH 731_HIV_TB cases_New_HV03-61]]</f>
        <v>0</v>
      </c>
      <c r="CS52" s="6">
        <f>Table1[[#This Row],[MOH 731_HIV_TB New_KnownHIVPositive(KPs)_HV03-62]]</f>
        <v>0</v>
      </c>
      <c r="CT52" s="6">
        <f t="shared" si="2"/>
        <v>0</v>
      </c>
      <c r="CU52" s="6">
        <f t="shared" si="3"/>
        <v>0</v>
      </c>
      <c r="CV52" s="6">
        <f>Table1[[#This Row],[MOH 731_HIV_TB New HIV Positive_HV03-63]]</f>
        <v>0</v>
      </c>
      <c r="CW52" s="6">
        <f>Table1[[#This Row],[MOH 731_HIV_TB New Known HIV Positive (KP) on HAART_HV03-64]]</f>
        <v>0</v>
      </c>
      <c r="CX52" s="6">
        <f>Table1[[#This Row],[MOH 731_HIV_TB New_start_HAART_HV03-65]]</f>
        <v>0</v>
      </c>
      <c r="CY52" s="6">
        <f>SUM(Table1[[#This Row],[tb_alreadyart_3082]:[tb_newart_3083]])</f>
        <v>0</v>
      </c>
      <c r="CZ52" s="6">
        <f>SUM(Table1[[#This Row],[MOH 731_HTS_No. Initiated on PrEP (NEW)_General popn _(M)_ HV01-19]:[MOH 731_HTS_No. Initiated on PrEP (NEW)_Pregnant and breastfeeding women HV01-31]])</f>
        <v>0</v>
      </c>
      <c r="DA52" s="6">
        <f t="shared" si="11"/>
        <v>0</v>
      </c>
      <c r="DB52" s="6">
        <f t="shared" si="5"/>
        <v>0</v>
      </c>
      <c r="DC52" s="6">
        <f>Table1[[#This Row],[MOH 711 SGBV Total Survivors Seen]]</f>
        <v>0</v>
      </c>
      <c r="DD52" s="6">
        <f t="shared" si="6"/>
        <v>0</v>
      </c>
      <c r="DE52" s="6">
        <f t="shared" si="7"/>
        <v>0</v>
      </c>
      <c r="DF52" s="6">
        <f>SUM(Table1[[#This Row],[MOH 731_HIV_TB_StartTPT_&lt;15 HV03-31]:[MOH 731_HIV_TB_StartTPT_15+ HV03-32]])</f>
        <v>0</v>
      </c>
      <c r="DG52" s="6">
        <f t="shared" si="8"/>
        <v>0</v>
      </c>
      <c r="DH52" s="18"/>
      <c r="DI52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('202407_t4AxPQ3mVbr','202407','t4AxPQ3mVbr','31366','0','0','2','0','0','0','0','0','0','0','0','0','0','0','2','0','0','0','0','0','0','0','0','0','0','0','0','0','0','0','0','0');</v>
      </c>
    </row>
    <row r="53" spans="2:113" x14ac:dyDescent="0.25">
      <c r="B53" s="1">
        <v>202407</v>
      </c>
      <c r="C53" s="2">
        <v>45474</v>
      </c>
      <c r="D53" s="1">
        <v>202407</v>
      </c>
      <c r="E53" s="1"/>
      <c r="F53" s="1" t="s">
        <v>136</v>
      </c>
      <c r="G53" s="1" t="s">
        <v>137</v>
      </c>
      <c r="H53" s="1">
        <v>14477</v>
      </c>
      <c r="I53" s="1" t="s">
        <v>138</v>
      </c>
      <c r="J53" s="1">
        <v>24</v>
      </c>
      <c r="K53" s="1">
        <v>89</v>
      </c>
      <c r="L53" s="1"/>
      <c r="M53" s="1"/>
      <c r="N53" s="1"/>
      <c r="O53" s="1"/>
      <c r="P53" s="1"/>
      <c r="Q53" s="1"/>
      <c r="R53" s="1"/>
      <c r="S53" s="1"/>
      <c r="T53" s="1">
        <v>1</v>
      </c>
      <c r="U53" s="1"/>
      <c r="V53" s="1"/>
      <c r="W53" s="1"/>
      <c r="X53" s="1"/>
      <c r="Y53" s="1"/>
      <c r="Z53" s="1"/>
      <c r="AA53" s="1"/>
      <c r="AB53" s="1"/>
      <c r="AC53" s="1">
        <v>1</v>
      </c>
      <c r="AD53" s="1"/>
      <c r="AE53" s="1"/>
      <c r="AF53" s="1"/>
      <c r="AG53" s="1"/>
      <c r="AH53" s="1"/>
      <c r="AI53" s="1">
        <v>3</v>
      </c>
      <c r="AJ53" s="1">
        <v>23</v>
      </c>
      <c r="AK53" s="1">
        <v>5</v>
      </c>
      <c r="AL53" s="1"/>
      <c r="AM53" s="1"/>
      <c r="AN53" s="1">
        <v>3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>
        <v>1</v>
      </c>
      <c r="BC53" s="1"/>
      <c r="BD53" s="1"/>
      <c r="BE53" s="1"/>
      <c r="BF53" s="1">
        <v>1</v>
      </c>
      <c r="BG53" s="1"/>
      <c r="BH53" s="1">
        <v>3</v>
      </c>
      <c r="BI53" s="1"/>
      <c r="BJ53" s="1">
        <v>7</v>
      </c>
      <c r="BK53" s="1">
        <v>1</v>
      </c>
      <c r="BL53" s="1">
        <v>2</v>
      </c>
      <c r="BM53" s="1">
        <v>3</v>
      </c>
      <c r="BN53" s="1">
        <v>2</v>
      </c>
      <c r="BO53" s="1">
        <v>10</v>
      </c>
      <c r="BP53" s="1">
        <v>45</v>
      </c>
      <c r="BQ53" s="1">
        <v>106</v>
      </c>
      <c r="BR53" s="1"/>
      <c r="BS53" s="1">
        <v>1</v>
      </c>
      <c r="BT53" s="1">
        <v>2</v>
      </c>
      <c r="BU53" s="1">
        <v>1</v>
      </c>
      <c r="BV53" s="1">
        <v>1</v>
      </c>
      <c r="BW53" s="1">
        <v>1</v>
      </c>
      <c r="BX53" s="1">
        <v>1</v>
      </c>
      <c r="BY53" s="1">
        <v>26</v>
      </c>
      <c r="BZ53" s="1"/>
      <c r="CA53" s="1">
        <v>1</v>
      </c>
      <c r="CB53" s="16">
        <f>SUM(Table1[[#This Row],[MOH 731_HTS_Positive_2-9 _(M)_ HV01-06]:[MOH 731_HTS_Positive_25+ _(F) (Including PMTCT)_HV01-15]])</f>
        <v>1</v>
      </c>
      <c r="CC53" s="16">
        <f>SUM(Table1[[#This Row],[MOH 731_HTS_Tests _(M)_ HV01-01]:[MOH 731_HTS_Tests _(F) (Including PMTCT)_ HV01-02]])</f>
        <v>113</v>
      </c>
      <c r="CD53" s="16">
        <f>Table1[[#This Row],[MOH 711 New ANC clients]]</f>
        <v>26</v>
      </c>
      <c r="CE53" s="6">
        <f>SUM(Table1[[#This Row],[MOH 731_EMTCT_Tested at ANC_Initial_HV02-02]])</f>
        <v>23</v>
      </c>
      <c r="CF53" s="6">
        <f t="shared" si="10"/>
        <v>0</v>
      </c>
      <c r="CG53" s="6">
        <f t="shared" si="10"/>
        <v>0</v>
      </c>
      <c r="CH53" s="6">
        <f>SUM(Table1[[#This Row],[MOH 731_EMTCT_Known Positive at 1st ANC_HV02-01]])</f>
        <v>3</v>
      </c>
      <c r="CI53" s="6">
        <f>SUM(Table1[[#This Row],[MOH 731_EMTCT_Positive Results_ANC_HV02-10]])</f>
        <v>0</v>
      </c>
      <c r="CJ53" s="6">
        <f t="shared" si="0"/>
        <v>0</v>
      </c>
      <c r="CK53" s="6">
        <f t="shared" si="1"/>
        <v>0</v>
      </c>
      <c r="CL53" s="6">
        <f>Table1[[#This Row],[MOH 731_EMTCT_Start HAART_ANC_HV02-15]]</f>
        <v>0</v>
      </c>
      <c r="CM53" s="6">
        <f>Table1[[#This Row],[MOH 731_EMTCT_On HAART at 1st ANC_HV02-14]]</f>
        <v>3</v>
      </c>
      <c r="CN53" s="6">
        <f>SUM(Table1[[#This Row],[MOH 731_HIV_TB_StartART_&lt;1 (M) HV03-01]:[MOH 731_HIV_TB_StartART_25+_(F)_HV03-14]])</f>
        <v>1</v>
      </c>
      <c r="CO53" s="6">
        <f>SUM(Table1[[#This Row],[MOH 731_HIV_TB_OnART_&lt;1 (M) HV03-15]:[MOH 731_HIV_TB_OnART_25+_(F)_HV03-28]])</f>
        <v>180</v>
      </c>
      <c r="CP53" s="6">
        <f>Table1[[#This Row],[anc1_731]]</f>
        <v>26</v>
      </c>
      <c r="CQ53" s="6">
        <f>Table1[[#This Row],[anc_kp]]</f>
        <v>3</v>
      </c>
      <c r="CR53" s="6">
        <f>Table1[[#This Row],[MOH 731_HIV_TB cases_New_HV03-61]]</f>
        <v>2</v>
      </c>
      <c r="CS53" s="6">
        <f>Table1[[#This Row],[MOH 731_HIV_TB New_KnownHIVPositive(KPs)_HV03-62]]</f>
        <v>1</v>
      </c>
      <c r="CT53" s="6">
        <f t="shared" si="2"/>
        <v>0</v>
      </c>
      <c r="CU53" s="6">
        <f t="shared" si="3"/>
        <v>0</v>
      </c>
      <c r="CV53" s="6">
        <f>Table1[[#This Row],[MOH 731_HIV_TB New HIV Positive_HV03-63]]</f>
        <v>1</v>
      </c>
      <c r="CW53" s="6">
        <f>Table1[[#This Row],[MOH 731_HIV_TB New Known HIV Positive (KP) on HAART_HV03-64]]</f>
        <v>1</v>
      </c>
      <c r="CX53" s="6">
        <f>Table1[[#This Row],[MOH 731_HIV_TB New_start_HAART_HV03-65]]</f>
        <v>1</v>
      </c>
      <c r="CY53" s="6">
        <f>SUM(Table1[[#This Row],[tb_alreadyart_3082]:[tb_newart_3083]])</f>
        <v>2</v>
      </c>
      <c r="CZ53" s="6">
        <f>SUM(Table1[[#This Row],[MOH 731_HTS_No. Initiated on PrEP (NEW)_General popn _(M)_ HV01-19]:[MOH 731_HTS_No. Initiated on PrEP (NEW)_Pregnant and breastfeeding women HV01-31]])</f>
        <v>1</v>
      </c>
      <c r="DA53" s="6">
        <f t="shared" si="11"/>
        <v>0</v>
      </c>
      <c r="DB53" s="6">
        <f t="shared" si="5"/>
        <v>0</v>
      </c>
      <c r="DC53" s="6">
        <f>Table1[[#This Row],[MOH 711 SGBV Total Survivors Seen]]</f>
        <v>1</v>
      </c>
      <c r="DD53" s="6">
        <f t="shared" si="6"/>
        <v>0</v>
      </c>
      <c r="DE53" s="6">
        <f t="shared" si="7"/>
        <v>0</v>
      </c>
      <c r="DF53" s="6">
        <f>SUM(Table1[[#This Row],[MOH 731_HIV_TB_StartTPT_&lt;15 HV03-31]:[MOH 731_HIV_TB_StartTPT_15+ HV03-32]])</f>
        <v>1</v>
      </c>
      <c r="DG53" s="6">
        <f t="shared" si="8"/>
        <v>0</v>
      </c>
      <c r="DH53" s="18"/>
      <c r="DI53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('202407_kNAqc0TjwXt','202407','kNAqc0TjwXt','14477','1','113','26','23','0','0','3','0','0','0','0','3','1','180','26','3','2','1','0','0','1','1','1','2','1','0','0','1','0','0','1','0');</v>
      </c>
    </row>
    <row r="54" spans="2:113" x14ac:dyDescent="0.25">
      <c r="B54" s="1">
        <v>202407</v>
      </c>
      <c r="C54" s="2">
        <v>45474</v>
      </c>
      <c r="D54" s="1">
        <v>202407</v>
      </c>
      <c r="E54" s="1"/>
      <c r="F54" s="1" t="s">
        <v>708</v>
      </c>
      <c r="G54" s="1" t="s">
        <v>709</v>
      </c>
      <c r="H54" s="1">
        <v>31450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>
        <v>2</v>
      </c>
      <c r="BZ54" s="1"/>
      <c r="CA54" s="1"/>
      <c r="CB54" s="16">
        <f>SUM(Table1[[#This Row],[MOH 731_HTS_Positive_2-9 _(M)_ HV01-06]:[MOH 731_HTS_Positive_25+ _(F) (Including PMTCT)_HV01-15]])</f>
        <v>0</v>
      </c>
      <c r="CC54" s="16">
        <f>SUM(Table1[[#This Row],[MOH 731_HTS_Tests _(M)_ HV01-01]:[MOH 731_HTS_Tests _(F) (Including PMTCT)_ HV01-02]])</f>
        <v>0</v>
      </c>
      <c r="CD54" s="16">
        <f>Table1[[#This Row],[MOH 711 New ANC clients]]</f>
        <v>2</v>
      </c>
      <c r="CE54" s="6">
        <f>SUM(Table1[[#This Row],[MOH 731_EMTCT_Tested at ANC_Initial_HV02-02]])</f>
        <v>0</v>
      </c>
      <c r="CF54" s="6">
        <f t="shared" si="10"/>
        <v>0</v>
      </c>
      <c r="CG54" s="6">
        <f t="shared" si="10"/>
        <v>0</v>
      </c>
      <c r="CH54" s="6">
        <f>SUM(Table1[[#This Row],[MOH 731_EMTCT_Known Positive at 1st ANC_HV02-01]])</f>
        <v>0</v>
      </c>
      <c r="CI54" s="6">
        <f>SUM(Table1[[#This Row],[MOH 731_EMTCT_Positive Results_ANC_HV02-10]])</f>
        <v>0</v>
      </c>
      <c r="CJ54" s="6">
        <f t="shared" si="0"/>
        <v>0</v>
      </c>
      <c r="CK54" s="6">
        <f t="shared" si="1"/>
        <v>0</v>
      </c>
      <c r="CL54" s="6">
        <f>Table1[[#This Row],[MOH 731_EMTCT_Start HAART_ANC_HV02-15]]</f>
        <v>0</v>
      </c>
      <c r="CM54" s="6">
        <f>Table1[[#This Row],[MOH 731_EMTCT_On HAART at 1st ANC_HV02-14]]</f>
        <v>0</v>
      </c>
      <c r="CN54" s="6">
        <f>SUM(Table1[[#This Row],[MOH 731_HIV_TB_StartART_&lt;1 (M) HV03-01]:[MOH 731_HIV_TB_StartART_25+_(F)_HV03-14]])</f>
        <v>0</v>
      </c>
      <c r="CO54" s="6">
        <f>SUM(Table1[[#This Row],[MOH 731_HIV_TB_OnART_&lt;1 (M) HV03-15]:[MOH 731_HIV_TB_OnART_25+_(F)_HV03-28]])</f>
        <v>0</v>
      </c>
      <c r="CP54" s="6">
        <f>Table1[[#This Row],[anc1_731]]</f>
        <v>2</v>
      </c>
      <c r="CQ54" s="6">
        <f>Table1[[#This Row],[anc_kp]]</f>
        <v>0</v>
      </c>
      <c r="CR54" s="6">
        <f>Table1[[#This Row],[MOH 731_HIV_TB cases_New_HV03-61]]</f>
        <v>0</v>
      </c>
      <c r="CS54" s="6">
        <f>Table1[[#This Row],[MOH 731_HIV_TB New_KnownHIVPositive(KPs)_HV03-62]]</f>
        <v>0</v>
      </c>
      <c r="CT54" s="6">
        <f t="shared" si="2"/>
        <v>0</v>
      </c>
      <c r="CU54" s="6">
        <f t="shared" si="3"/>
        <v>0</v>
      </c>
      <c r="CV54" s="6">
        <f>Table1[[#This Row],[MOH 731_HIV_TB New HIV Positive_HV03-63]]</f>
        <v>0</v>
      </c>
      <c r="CW54" s="6">
        <f>Table1[[#This Row],[MOH 731_HIV_TB New Known HIV Positive (KP) on HAART_HV03-64]]</f>
        <v>0</v>
      </c>
      <c r="CX54" s="6">
        <f>Table1[[#This Row],[MOH 731_HIV_TB New_start_HAART_HV03-65]]</f>
        <v>0</v>
      </c>
      <c r="CY54" s="6">
        <f>SUM(Table1[[#This Row],[tb_alreadyart_3082]:[tb_newart_3083]])</f>
        <v>0</v>
      </c>
      <c r="CZ54" s="6">
        <f>SUM(Table1[[#This Row],[MOH 731_HTS_No. Initiated on PrEP (NEW)_General popn _(M)_ HV01-19]:[MOH 731_HTS_No. Initiated on PrEP (NEW)_Pregnant and breastfeeding women HV01-31]])</f>
        <v>0</v>
      </c>
      <c r="DA54" s="6">
        <f t="shared" si="11"/>
        <v>0</v>
      </c>
      <c r="DB54" s="6">
        <f t="shared" si="5"/>
        <v>0</v>
      </c>
      <c r="DC54" s="6">
        <f>Table1[[#This Row],[MOH 711 SGBV Total Survivors Seen]]</f>
        <v>0</v>
      </c>
      <c r="DD54" s="6">
        <f t="shared" si="6"/>
        <v>0</v>
      </c>
      <c r="DE54" s="6">
        <f t="shared" si="7"/>
        <v>0</v>
      </c>
      <c r="DF54" s="6">
        <f>SUM(Table1[[#This Row],[MOH 731_HIV_TB_StartTPT_&lt;15 HV03-31]:[MOH 731_HIV_TB_StartTPT_15+ HV03-32]])</f>
        <v>0</v>
      </c>
      <c r="DG54" s="6">
        <f t="shared" si="8"/>
        <v>0</v>
      </c>
      <c r="DH54" s="18"/>
      <c r="DI54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('202407_uOppyhNLcOG','202407','uOppyhNLcOG','31450','0','0','2','0','0','0','0','0','0','0','0','0','0','0','2','0','0','0','0','0','0','0','0','0','0','0','0','0','0','0','0','0');</v>
      </c>
    </row>
    <row r="55" spans="2:113" x14ac:dyDescent="0.25">
      <c r="B55" s="1">
        <v>202407</v>
      </c>
      <c r="C55" s="2">
        <v>45474</v>
      </c>
      <c r="D55" s="1">
        <v>202407</v>
      </c>
      <c r="E55" s="1"/>
      <c r="F55" s="1" t="s">
        <v>139</v>
      </c>
      <c r="G55" s="1" t="s">
        <v>140</v>
      </c>
      <c r="H55" s="1">
        <v>24579</v>
      </c>
      <c r="I55" s="1"/>
      <c r="J55" s="1">
        <v>15</v>
      </c>
      <c r="K55" s="1">
        <v>16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>
        <v>8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>
        <v>8</v>
      </c>
      <c r="BZ55" s="1"/>
      <c r="CA55" s="1"/>
      <c r="CB55" s="16">
        <f>SUM(Table1[[#This Row],[MOH 731_HTS_Positive_2-9 _(M)_ HV01-06]:[MOH 731_HTS_Positive_25+ _(F) (Including PMTCT)_HV01-15]])</f>
        <v>0</v>
      </c>
      <c r="CC55" s="16">
        <f>SUM(Table1[[#This Row],[MOH 731_HTS_Tests _(M)_ HV01-01]:[MOH 731_HTS_Tests _(F) (Including PMTCT)_ HV01-02]])</f>
        <v>31</v>
      </c>
      <c r="CD55" s="16">
        <f>Table1[[#This Row],[MOH 711 New ANC clients]]</f>
        <v>8</v>
      </c>
      <c r="CE55" s="6">
        <f>SUM(Table1[[#This Row],[MOH 731_EMTCT_Tested at ANC_Initial_HV02-02]])</f>
        <v>8</v>
      </c>
      <c r="CF55" s="6">
        <f t="shared" si="10"/>
        <v>0</v>
      </c>
      <c r="CG55" s="6">
        <f t="shared" si="10"/>
        <v>0</v>
      </c>
      <c r="CH55" s="6">
        <f>SUM(Table1[[#This Row],[MOH 731_EMTCT_Known Positive at 1st ANC_HV02-01]])</f>
        <v>0</v>
      </c>
      <c r="CI55" s="6">
        <f>SUM(Table1[[#This Row],[MOH 731_EMTCT_Positive Results_ANC_HV02-10]])</f>
        <v>0</v>
      </c>
      <c r="CJ55" s="6">
        <f t="shared" si="0"/>
        <v>0</v>
      </c>
      <c r="CK55" s="6">
        <f t="shared" si="1"/>
        <v>0</v>
      </c>
      <c r="CL55" s="6">
        <f>Table1[[#This Row],[MOH 731_EMTCT_Start HAART_ANC_HV02-15]]</f>
        <v>0</v>
      </c>
      <c r="CM55" s="6">
        <f>Table1[[#This Row],[MOH 731_EMTCT_On HAART at 1st ANC_HV02-14]]</f>
        <v>0</v>
      </c>
      <c r="CN55" s="6">
        <f>SUM(Table1[[#This Row],[MOH 731_HIV_TB_StartART_&lt;1 (M) HV03-01]:[MOH 731_HIV_TB_StartART_25+_(F)_HV03-14]])</f>
        <v>0</v>
      </c>
      <c r="CO55" s="6">
        <f>SUM(Table1[[#This Row],[MOH 731_HIV_TB_OnART_&lt;1 (M) HV03-15]:[MOH 731_HIV_TB_OnART_25+_(F)_HV03-28]])</f>
        <v>0</v>
      </c>
      <c r="CP55" s="6">
        <f>Table1[[#This Row],[anc1_731]]</f>
        <v>8</v>
      </c>
      <c r="CQ55" s="6">
        <f>Table1[[#This Row],[anc_kp]]</f>
        <v>0</v>
      </c>
      <c r="CR55" s="6">
        <f>Table1[[#This Row],[MOH 731_HIV_TB cases_New_HV03-61]]</f>
        <v>0</v>
      </c>
      <c r="CS55" s="6">
        <f>Table1[[#This Row],[MOH 731_HIV_TB New_KnownHIVPositive(KPs)_HV03-62]]</f>
        <v>0</v>
      </c>
      <c r="CT55" s="6">
        <f t="shared" si="2"/>
        <v>0</v>
      </c>
      <c r="CU55" s="6">
        <f t="shared" si="3"/>
        <v>0</v>
      </c>
      <c r="CV55" s="6">
        <f>Table1[[#This Row],[MOH 731_HIV_TB New HIV Positive_HV03-63]]</f>
        <v>0</v>
      </c>
      <c r="CW55" s="6">
        <f>Table1[[#This Row],[MOH 731_HIV_TB New Known HIV Positive (KP) on HAART_HV03-64]]</f>
        <v>0</v>
      </c>
      <c r="CX55" s="6">
        <f>Table1[[#This Row],[MOH 731_HIV_TB New_start_HAART_HV03-65]]</f>
        <v>0</v>
      </c>
      <c r="CY55" s="6">
        <f>SUM(Table1[[#This Row],[tb_alreadyart_3082]:[tb_newart_3083]])</f>
        <v>0</v>
      </c>
      <c r="CZ55" s="6">
        <f>SUM(Table1[[#This Row],[MOH 731_HTS_No. Initiated on PrEP (NEW)_General popn _(M)_ HV01-19]:[MOH 731_HTS_No. Initiated on PrEP (NEW)_Pregnant and breastfeeding women HV01-31]])</f>
        <v>0</v>
      </c>
      <c r="DA55" s="6">
        <f t="shared" si="11"/>
        <v>0</v>
      </c>
      <c r="DB55" s="6">
        <f t="shared" si="5"/>
        <v>0</v>
      </c>
      <c r="DC55" s="6">
        <f>Table1[[#This Row],[MOH 711 SGBV Total Survivors Seen]]</f>
        <v>0</v>
      </c>
      <c r="DD55" s="6">
        <f t="shared" si="6"/>
        <v>0</v>
      </c>
      <c r="DE55" s="6">
        <f t="shared" si="7"/>
        <v>0</v>
      </c>
      <c r="DF55" s="6">
        <f>SUM(Table1[[#This Row],[MOH 731_HIV_TB_StartTPT_&lt;15 HV03-31]:[MOH 731_HIV_TB_StartTPT_15+ HV03-32]])</f>
        <v>0</v>
      </c>
      <c r="DG55" s="6">
        <f t="shared" si="8"/>
        <v>0</v>
      </c>
      <c r="DH55" s="18"/>
      <c r="DI55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('202407_w05r5ceuKRK','202407','w05r5ceuKRK','24579','0','31','8','8','0','0','0','0','0','0','0','0','0','0','8','0','0','0','0','0','0','0','0','0','0','0','0','0','0','0','0','0');</v>
      </c>
    </row>
    <row r="56" spans="2:113" x14ac:dyDescent="0.25">
      <c r="B56" s="1">
        <v>202407</v>
      </c>
      <c r="C56" s="2">
        <v>45474</v>
      </c>
      <c r="D56" s="1">
        <v>202407</v>
      </c>
      <c r="E56" s="1"/>
      <c r="F56" s="1" t="s">
        <v>527</v>
      </c>
      <c r="G56" s="1" t="s">
        <v>528</v>
      </c>
      <c r="H56" s="1">
        <v>28859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>
        <v>1</v>
      </c>
      <c r="BZ56" s="1"/>
      <c r="CA56" s="1"/>
      <c r="CB56" s="16">
        <f>SUM(Table1[[#This Row],[MOH 731_HTS_Positive_2-9 _(M)_ HV01-06]:[MOH 731_HTS_Positive_25+ _(F) (Including PMTCT)_HV01-15]])</f>
        <v>0</v>
      </c>
      <c r="CC56" s="16">
        <f>SUM(Table1[[#This Row],[MOH 731_HTS_Tests _(M)_ HV01-01]:[MOH 731_HTS_Tests _(F) (Including PMTCT)_ HV01-02]])</f>
        <v>0</v>
      </c>
      <c r="CD56" s="16">
        <f>Table1[[#This Row],[MOH 711 New ANC clients]]</f>
        <v>1</v>
      </c>
      <c r="CE56" s="6">
        <f>SUM(Table1[[#This Row],[MOH 731_EMTCT_Tested at ANC_Initial_HV02-02]])</f>
        <v>0</v>
      </c>
      <c r="CF56" s="6">
        <f t="shared" si="10"/>
        <v>0</v>
      </c>
      <c r="CG56" s="6">
        <f t="shared" si="10"/>
        <v>0</v>
      </c>
      <c r="CH56" s="6">
        <f>SUM(Table1[[#This Row],[MOH 731_EMTCT_Known Positive at 1st ANC_HV02-01]])</f>
        <v>0</v>
      </c>
      <c r="CI56" s="6">
        <f>SUM(Table1[[#This Row],[MOH 731_EMTCT_Positive Results_ANC_HV02-10]])</f>
        <v>0</v>
      </c>
      <c r="CJ56" s="6">
        <f t="shared" si="0"/>
        <v>0</v>
      </c>
      <c r="CK56" s="6">
        <f t="shared" si="1"/>
        <v>0</v>
      </c>
      <c r="CL56" s="6">
        <f>Table1[[#This Row],[MOH 731_EMTCT_Start HAART_ANC_HV02-15]]</f>
        <v>0</v>
      </c>
      <c r="CM56" s="6">
        <f>Table1[[#This Row],[MOH 731_EMTCT_On HAART at 1st ANC_HV02-14]]</f>
        <v>0</v>
      </c>
      <c r="CN56" s="6">
        <f>SUM(Table1[[#This Row],[MOH 731_HIV_TB_StartART_&lt;1 (M) HV03-01]:[MOH 731_HIV_TB_StartART_25+_(F)_HV03-14]])</f>
        <v>0</v>
      </c>
      <c r="CO56" s="6">
        <f>SUM(Table1[[#This Row],[MOH 731_HIV_TB_OnART_&lt;1 (M) HV03-15]:[MOH 731_HIV_TB_OnART_25+_(F)_HV03-28]])</f>
        <v>0</v>
      </c>
      <c r="CP56" s="6">
        <f>Table1[[#This Row],[anc1_731]]</f>
        <v>1</v>
      </c>
      <c r="CQ56" s="6">
        <f>Table1[[#This Row],[anc_kp]]</f>
        <v>0</v>
      </c>
      <c r="CR56" s="6">
        <f>Table1[[#This Row],[MOH 731_HIV_TB cases_New_HV03-61]]</f>
        <v>0</v>
      </c>
      <c r="CS56" s="6">
        <f>Table1[[#This Row],[MOH 731_HIV_TB New_KnownHIVPositive(KPs)_HV03-62]]</f>
        <v>0</v>
      </c>
      <c r="CT56" s="6">
        <f t="shared" si="2"/>
        <v>0</v>
      </c>
      <c r="CU56" s="6">
        <f t="shared" si="3"/>
        <v>0</v>
      </c>
      <c r="CV56" s="6">
        <f>Table1[[#This Row],[MOH 731_HIV_TB New HIV Positive_HV03-63]]</f>
        <v>0</v>
      </c>
      <c r="CW56" s="6">
        <f>Table1[[#This Row],[MOH 731_HIV_TB New Known HIV Positive (KP) on HAART_HV03-64]]</f>
        <v>0</v>
      </c>
      <c r="CX56" s="6">
        <f>Table1[[#This Row],[MOH 731_HIV_TB New_start_HAART_HV03-65]]</f>
        <v>0</v>
      </c>
      <c r="CY56" s="6">
        <f>SUM(Table1[[#This Row],[tb_alreadyart_3082]:[tb_newart_3083]])</f>
        <v>0</v>
      </c>
      <c r="CZ56" s="6">
        <f>SUM(Table1[[#This Row],[MOH 731_HTS_No. Initiated on PrEP (NEW)_General popn _(M)_ HV01-19]:[MOH 731_HTS_No. Initiated on PrEP (NEW)_Pregnant and breastfeeding women HV01-31]])</f>
        <v>0</v>
      </c>
      <c r="DA56" s="6">
        <f t="shared" si="11"/>
        <v>0</v>
      </c>
      <c r="DB56" s="6">
        <f t="shared" si="5"/>
        <v>0</v>
      </c>
      <c r="DC56" s="6">
        <f>Table1[[#This Row],[MOH 711 SGBV Total Survivors Seen]]</f>
        <v>0</v>
      </c>
      <c r="DD56" s="6">
        <f t="shared" si="6"/>
        <v>0</v>
      </c>
      <c r="DE56" s="6">
        <f t="shared" si="7"/>
        <v>0</v>
      </c>
      <c r="DF56" s="6">
        <f>SUM(Table1[[#This Row],[MOH 731_HIV_TB_StartTPT_&lt;15 HV03-31]:[MOH 731_HIV_TB_StartTPT_15+ HV03-32]])</f>
        <v>0</v>
      </c>
      <c r="DG56" s="6">
        <f t="shared" si="8"/>
        <v>0</v>
      </c>
      <c r="DH56" s="18"/>
      <c r="DI56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('202407_Q9yYo2YKbn7','202407','Q9yYo2YKbn7','28859','0','0','1','0','0','0','0','0','0','0','0','0','0','0','1','0','0','0','0','0','0','0','0','0','0','0','0','0','0','0','0','0');</v>
      </c>
    </row>
    <row r="57" spans="2:113" x14ac:dyDescent="0.25">
      <c r="B57" s="1">
        <v>202407</v>
      </c>
      <c r="C57" s="2">
        <v>45474</v>
      </c>
      <c r="D57" s="1">
        <v>202407</v>
      </c>
      <c r="E57" s="1"/>
      <c r="F57" s="1" t="s">
        <v>141</v>
      </c>
      <c r="G57" s="1" t="s">
        <v>142</v>
      </c>
      <c r="H57" s="1">
        <v>14473</v>
      </c>
      <c r="I57" s="1"/>
      <c r="J57" s="1">
        <v>5</v>
      </c>
      <c r="K57" s="1">
        <v>32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>
        <v>27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>
        <v>27</v>
      </c>
      <c r="BZ57" s="1"/>
      <c r="CA57" s="1"/>
      <c r="CB57" s="16">
        <f>SUM(Table1[[#This Row],[MOH 731_HTS_Positive_2-9 _(M)_ HV01-06]:[MOH 731_HTS_Positive_25+ _(F) (Including PMTCT)_HV01-15]])</f>
        <v>0</v>
      </c>
      <c r="CC57" s="16">
        <f>SUM(Table1[[#This Row],[MOH 731_HTS_Tests _(M)_ HV01-01]:[MOH 731_HTS_Tests _(F) (Including PMTCT)_ HV01-02]])</f>
        <v>37</v>
      </c>
      <c r="CD57" s="16">
        <f>Table1[[#This Row],[MOH 711 New ANC clients]]</f>
        <v>27</v>
      </c>
      <c r="CE57" s="6">
        <f>SUM(Table1[[#This Row],[MOH 731_EMTCT_Tested at ANC_Initial_HV02-02]])</f>
        <v>27</v>
      </c>
      <c r="CF57" s="6">
        <f t="shared" si="10"/>
        <v>0</v>
      </c>
      <c r="CG57" s="6">
        <f t="shared" si="10"/>
        <v>0</v>
      </c>
      <c r="CH57" s="6">
        <f>SUM(Table1[[#This Row],[MOH 731_EMTCT_Known Positive at 1st ANC_HV02-01]])</f>
        <v>0</v>
      </c>
      <c r="CI57" s="6">
        <f>SUM(Table1[[#This Row],[MOH 731_EMTCT_Positive Results_ANC_HV02-10]])</f>
        <v>0</v>
      </c>
      <c r="CJ57" s="6">
        <f t="shared" si="0"/>
        <v>0</v>
      </c>
      <c r="CK57" s="6">
        <f t="shared" si="1"/>
        <v>0</v>
      </c>
      <c r="CL57" s="6">
        <f>Table1[[#This Row],[MOH 731_EMTCT_Start HAART_ANC_HV02-15]]</f>
        <v>0</v>
      </c>
      <c r="CM57" s="6">
        <f>Table1[[#This Row],[MOH 731_EMTCT_On HAART at 1st ANC_HV02-14]]</f>
        <v>0</v>
      </c>
      <c r="CN57" s="6">
        <f>SUM(Table1[[#This Row],[MOH 731_HIV_TB_StartART_&lt;1 (M) HV03-01]:[MOH 731_HIV_TB_StartART_25+_(F)_HV03-14]])</f>
        <v>0</v>
      </c>
      <c r="CO57" s="6">
        <f>SUM(Table1[[#This Row],[MOH 731_HIV_TB_OnART_&lt;1 (M) HV03-15]:[MOH 731_HIV_TB_OnART_25+_(F)_HV03-28]])</f>
        <v>0</v>
      </c>
      <c r="CP57" s="6">
        <f>Table1[[#This Row],[anc1_731]]</f>
        <v>27</v>
      </c>
      <c r="CQ57" s="6">
        <f>Table1[[#This Row],[anc_kp]]</f>
        <v>0</v>
      </c>
      <c r="CR57" s="6">
        <f>Table1[[#This Row],[MOH 731_HIV_TB cases_New_HV03-61]]</f>
        <v>0</v>
      </c>
      <c r="CS57" s="6">
        <f>Table1[[#This Row],[MOH 731_HIV_TB New_KnownHIVPositive(KPs)_HV03-62]]</f>
        <v>0</v>
      </c>
      <c r="CT57" s="6">
        <f t="shared" si="2"/>
        <v>0</v>
      </c>
      <c r="CU57" s="6">
        <f t="shared" si="3"/>
        <v>0</v>
      </c>
      <c r="CV57" s="6">
        <f>Table1[[#This Row],[MOH 731_HIV_TB New HIV Positive_HV03-63]]</f>
        <v>0</v>
      </c>
      <c r="CW57" s="6">
        <f>Table1[[#This Row],[MOH 731_HIV_TB New Known HIV Positive (KP) on HAART_HV03-64]]</f>
        <v>0</v>
      </c>
      <c r="CX57" s="6">
        <f>Table1[[#This Row],[MOH 731_HIV_TB New_start_HAART_HV03-65]]</f>
        <v>0</v>
      </c>
      <c r="CY57" s="6">
        <f>SUM(Table1[[#This Row],[tb_alreadyart_3082]:[tb_newart_3083]])</f>
        <v>0</v>
      </c>
      <c r="CZ57" s="6">
        <f>SUM(Table1[[#This Row],[MOH 731_HTS_No. Initiated on PrEP (NEW)_General popn _(M)_ HV01-19]:[MOH 731_HTS_No. Initiated on PrEP (NEW)_Pregnant and breastfeeding women HV01-31]])</f>
        <v>0</v>
      </c>
      <c r="DA57" s="6">
        <f t="shared" si="11"/>
        <v>0</v>
      </c>
      <c r="DB57" s="6">
        <f t="shared" si="5"/>
        <v>0</v>
      </c>
      <c r="DC57" s="6">
        <f>Table1[[#This Row],[MOH 711 SGBV Total Survivors Seen]]</f>
        <v>0</v>
      </c>
      <c r="DD57" s="6">
        <f t="shared" si="6"/>
        <v>0</v>
      </c>
      <c r="DE57" s="6">
        <f t="shared" si="7"/>
        <v>0</v>
      </c>
      <c r="DF57" s="6">
        <f>SUM(Table1[[#This Row],[MOH 731_HIV_TB_StartTPT_&lt;15 HV03-31]:[MOH 731_HIV_TB_StartTPT_15+ HV03-32]])</f>
        <v>0</v>
      </c>
      <c r="DG57" s="6">
        <f t="shared" si="8"/>
        <v>0</v>
      </c>
      <c r="DH57" s="18"/>
      <c r="DI57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('202407_EuZR4GnKQ3T','202407','EuZR4GnKQ3T','14473','0','37','27','27','0','0','0','0','0','0','0','0','0','0','27','0','0','0','0','0','0','0','0','0','0','0','0','0','0','0','0','0');</v>
      </c>
    </row>
    <row r="58" spans="2:113" x14ac:dyDescent="0.25">
      <c r="B58" s="1">
        <v>202407</v>
      </c>
      <c r="C58" s="2">
        <v>45474</v>
      </c>
      <c r="D58" s="1">
        <v>202407</v>
      </c>
      <c r="E58" s="1"/>
      <c r="F58" s="1" t="s">
        <v>143</v>
      </c>
      <c r="G58" s="1" t="s">
        <v>144</v>
      </c>
      <c r="H58" s="1">
        <v>14557</v>
      </c>
      <c r="I58" s="1"/>
      <c r="J58" s="1">
        <v>5</v>
      </c>
      <c r="K58" s="1">
        <v>22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>
        <v>6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>
        <v>6</v>
      </c>
      <c r="BZ58" s="1"/>
      <c r="CA58" s="1"/>
      <c r="CB58" s="16">
        <f>SUM(Table1[[#This Row],[MOH 731_HTS_Positive_2-9 _(M)_ HV01-06]:[MOH 731_HTS_Positive_25+ _(F) (Including PMTCT)_HV01-15]])</f>
        <v>0</v>
      </c>
      <c r="CC58" s="16">
        <f>SUM(Table1[[#This Row],[MOH 731_HTS_Tests _(M)_ HV01-01]:[MOH 731_HTS_Tests _(F) (Including PMTCT)_ HV01-02]])</f>
        <v>27</v>
      </c>
      <c r="CD58" s="16">
        <f>Table1[[#This Row],[MOH 711 New ANC clients]]</f>
        <v>6</v>
      </c>
      <c r="CE58" s="6">
        <f>SUM(Table1[[#This Row],[MOH 731_EMTCT_Tested at ANC_Initial_HV02-02]])</f>
        <v>6</v>
      </c>
      <c r="CF58" s="6">
        <f t="shared" si="10"/>
        <v>0</v>
      </c>
      <c r="CG58" s="6">
        <f t="shared" si="10"/>
        <v>0</v>
      </c>
      <c r="CH58" s="6">
        <f>SUM(Table1[[#This Row],[MOH 731_EMTCT_Known Positive at 1st ANC_HV02-01]])</f>
        <v>0</v>
      </c>
      <c r="CI58" s="6">
        <f>SUM(Table1[[#This Row],[MOH 731_EMTCT_Positive Results_ANC_HV02-10]])</f>
        <v>0</v>
      </c>
      <c r="CJ58" s="6">
        <f t="shared" si="0"/>
        <v>0</v>
      </c>
      <c r="CK58" s="6">
        <f t="shared" si="1"/>
        <v>0</v>
      </c>
      <c r="CL58" s="6">
        <f>Table1[[#This Row],[MOH 731_EMTCT_Start HAART_ANC_HV02-15]]</f>
        <v>0</v>
      </c>
      <c r="CM58" s="6">
        <f>Table1[[#This Row],[MOH 731_EMTCT_On HAART at 1st ANC_HV02-14]]</f>
        <v>0</v>
      </c>
      <c r="CN58" s="6">
        <f>SUM(Table1[[#This Row],[MOH 731_HIV_TB_StartART_&lt;1 (M) HV03-01]:[MOH 731_HIV_TB_StartART_25+_(F)_HV03-14]])</f>
        <v>0</v>
      </c>
      <c r="CO58" s="6">
        <f>SUM(Table1[[#This Row],[MOH 731_HIV_TB_OnART_&lt;1 (M) HV03-15]:[MOH 731_HIV_TB_OnART_25+_(F)_HV03-28]])</f>
        <v>0</v>
      </c>
      <c r="CP58" s="6">
        <f>Table1[[#This Row],[anc1_731]]</f>
        <v>6</v>
      </c>
      <c r="CQ58" s="6">
        <f>Table1[[#This Row],[anc_kp]]</f>
        <v>0</v>
      </c>
      <c r="CR58" s="6">
        <f>Table1[[#This Row],[MOH 731_HIV_TB cases_New_HV03-61]]</f>
        <v>0</v>
      </c>
      <c r="CS58" s="6">
        <f>Table1[[#This Row],[MOH 731_HIV_TB New_KnownHIVPositive(KPs)_HV03-62]]</f>
        <v>0</v>
      </c>
      <c r="CT58" s="6">
        <f t="shared" si="2"/>
        <v>0</v>
      </c>
      <c r="CU58" s="6">
        <f t="shared" si="3"/>
        <v>0</v>
      </c>
      <c r="CV58" s="6">
        <f>Table1[[#This Row],[MOH 731_HIV_TB New HIV Positive_HV03-63]]</f>
        <v>0</v>
      </c>
      <c r="CW58" s="6">
        <f>Table1[[#This Row],[MOH 731_HIV_TB New Known HIV Positive (KP) on HAART_HV03-64]]</f>
        <v>0</v>
      </c>
      <c r="CX58" s="6">
        <f>Table1[[#This Row],[MOH 731_HIV_TB New_start_HAART_HV03-65]]</f>
        <v>0</v>
      </c>
      <c r="CY58" s="6">
        <f>SUM(Table1[[#This Row],[tb_alreadyart_3082]:[tb_newart_3083]])</f>
        <v>0</v>
      </c>
      <c r="CZ58" s="6">
        <f>SUM(Table1[[#This Row],[MOH 731_HTS_No. Initiated on PrEP (NEW)_General popn _(M)_ HV01-19]:[MOH 731_HTS_No. Initiated on PrEP (NEW)_Pregnant and breastfeeding women HV01-31]])</f>
        <v>0</v>
      </c>
      <c r="DA58" s="6">
        <f t="shared" si="11"/>
        <v>0</v>
      </c>
      <c r="DB58" s="6">
        <f t="shared" si="5"/>
        <v>0</v>
      </c>
      <c r="DC58" s="6">
        <f>Table1[[#This Row],[MOH 711 SGBV Total Survivors Seen]]</f>
        <v>0</v>
      </c>
      <c r="DD58" s="6">
        <f t="shared" si="6"/>
        <v>0</v>
      </c>
      <c r="DE58" s="6">
        <f t="shared" si="7"/>
        <v>0</v>
      </c>
      <c r="DF58" s="6">
        <f>SUM(Table1[[#This Row],[MOH 731_HIV_TB_StartTPT_&lt;15 HV03-31]:[MOH 731_HIV_TB_StartTPT_15+ HV03-32]])</f>
        <v>0</v>
      </c>
      <c r="DG58" s="6">
        <f t="shared" si="8"/>
        <v>0</v>
      </c>
      <c r="DH58" s="18"/>
      <c r="DI58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('202407_j1vx9bsgCAV','202407','j1vx9bsgCAV','14557','0','27','6','6','0','0','0','0','0','0','0','0','0','0','6','0','0','0','0','0','0','0','0','0','0','0','0','0','0','0','0','0');</v>
      </c>
    </row>
    <row r="59" spans="2:113" x14ac:dyDescent="0.25">
      <c r="B59" s="1">
        <v>202407</v>
      </c>
      <c r="C59" s="2">
        <v>45474</v>
      </c>
      <c r="D59" s="1">
        <v>202407</v>
      </c>
      <c r="E59" s="1"/>
      <c r="F59" s="1" t="s">
        <v>145</v>
      </c>
      <c r="G59" s="1" t="s">
        <v>146</v>
      </c>
      <c r="H59" s="1">
        <v>14568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>
        <v>1</v>
      </c>
      <c r="BR59" s="1"/>
      <c r="BS59" s="1"/>
      <c r="BT59" s="1"/>
      <c r="BU59" s="1"/>
      <c r="BV59" s="1"/>
      <c r="BW59" s="1"/>
      <c r="BX59" s="1"/>
      <c r="BY59" s="1">
        <v>1</v>
      </c>
      <c r="BZ59" s="1"/>
      <c r="CA59" s="1"/>
      <c r="CB59" s="16">
        <f>SUM(Table1[[#This Row],[MOH 731_HTS_Positive_2-9 _(M)_ HV01-06]:[MOH 731_HTS_Positive_25+ _(F) (Including PMTCT)_HV01-15]])</f>
        <v>0</v>
      </c>
      <c r="CC59" s="16">
        <f>SUM(Table1[[#This Row],[MOH 731_HTS_Tests _(M)_ HV01-01]:[MOH 731_HTS_Tests _(F) (Including PMTCT)_ HV01-02]])</f>
        <v>0</v>
      </c>
      <c r="CD59" s="16">
        <f>Table1[[#This Row],[MOH 711 New ANC clients]]</f>
        <v>1</v>
      </c>
      <c r="CE59" s="6">
        <f>SUM(Table1[[#This Row],[MOH 731_EMTCT_Tested at ANC_Initial_HV02-02]])</f>
        <v>0</v>
      </c>
      <c r="CF59" s="6">
        <f t="shared" si="10"/>
        <v>0</v>
      </c>
      <c r="CG59" s="6">
        <f t="shared" si="10"/>
        <v>0</v>
      </c>
      <c r="CH59" s="6">
        <f>SUM(Table1[[#This Row],[MOH 731_EMTCT_Known Positive at 1st ANC_HV02-01]])</f>
        <v>0</v>
      </c>
      <c r="CI59" s="6">
        <f>SUM(Table1[[#This Row],[MOH 731_EMTCT_Positive Results_ANC_HV02-10]])</f>
        <v>0</v>
      </c>
      <c r="CJ59" s="6">
        <f t="shared" si="0"/>
        <v>0</v>
      </c>
      <c r="CK59" s="6">
        <f t="shared" si="1"/>
        <v>0</v>
      </c>
      <c r="CL59" s="6">
        <f>Table1[[#This Row],[MOH 731_EMTCT_Start HAART_ANC_HV02-15]]</f>
        <v>0</v>
      </c>
      <c r="CM59" s="6">
        <f>Table1[[#This Row],[MOH 731_EMTCT_On HAART at 1st ANC_HV02-14]]</f>
        <v>0</v>
      </c>
      <c r="CN59" s="6">
        <f>SUM(Table1[[#This Row],[MOH 731_HIV_TB_StartART_&lt;1 (M) HV03-01]:[MOH 731_HIV_TB_StartART_25+_(F)_HV03-14]])</f>
        <v>0</v>
      </c>
      <c r="CO59" s="6">
        <f>SUM(Table1[[#This Row],[MOH 731_HIV_TB_OnART_&lt;1 (M) HV03-15]:[MOH 731_HIV_TB_OnART_25+_(F)_HV03-28]])</f>
        <v>1</v>
      </c>
      <c r="CP59" s="6">
        <f>Table1[[#This Row],[anc1_731]]</f>
        <v>1</v>
      </c>
      <c r="CQ59" s="6">
        <f>Table1[[#This Row],[anc_kp]]</f>
        <v>0</v>
      </c>
      <c r="CR59" s="6">
        <f>Table1[[#This Row],[MOH 731_HIV_TB cases_New_HV03-61]]</f>
        <v>0</v>
      </c>
      <c r="CS59" s="6">
        <f>Table1[[#This Row],[MOH 731_HIV_TB New_KnownHIVPositive(KPs)_HV03-62]]</f>
        <v>0</v>
      </c>
      <c r="CT59" s="6">
        <f t="shared" si="2"/>
        <v>0</v>
      </c>
      <c r="CU59" s="6">
        <f t="shared" si="3"/>
        <v>0</v>
      </c>
      <c r="CV59" s="6">
        <f>Table1[[#This Row],[MOH 731_HIV_TB New HIV Positive_HV03-63]]</f>
        <v>0</v>
      </c>
      <c r="CW59" s="6">
        <f>Table1[[#This Row],[MOH 731_HIV_TB New Known HIV Positive (KP) on HAART_HV03-64]]</f>
        <v>0</v>
      </c>
      <c r="CX59" s="6">
        <f>Table1[[#This Row],[MOH 731_HIV_TB New_start_HAART_HV03-65]]</f>
        <v>0</v>
      </c>
      <c r="CY59" s="6">
        <f>SUM(Table1[[#This Row],[tb_alreadyart_3082]:[tb_newart_3083]])</f>
        <v>0</v>
      </c>
      <c r="CZ59" s="6">
        <f>SUM(Table1[[#This Row],[MOH 731_HTS_No. Initiated on PrEP (NEW)_General popn _(M)_ HV01-19]:[MOH 731_HTS_No. Initiated on PrEP (NEW)_Pregnant and breastfeeding women HV01-31]])</f>
        <v>0</v>
      </c>
      <c r="DA59" s="6">
        <f t="shared" si="11"/>
        <v>0</v>
      </c>
      <c r="DB59" s="6">
        <f t="shared" si="5"/>
        <v>0</v>
      </c>
      <c r="DC59" s="6">
        <f>Table1[[#This Row],[MOH 711 SGBV Total Survivors Seen]]</f>
        <v>0</v>
      </c>
      <c r="DD59" s="6">
        <f t="shared" si="6"/>
        <v>0</v>
      </c>
      <c r="DE59" s="6">
        <f t="shared" si="7"/>
        <v>0</v>
      </c>
      <c r="DF59" s="6">
        <f>SUM(Table1[[#This Row],[MOH 731_HIV_TB_StartTPT_&lt;15 HV03-31]:[MOH 731_HIV_TB_StartTPT_15+ HV03-32]])</f>
        <v>0</v>
      </c>
      <c r="DG59" s="6">
        <f t="shared" si="8"/>
        <v>0</v>
      </c>
      <c r="DH59" s="18"/>
      <c r="DI59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('202407_wdazZWAchmX','202407','wdazZWAchmX','14568','0','0','1','0','0','0','0','0','0','0','0','0','0','1','1','0','0','0','0','0','0','0','0','0','0','0','0','0','0','0','0','0');</v>
      </c>
    </row>
    <row r="60" spans="2:113" x14ac:dyDescent="0.25">
      <c r="B60" s="1">
        <v>202407</v>
      </c>
      <c r="C60" s="2">
        <v>45474</v>
      </c>
      <c r="D60" s="1">
        <v>202407</v>
      </c>
      <c r="E60" s="1"/>
      <c r="F60" s="1" t="s">
        <v>710</v>
      </c>
      <c r="G60" s="1" t="s">
        <v>711</v>
      </c>
      <c r="H60" s="1">
        <v>23828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>
        <v>1</v>
      </c>
      <c r="BZ60" s="1"/>
      <c r="CA60" s="1"/>
      <c r="CB60" s="16">
        <f>SUM(Table1[[#This Row],[MOH 731_HTS_Positive_2-9 _(M)_ HV01-06]:[MOH 731_HTS_Positive_25+ _(F) (Including PMTCT)_HV01-15]])</f>
        <v>0</v>
      </c>
      <c r="CC60" s="16">
        <f>SUM(Table1[[#This Row],[MOH 731_HTS_Tests _(M)_ HV01-01]:[MOH 731_HTS_Tests _(F) (Including PMTCT)_ HV01-02]])</f>
        <v>0</v>
      </c>
      <c r="CD60" s="16">
        <f>Table1[[#This Row],[MOH 711 New ANC clients]]</f>
        <v>1</v>
      </c>
      <c r="CE60" s="6">
        <f>SUM(Table1[[#This Row],[MOH 731_EMTCT_Tested at ANC_Initial_HV02-02]])</f>
        <v>0</v>
      </c>
      <c r="CF60" s="6">
        <f t="shared" si="10"/>
        <v>0</v>
      </c>
      <c r="CG60" s="6">
        <f t="shared" si="10"/>
        <v>0</v>
      </c>
      <c r="CH60" s="6">
        <f>SUM(Table1[[#This Row],[MOH 731_EMTCT_Known Positive at 1st ANC_HV02-01]])</f>
        <v>0</v>
      </c>
      <c r="CI60" s="6">
        <f>SUM(Table1[[#This Row],[MOH 731_EMTCT_Positive Results_ANC_HV02-10]])</f>
        <v>0</v>
      </c>
      <c r="CJ60" s="6">
        <f t="shared" si="0"/>
        <v>0</v>
      </c>
      <c r="CK60" s="6">
        <f t="shared" si="1"/>
        <v>0</v>
      </c>
      <c r="CL60" s="6">
        <f>Table1[[#This Row],[MOH 731_EMTCT_Start HAART_ANC_HV02-15]]</f>
        <v>0</v>
      </c>
      <c r="CM60" s="6">
        <f>Table1[[#This Row],[MOH 731_EMTCT_On HAART at 1st ANC_HV02-14]]</f>
        <v>0</v>
      </c>
      <c r="CN60" s="6">
        <f>SUM(Table1[[#This Row],[MOH 731_HIV_TB_StartART_&lt;1 (M) HV03-01]:[MOH 731_HIV_TB_StartART_25+_(F)_HV03-14]])</f>
        <v>0</v>
      </c>
      <c r="CO60" s="6">
        <f>SUM(Table1[[#This Row],[MOH 731_HIV_TB_OnART_&lt;1 (M) HV03-15]:[MOH 731_HIV_TB_OnART_25+_(F)_HV03-28]])</f>
        <v>0</v>
      </c>
      <c r="CP60" s="6">
        <f>Table1[[#This Row],[anc1_731]]</f>
        <v>1</v>
      </c>
      <c r="CQ60" s="6">
        <f>Table1[[#This Row],[anc_kp]]</f>
        <v>0</v>
      </c>
      <c r="CR60" s="6">
        <f>Table1[[#This Row],[MOH 731_HIV_TB cases_New_HV03-61]]</f>
        <v>0</v>
      </c>
      <c r="CS60" s="6">
        <f>Table1[[#This Row],[MOH 731_HIV_TB New_KnownHIVPositive(KPs)_HV03-62]]</f>
        <v>0</v>
      </c>
      <c r="CT60" s="6">
        <f t="shared" si="2"/>
        <v>0</v>
      </c>
      <c r="CU60" s="6">
        <f t="shared" si="3"/>
        <v>0</v>
      </c>
      <c r="CV60" s="6">
        <f>Table1[[#This Row],[MOH 731_HIV_TB New HIV Positive_HV03-63]]</f>
        <v>0</v>
      </c>
      <c r="CW60" s="6">
        <f>Table1[[#This Row],[MOH 731_HIV_TB New Known HIV Positive (KP) on HAART_HV03-64]]</f>
        <v>0</v>
      </c>
      <c r="CX60" s="6">
        <f>Table1[[#This Row],[MOH 731_HIV_TB New_start_HAART_HV03-65]]</f>
        <v>0</v>
      </c>
      <c r="CY60" s="6">
        <f>SUM(Table1[[#This Row],[tb_alreadyart_3082]:[tb_newart_3083]])</f>
        <v>0</v>
      </c>
      <c r="CZ60" s="6">
        <f>SUM(Table1[[#This Row],[MOH 731_HTS_No. Initiated on PrEP (NEW)_General popn _(M)_ HV01-19]:[MOH 731_HTS_No. Initiated on PrEP (NEW)_Pregnant and breastfeeding women HV01-31]])</f>
        <v>0</v>
      </c>
      <c r="DA60" s="6">
        <f t="shared" si="11"/>
        <v>0</v>
      </c>
      <c r="DB60" s="6">
        <f t="shared" si="5"/>
        <v>0</v>
      </c>
      <c r="DC60" s="6">
        <f>Table1[[#This Row],[MOH 711 SGBV Total Survivors Seen]]</f>
        <v>0</v>
      </c>
      <c r="DD60" s="6">
        <f t="shared" si="6"/>
        <v>0</v>
      </c>
      <c r="DE60" s="6">
        <f t="shared" si="7"/>
        <v>0</v>
      </c>
      <c r="DF60" s="6">
        <f>SUM(Table1[[#This Row],[MOH 731_HIV_TB_StartTPT_&lt;15 HV03-31]:[MOH 731_HIV_TB_StartTPT_15+ HV03-32]])</f>
        <v>0</v>
      </c>
      <c r="DG60" s="6">
        <f t="shared" si="8"/>
        <v>0</v>
      </c>
      <c r="DH60" s="18"/>
      <c r="DI60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('202407_E5j5gSJ02qg','202407','E5j5gSJ02qg','23828','0','0','1','0','0','0','0','0','0','0','0','0','0','0','1','0','0','0','0','0','0','0','0','0','0','0','0','0','0','0','0','0');</v>
      </c>
    </row>
    <row r="61" spans="2:113" x14ac:dyDescent="0.25">
      <c r="B61" s="1">
        <v>202407</v>
      </c>
      <c r="C61" s="2">
        <v>45474</v>
      </c>
      <c r="D61" s="1">
        <v>202407</v>
      </c>
      <c r="E61" s="1"/>
      <c r="F61" s="1" t="s">
        <v>147</v>
      </c>
      <c r="G61" s="1" t="s">
        <v>148</v>
      </c>
      <c r="H61" s="1">
        <v>14609</v>
      </c>
      <c r="I61" s="1"/>
      <c r="J61" s="1">
        <v>40</v>
      </c>
      <c r="K61" s="1">
        <v>156</v>
      </c>
      <c r="L61" s="1"/>
      <c r="M61" s="1"/>
      <c r="N61" s="1"/>
      <c r="O61" s="1"/>
      <c r="P61" s="1"/>
      <c r="Q61" s="1"/>
      <c r="R61" s="1">
        <v>1</v>
      </c>
      <c r="S61" s="1">
        <v>1</v>
      </c>
      <c r="T61" s="1"/>
      <c r="U61" s="1"/>
      <c r="V61" s="1">
        <v>2</v>
      </c>
      <c r="W61" s="1"/>
      <c r="X61" s="1"/>
      <c r="Y61" s="1"/>
      <c r="Z61" s="1"/>
      <c r="AA61" s="1"/>
      <c r="AB61" s="1">
        <v>1</v>
      </c>
      <c r="AC61" s="1"/>
      <c r="AD61" s="1"/>
      <c r="AE61" s="1"/>
      <c r="AF61" s="1"/>
      <c r="AG61" s="1"/>
      <c r="AH61" s="1"/>
      <c r="AI61" s="1">
        <v>2</v>
      </c>
      <c r="AJ61" s="1">
        <v>60</v>
      </c>
      <c r="AK61" s="1"/>
      <c r="AL61" s="1"/>
      <c r="AM61" s="1"/>
      <c r="AN61" s="1">
        <v>2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>
        <v>1</v>
      </c>
      <c r="BB61" s="1">
        <v>1</v>
      </c>
      <c r="BC61" s="1"/>
      <c r="BD61" s="1"/>
      <c r="BE61" s="1"/>
      <c r="BF61" s="1">
        <v>1</v>
      </c>
      <c r="BG61" s="1">
        <v>1</v>
      </c>
      <c r="BH61" s="1">
        <v>5</v>
      </c>
      <c r="BI61" s="1">
        <v>4</v>
      </c>
      <c r="BJ61" s="1">
        <v>7</v>
      </c>
      <c r="BK61" s="1">
        <v>3</v>
      </c>
      <c r="BL61" s="1">
        <v>7</v>
      </c>
      <c r="BM61" s="1">
        <v>5</v>
      </c>
      <c r="BN61" s="1">
        <v>3</v>
      </c>
      <c r="BO61" s="1">
        <v>9</v>
      </c>
      <c r="BP61" s="1">
        <v>94</v>
      </c>
      <c r="BQ61" s="1">
        <v>179</v>
      </c>
      <c r="BR61" s="1"/>
      <c r="BS61" s="1">
        <v>1</v>
      </c>
      <c r="BT61" s="1">
        <v>6</v>
      </c>
      <c r="BU61" s="1">
        <v>2</v>
      </c>
      <c r="BV61" s="1"/>
      <c r="BW61" s="1">
        <v>2</v>
      </c>
      <c r="BX61" s="1"/>
      <c r="BY61" s="1">
        <v>62</v>
      </c>
      <c r="BZ61" s="1"/>
      <c r="CA61" s="1"/>
      <c r="CB61" s="16">
        <f>SUM(Table1[[#This Row],[MOH 731_HTS_Positive_2-9 _(M)_ HV01-06]:[MOH 731_HTS_Positive_25+ _(F) (Including PMTCT)_HV01-15]])</f>
        <v>2</v>
      </c>
      <c r="CC61" s="16">
        <f>SUM(Table1[[#This Row],[MOH 731_HTS_Tests _(M)_ HV01-01]:[MOH 731_HTS_Tests _(F) (Including PMTCT)_ HV01-02]])</f>
        <v>196</v>
      </c>
      <c r="CD61" s="16">
        <f>Table1[[#This Row],[MOH 711 New ANC clients]]</f>
        <v>62</v>
      </c>
      <c r="CE61" s="6">
        <f>SUM(Table1[[#This Row],[MOH 731_EMTCT_Tested at ANC_Initial_HV02-02]])</f>
        <v>60</v>
      </c>
      <c r="CF61" s="6">
        <f t="shared" si="10"/>
        <v>0</v>
      </c>
      <c r="CG61" s="6">
        <f t="shared" si="10"/>
        <v>0</v>
      </c>
      <c r="CH61" s="6">
        <f>SUM(Table1[[#This Row],[MOH 731_EMTCT_Known Positive at 1st ANC_HV02-01]])</f>
        <v>2</v>
      </c>
      <c r="CI61" s="6">
        <f>SUM(Table1[[#This Row],[MOH 731_EMTCT_Positive Results_ANC_HV02-10]])</f>
        <v>0</v>
      </c>
      <c r="CJ61" s="6">
        <f t="shared" si="0"/>
        <v>0</v>
      </c>
      <c r="CK61" s="6">
        <f t="shared" si="1"/>
        <v>0</v>
      </c>
      <c r="CL61" s="6">
        <f>Table1[[#This Row],[MOH 731_EMTCT_Start HAART_ANC_HV02-15]]</f>
        <v>0</v>
      </c>
      <c r="CM61" s="6">
        <f>Table1[[#This Row],[MOH 731_EMTCT_On HAART at 1st ANC_HV02-14]]</f>
        <v>2</v>
      </c>
      <c r="CN61" s="6">
        <f>SUM(Table1[[#This Row],[MOH 731_HIV_TB_StartART_&lt;1 (M) HV03-01]:[MOH 731_HIV_TB_StartART_25+_(F)_HV03-14]])</f>
        <v>2</v>
      </c>
      <c r="CO61" s="6">
        <f>SUM(Table1[[#This Row],[MOH 731_HIV_TB_OnART_&lt;1 (M) HV03-15]:[MOH 731_HIV_TB_OnART_25+_(F)_HV03-28]])</f>
        <v>318</v>
      </c>
      <c r="CP61" s="6">
        <f>Table1[[#This Row],[anc1_731]]</f>
        <v>62</v>
      </c>
      <c r="CQ61" s="6">
        <f>Table1[[#This Row],[anc_kp]]</f>
        <v>2</v>
      </c>
      <c r="CR61" s="6">
        <f>Table1[[#This Row],[MOH 731_HIV_TB cases_New_HV03-61]]</f>
        <v>6</v>
      </c>
      <c r="CS61" s="6">
        <f>Table1[[#This Row],[MOH 731_HIV_TB New_KnownHIVPositive(KPs)_HV03-62]]</f>
        <v>2</v>
      </c>
      <c r="CT61" s="6">
        <f t="shared" si="2"/>
        <v>0</v>
      </c>
      <c r="CU61" s="6">
        <f t="shared" si="3"/>
        <v>0</v>
      </c>
      <c r="CV61" s="6">
        <f>Table1[[#This Row],[MOH 731_HIV_TB New HIV Positive_HV03-63]]</f>
        <v>0</v>
      </c>
      <c r="CW61" s="6">
        <f>Table1[[#This Row],[MOH 731_HIV_TB New Known HIV Positive (KP) on HAART_HV03-64]]</f>
        <v>2</v>
      </c>
      <c r="CX61" s="6">
        <f>Table1[[#This Row],[MOH 731_HIV_TB New_start_HAART_HV03-65]]</f>
        <v>0</v>
      </c>
      <c r="CY61" s="6">
        <f>SUM(Table1[[#This Row],[tb_alreadyart_3082]:[tb_newart_3083]])</f>
        <v>2</v>
      </c>
      <c r="CZ61" s="6">
        <f>SUM(Table1[[#This Row],[MOH 731_HTS_No. Initiated on PrEP (NEW)_General popn _(M)_ HV01-19]:[MOH 731_HTS_No. Initiated on PrEP (NEW)_Pregnant and breastfeeding women HV01-31]])</f>
        <v>3</v>
      </c>
      <c r="DA61" s="6">
        <f t="shared" si="11"/>
        <v>0</v>
      </c>
      <c r="DB61" s="6">
        <f t="shared" si="5"/>
        <v>0</v>
      </c>
      <c r="DC61" s="6">
        <f>Table1[[#This Row],[MOH 711 SGBV Total Survivors Seen]]</f>
        <v>0</v>
      </c>
      <c r="DD61" s="6">
        <f t="shared" si="6"/>
        <v>0</v>
      </c>
      <c r="DE61" s="6">
        <f t="shared" si="7"/>
        <v>0</v>
      </c>
      <c r="DF61" s="6">
        <f>SUM(Table1[[#This Row],[MOH 731_HIV_TB_StartTPT_&lt;15 HV03-31]:[MOH 731_HIV_TB_StartTPT_15+ HV03-32]])</f>
        <v>1</v>
      </c>
      <c r="DG61" s="6">
        <f t="shared" si="8"/>
        <v>0</v>
      </c>
      <c r="DH61" s="18"/>
      <c r="DI61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('202407_kXKjaWPSN9N','202407','kXKjaWPSN9N','14609','2','196','62','60','0','0','2','0','0','0','0','2','2','318','62','2','6','2','0','0','0','2','0','2','3','0','0','0','0','0','1','0');</v>
      </c>
    </row>
    <row r="62" spans="2:113" x14ac:dyDescent="0.25">
      <c r="B62" s="1">
        <v>202407</v>
      </c>
      <c r="C62" s="2">
        <v>45474</v>
      </c>
      <c r="D62" s="1">
        <v>202407</v>
      </c>
      <c r="E62" s="1"/>
      <c r="F62" s="1" t="s">
        <v>149</v>
      </c>
      <c r="G62" s="1" t="s">
        <v>150</v>
      </c>
      <c r="H62" s="1">
        <v>14619</v>
      </c>
      <c r="I62" s="1"/>
      <c r="J62" s="1"/>
      <c r="K62" s="1">
        <v>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6">
        <f>SUM(Table1[[#This Row],[MOH 731_HTS_Positive_2-9 _(M)_ HV01-06]:[MOH 731_HTS_Positive_25+ _(F) (Including PMTCT)_HV01-15]])</f>
        <v>0</v>
      </c>
      <c r="CC62" s="16">
        <f>SUM(Table1[[#This Row],[MOH 731_HTS_Tests _(M)_ HV01-01]:[MOH 731_HTS_Tests _(F) (Including PMTCT)_ HV01-02]])</f>
        <v>2</v>
      </c>
      <c r="CD62" s="16">
        <f>Table1[[#This Row],[MOH 711 New ANC clients]]</f>
        <v>0</v>
      </c>
      <c r="CE62" s="6">
        <f>SUM(Table1[[#This Row],[MOH 731_EMTCT_Tested at ANC_Initial_HV02-02]])</f>
        <v>0</v>
      </c>
      <c r="CF62" s="6">
        <f t="shared" si="10"/>
        <v>0</v>
      </c>
      <c r="CG62" s="6">
        <f t="shared" si="10"/>
        <v>0</v>
      </c>
      <c r="CH62" s="6">
        <f>SUM(Table1[[#This Row],[MOH 731_EMTCT_Known Positive at 1st ANC_HV02-01]])</f>
        <v>0</v>
      </c>
      <c r="CI62" s="6">
        <f>SUM(Table1[[#This Row],[MOH 731_EMTCT_Positive Results_ANC_HV02-10]])</f>
        <v>0</v>
      </c>
      <c r="CJ62" s="6">
        <f t="shared" si="0"/>
        <v>0</v>
      </c>
      <c r="CK62" s="6">
        <f t="shared" si="1"/>
        <v>0</v>
      </c>
      <c r="CL62" s="6">
        <f>Table1[[#This Row],[MOH 731_EMTCT_Start HAART_ANC_HV02-15]]</f>
        <v>0</v>
      </c>
      <c r="CM62" s="6">
        <f>Table1[[#This Row],[MOH 731_EMTCT_On HAART at 1st ANC_HV02-14]]</f>
        <v>0</v>
      </c>
      <c r="CN62" s="6">
        <f>SUM(Table1[[#This Row],[MOH 731_HIV_TB_StartART_&lt;1 (M) HV03-01]:[MOH 731_HIV_TB_StartART_25+_(F)_HV03-14]])</f>
        <v>0</v>
      </c>
      <c r="CO62" s="6">
        <f>SUM(Table1[[#This Row],[MOH 731_HIV_TB_OnART_&lt;1 (M) HV03-15]:[MOH 731_HIV_TB_OnART_25+_(F)_HV03-28]])</f>
        <v>0</v>
      </c>
      <c r="CP62" s="6">
        <f>Table1[[#This Row],[anc1_731]]</f>
        <v>0</v>
      </c>
      <c r="CQ62" s="6">
        <f>Table1[[#This Row],[anc_kp]]</f>
        <v>0</v>
      </c>
      <c r="CR62" s="6">
        <f>Table1[[#This Row],[MOH 731_HIV_TB cases_New_HV03-61]]</f>
        <v>0</v>
      </c>
      <c r="CS62" s="6">
        <f>Table1[[#This Row],[MOH 731_HIV_TB New_KnownHIVPositive(KPs)_HV03-62]]</f>
        <v>0</v>
      </c>
      <c r="CT62" s="6">
        <f t="shared" si="2"/>
        <v>0</v>
      </c>
      <c r="CU62" s="6">
        <f t="shared" si="3"/>
        <v>0</v>
      </c>
      <c r="CV62" s="6">
        <f>Table1[[#This Row],[MOH 731_HIV_TB New HIV Positive_HV03-63]]</f>
        <v>0</v>
      </c>
      <c r="CW62" s="6">
        <f>Table1[[#This Row],[MOH 731_HIV_TB New Known HIV Positive (KP) on HAART_HV03-64]]</f>
        <v>0</v>
      </c>
      <c r="CX62" s="6">
        <f>Table1[[#This Row],[MOH 731_HIV_TB New_start_HAART_HV03-65]]</f>
        <v>0</v>
      </c>
      <c r="CY62" s="6">
        <f>SUM(Table1[[#This Row],[tb_alreadyart_3082]:[tb_newart_3083]])</f>
        <v>0</v>
      </c>
      <c r="CZ62" s="6">
        <f>SUM(Table1[[#This Row],[MOH 731_HTS_No. Initiated on PrEP (NEW)_General popn _(M)_ HV01-19]:[MOH 731_HTS_No. Initiated on PrEP (NEW)_Pregnant and breastfeeding women HV01-31]])</f>
        <v>0</v>
      </c>
      <c r="DA62" s="6">
        <f t="shared" si="11"/>
        <v>0</v>
      </c>
      <c r="DB62" s="6">
        <f t="shared" si="5"/>
        <v>0</v>
      </c>
      <c r="DC62" s="6">
        <f>Table1[[#This Row],[MOH 711 SGBV Total Survivors Seen]]</f>
        <v>0</v>
      </c>
      <c r="DD62" s="6">
        <f t="shared" si="6"/>
        <v>0</v>
      </c>
      <c r="DE62" s="6">
        <f t="shared" si="7"/>
        <v>0</v>
      </c>
      <c r="DF62" s="6">
        <f>SUM(Table1[[#This Row],[MOH 731_HIV_TB_StartTPT_&lt;15 HV03-31]:[MOH 731_HIV_TB_StartTPT_15+ HV03-32]])</f>
        <v>0</v>
      </c>
      <c r="DG62" s="6">
        <f t="shared" si="8"/>
        <v>0</v>
      </c>
      <c r="DH62" s="18"/>
      <c r="DI62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('202407_UzyvkfU32Bl','202407','UzyvkfU32Bl','14619','0','2','0','0','0','0','0','0','0','0','0','0','0','0','0','0','0','0','0','0','0','0','0','0','0','0','0','0','0','0','0','0');</v>
      </c>
    </row>
    <row r="63" spans="2:113" x14ac:dyDescent="0.25">
      <c r="B63" s="1">
        <v>202407</v>
      </c>
      <c r="C63" s="2">
        <v>45474</v>
      </c>
      <c r="D63" s="1">
        <v>202407</v>
      </c>
      <c r="E63" s="1"/>
      <c r="F63" s="1" t="s">
        <v>151</v>
      </c>
      <c r="G63" s="1" t="s">
        <v>152</v>
      </c>
      <c r="H63" s="1">
        <v>17087</v>
      </c>
      <c r="I63" s="1"/>
      <c r="J63" s="1"/>
      <c r="K63" s="1">
        <v>3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>
        <v>2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>
        <v>2</v>
      </c>
      <c r="BZ63" s="1"/>
      <c r="CA63" s="1"/>
      <c r="CB63" s="16">
        <f>SUM(Table1[[#This Row],[MOH 731_HTS_Positive_2-9 _(M)_ HV01-06]:[MOH 731_HTS_Positive_25+ _(F) (Including PMTCT)_HV01-15]])</f>
        <v>0</v>
      </c>
      <c r="CC63" s="16">
        <f>SUM(Table1[[#This Row],[MOH 731_HTS_Tests _(M)_ HV01-01]:[MOH 731_HTS_Tests _(F) (Including PMTCT)_ HV01-02]])</f>
        <v>3</v>
      </c>
      <c r="CD63" s="16">
        <f>Table1[[#This Row],[MOH 711 New ANC clients]]</f>
        <v>2</v>
      </c>
      <c r="CE63" s="6">
        <f>SUM(Table1[[#This Row],[MOH 731_EMTCT_Tested at ANC_Initial_HV02-02]])</f>
        <v>2</v>
      </c>
      <c r="CF63" s="6">
        <f t="shared" si="10"/>
        <v>0</v>
      </c>
      <c r="CG63" s="6">
        <f t="shared" si="10"/>
        <v>0</v>
      </c>
      <c r="CH63" s="6">
        <f>SUM(Table1[[#This Row],[MOH 731_EMTCT_Known Positive at 1st ANC_HV02-01]])</f>
        <v>0</v>
      </c>
      <c r="CI63" s="6">
        <f>SUM(Table1[[#This Row],[MOH 731_EMTCT_Positive Results_ANC_HV02-10]])</f>
        <v>0</v>
      </c>
      <c r="CJ63" s="6">
        <f t="shared" si="0"/>
        <v>0</v>
      </c>
      <c r="CK63" s="6">
        <f t="shared" si="1"/>
        <v>0</v>
      </c>
      <c r="CL63" s="6">
        <f>Table1[[#This Row],[MOH 731_EMTCT_Start HAART_ANC_HV02-15]]</f>
        <v>0</v>
      </c>
      <c r="CM63" s="6">
        <f>Table1[[#This Row],[MOH 731_EMTCT_On HAART at 1st ANC_HV02-14]]</f>
        <v>0</v>
      </c>
      <c r="CN63" s="6">
        <f>SUM(Table1[[#This Row],[MOH 731_HIV_TB_StartART_&lt;1 (M) HV03-01]:[MOH 731_HIV_TB_StartART_25+_(F)_HV03-14]])</f>
        <v>0</v>
      </c>
      <c r="CO63" s="6">
        <f>SUM(Table1[[#This Row],[MOH 731_HIV_TB_OnART_&lt;1 (M) HV03-15]:[MOH 731_HIV_TB_OnART_25+_(F)_HV03-28]])</f>
        <v>0</v>
      </c>
      <c r="CP63" s="6">
        <f>Table1[[#This Row],[anc1_731]]</f>
        <v>2</v>
      </c>
      <c r="CQ63" s="6">
        <f>Table1[[#This Row],[anc_kp]]</f>
        <v>0</v>
      </c>
      <c r="CR63" s="6">
        <f>Table1[[#This Row],[MOH 731_HIV_TB cases_New_HV03-61]]</f>
        <v>0</v>
      </c>
      <c r="CS63" s="6">
        <f>Table1[[#This Row],[MOH 731_HIV_TB New_KnownHIVPositive(KPs)_HV03-62]]</f>
        <v>0</v>
      </c>
      <c r="CT63" s="6">
        <f t="shared" si="2"/>
        <v>0</v>
      </c>
      <c r="CU63" s="6">
        <f t="shared" si="3"/>
        <v>0</v>
      </c>
      <c r="CV63" s="6">
        <f>Table1[[#This Row],[MOH 731_HIV_TB New HIV Positive_HV03-63]]</f>
        <v>0</v>
      </c>
      <c r="CW63" s="6">
        <f>Table1[[#This Row],[MOH 731_HIV_TB New Known HIV Positive (KP) on HAART_HV03-64]]</f>
        <v>0</v>
      </c>
      <c r="CX63" s="6">
        <f>Table1[[#This Row],[MOH 731_HIV_TB New_start_HAART_HV03-65]]</f>
        <v>0</v>
      </c>
      <c r="CY63" s="6">
        <f>SUM(Table1[[#This Row],[tb_alreadyart_3082]:[tb_newart_3083]])</f>
        <v>0</v>
      </c>
      <c r="CZ63" s="6">
        <f>SUM(Table1[[#This Row],[MOH 731_HTS_No. Initiated on PrEP (NEW)_General popn _(M)_ HV01-19]:[MOH 731_HTS_No. Initiated on PrEP (NEW)_Pregnant and breastfeeding women HV01-31]])</f>
        <v>0</v>
      </c>
      <c r="DA63" s="6">
        <f t="shared" si="11"/>
        <v>0</v>
      </c>
      <c r="DB63" s="6">
        <f t="shared" si="5"/>
        <v>0</v>
      </c>
      <c r="DC63" s="6">
        <f>Table1[[#This Row],[MOH 711 SGBV Total Survivors Seen]]</f>
        <v>0</v>
      </c>
      <c r="DD63" s="6">
        <f t="shared" si="6"/>
        <v>0</v>
      </c>
      <c r="DE63" s="6">
        <f t="shared" si="7"/>
        <v>0</v>
      </c>
      <c r="DF63" s="6">
        <f>SUM(Table1[[#This Row],[MOH 731_HIV_TB_StartTPT_&lt;15 HV03-31]:[MOH 731_HIV_TB_StartTPT_15+ HV03-32]])</f>
        <v>0</v>
      </c>
      <c r="DG63" s="6">
        <f t="shared" si="8"/>
        <v>0</v>
      </c>
      <c r="DH63" s="18"/>
      <c r="DI63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('202407_sllivpgjLVf','202407','sllivpgjLVf','17087','0','3','2','2','0','0','0','0','0','0','0','0','0','0','2','0','0','0','0','0','0','0','0','0','0','0','0','0','0','0','0','0');</v>
      </c>
    </row>
    <row r="64" spans="2:113" x14ac:dyDescent="0.25">
      <c r="B64" s="1">
        <v>202407</v>
      </c>
      <c r="C64" s="2">
        <v>45474</v>
      </c>
      <c r="D64" s="1">
        <v>202407</v>
      </c>
      <c r="E64" s="1"/>
      <c r="F64" s="1" t="s">
        <v>153</v>
      </c>
      <c r="G64" s="1" t="s">
        <v>154</v>
      </c>
      <c r="H64" s="1">
        <v>17100</v>
      </c>
      <c r="I64" s="1"/>
      <c r="J64" s="1">
        <v>2</v>
      </c>
      <c r="K64" s="1">
        <v>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>
        <v>1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6">
        <f>SUM(Table1[[#This Row],[MOH 731_HTS_Positive_2-9 _(M)_ HV01-06]:[MOH 731_HTS_Positive_25+ _(F) (Including PMTCT)_HV01-15]])</f>
        <v>0</v>
      </c>
      <c r="CC64" s="16">
        <f>SUM(Table1[[#This Row],[MOH 731_HTS_Tests _(M)_ HV01-01]:[MOH 731_HTS_Tests _(F) (Including PMTCT)_ HV01-02]])</f>
        <v>3</v>
      </c>
      <c r="CD64" s="16">
        <f>Table1[[#This Row],[MOH 711 New ANC clients]]</f>
        <v>0</v>
      </c>
      <c r="CE64" s="6">
        <f>SUM(Table1[[#This Row],[MOH 731_EMTCT_Tested at ANC_Initial_HV02-02]])</f>
        <v>1</v>
      </c>
      <c r="CF64" s="6">
        <f t="shared" si="10"/>
        <v>0</v>
      </c>
      <c r="CG64" s="6">
        <f t="shared" si="10"/>
        <v>0</v>
      </c>
      <c r="CH64" s="6">
        <f>SUM(Table1[[#This Row],[MOH 731_EMTCT_Known Positive at 1st ANC_HV02-01]])</f>
        <v>0</v>
      </c>
      <c r="CI64" s="6">
        <f>SUM(Table1[[#This Row],[MOH 731_EMTCT_Positive Results_ANC_HV02-10]])</f>
        <v>0</v>
      </c>
      <c r="CJ64" s="6">
        <f t="shared" si="0"/>
        <v>0</v>
      </c>
      <c r="CK64" s="6">
        <f t="shared" si="1"/>
        <v>0</v>
      </c>
      <c r="CL64" s="6">
        <f>Table1[[#This Row],[MOH 731_EMTCT_Start HAART_ANC_HV02-15]]</f>
        <v>0</v>
      </c>
      <c r="CM64" s="6">
        <f>Table1[[#This Row],[MOH 731_EMTCT_On HAART at 1st ANC_HV02-14]]</f>
        <v>0</v>
      </c>
      <c r="CN64" s="6">
        <f>SUM(Table1[[#This Row],[MOH 731_HIV_TB_StartART_&lt;1 (M) HV03-01]:[MOH 731_HIV_TB_StartART_25+_(F)_HV03-14]])</f>
        <v>0</v>
      </c>
      <c r="CO64" s="6">
        <f>SUM(Table1[[#This Row],[MOH 731_HIV_TB_OnART_&lt;1 (M) HV03-15]:[MOH 731_HIV_TB_OnART_25+_(F)_HV03-28]])</f>
        <v>0</v>
      </c>
      <c r="CP64" s="6">
        <f>Table1[[#This Row],[anc1_731]]</f>
        <v>0</v>
      </c>
      <c r="CQ64" s="6">
        <f>Table1[[#This Row],[anc_kp]]</f>
        <v>0</v>
      </c>
      <c r="CR64" s="6">
        <f>Table1[[#This Row],[MOH 731_HIV_TB cases_New_HV03-61]]</f>
        <v>0</v>
      </c>
      <c r="CS64" s="6">
        <f>Table1[[#This Row],[MOH 731_HIV_TB New_KnownHIVPositive(KPs)_HV03-62]]</f>
        <v>0</v>
      </c>
      <c r="CT64" s="6">
        <f t="shared" si="2"/>
        <v>0</v>
      </c>
      <c r="CU64" s="6">
        <f t="shared" si="3"/>
        <v>0</v>
      </c>
      <c r="CV64" s="6">
        <f>Table1[[#This Row],[MOH 731_HIV_TB New HIV Positive_HV03-63]]</f>
        <v>0</v>
      </c>
      <c r="CW64" s="6">
        <f>Table1[[#This Row],[MOH 731_HIV_TB New Known HIV Positive (KP) on HAART_HV03-64]]</f>
        <v>0</v>
      </c>
      <c r="CX64" s="6">
        <f>Table1[[#This Row],[MOH 731_HIV_TB New_start_HAART_HV03-65]]</f>
        <v>0</v>
      </c>
      <c r="CY64" s="6">
        <f>SUM(Table1[[#This Row],[tb_alreadyart_3082]:[tb_newart_3083]])</f>
        <v>0</v>
      </c>
      <c r="CZ64" s="6">
        <f>SUM(Table1[[#This Row],[MOH 731_HTS_No. Initiated on PrEP (NEW)_General popn _(M)_ HV01-19]:[MOH 731_HTS_No. Initiated on PrEP (NEW)_Pregnant and breastfeeding women HV01-31]])</f>
        <v>0</v>
      </c>
      <c r="DA64" s="6">
        <f t="shared" si="11"/>
        <v>0</v>
      </c>
      <c r="DB64" s="6">
        <f t="shared" si="5"/>
        <v>0</v>
      </c>
      <c r="DC64" s="6">
        <f>Table1[[#This Row],[MOH 711 SGBV Total Survivors Seen]]</f>
        <v>0</v>
      </c>
      <c r="DD64" s="6">
        <f t="shared" si="6"/>
        <v>0</v>
      </c>
      <c r="DE64" s="6">
        <f t="shared" si="7"/>
        <v>0</v>
      </c>
      <c r="DF64" s="6">
        <f>SUM(Table1[[#This Row],[MOH 731_HIV_TB_StartTPT_&lt;15 HV03-31]:[MOH 731_HIV_TB_StartTPT_15+ HV03-32]])</f>
        <v>0</v>
      </c>
      <c r="DG64" s="6">
        <f t="shared" si="8"/>
        <v>0</v>
      </c>
      <c r="DH64" s="18"/>
      <c r="DI64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('202407_gYQ0p6264fQ','202407','gYQ0p6264fQ','17100','0','3','0','1','0','0','0','0','0','0','0','0','0','0','0','0','0','0','0','0','0','0','0','0','0','0','0','0','0','0','0','0');</v>
      </c>
    </row>
    <row r="65" spans="2:113" x14ac:dyDescent="0.25">
      <c r="B65" s="1">
        <v>202407</v>
      </c>
      <c r="C65" s="2">
        <v>45474</v>
      </c>
      <c r="D65" s="1">
        <v>202407</v>
      </c>
      <c r="E65" s="1"/>
      <c r="F65" s="1" t="s">
        <v>712</v>
      </c>
      <c r="G65" s="1" t="s">
        <v>713</v>
      </c>
      <c r="H65" s="1">
        <v>16726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>
        <v>24</v>
      </c>
      <c r="BZ65" s="1"/>
      <c r="CA65" s="1"/>
      <c r="CB65" s="16">
        <f>SUM(Table1[[#This Row],[MOH 731_HTS_Positive_2-9 _(M)_ HV01-06]:[MOH 731_HTS_Positive_25+ _(F) (Including PMTCT)_HV01-15]])</f>
        <v>0</v>
      </c>
      <c r="CC65" s="16">
        <f>SUM(Table1[[#This Row],[MOH 731_HTS_Tests _(M)_ HV01-01]:[MOH 731_HTS_Tests _(F) (Including PMTCT)_ HV01-02]])</f>
        <v>0</v>
      </c>
      <c r="CD65" s="16">
        <f>Table1[[#This Row],[MOH 711 New ANC clients]]</f>
        <v>24</v>
      </c>
      <c r="CE65" s="6">
        <f>SUM(Table1[[#This Row],[MOH 731_EMTCT_Tested at ANC_Initial_HV02-02]])</f>
        <v>0</v>
      </c>
      <c r="CF65" s="6">
        <f t="shared" si="10"/>
        <v>0</v>
      </c>
      <c r="CG65" s="6">
        <f t="shared" si="10"/>
        <v>0</v>
      </c>
      <c r="CH65" s="6">
        <f>SUM(Table1[[#This Row],[MOH 731_EMTCT_Known Positive at 1st ANC_HV02-01]])</f>
        <v>0</v>
      </c>
      <c r="CI65" s="6">
        <f>SUM(Table1[[#This Row],[MOH 731_EMTCT_Positive Results_ANC_HV02-10]])</f>
        <v>0</v>
      </c>
      <c r="CJ65" s="6">
        <f t="shared" si="0"/>
        <v>0</v>
      </c>
      <c r="CK65" s="6">
        <f t="shared" si="1"/>
        <v>0</v>
      </c>
      <c r="CL65" s="6">
        <f>Table1[[#This Row],[MOH 731_EMTCT_Start HAART_ANC_HV02-15]]</f>
        <v>0</v>
      </c>
      <c r="CM65" s="6">
        <f>Table1[[#This Row],[MOH 731_EMTCT_On HAART at 1st ANC_HV02-14]]</f>
        <v>0</v>
      </c>
      <c r="CN65" s="6">
        <f>SUM(Table1[[#This Row],[MOH 731_HIV_TB_StartART_&lt;1 (M) HV03-01]:[MOH 731_HIV_TB_StartART_25+_(F)_HV03-14]])</f>
        <v>0</v>
      </c>
      <c r="CO65" s="6">
        <f>SUM(Table1[[#This Row],[MOH 731_HIV_TB_OnART_&lt;1 (M) HV03-15]:[MOH 731_HIV_TB_OnART_25+_(F)_HV03-28]])</f>
        <v>0</v>
      </c>
      <c r="CP65" s="6">
        <f>Table1[[#This Row],[anc1_731]]</f>
        <v>24</v>
      </c>
      <c r="CQ65" s="6">
        <f>Table1[[#This Row],[anc_kp]]</f>
        <v>0</v>
      </c>
      <c r="CR65" s="6">
        <f>Table1[[#This Row],[MOH 731_HIV_TB cases_New_HV03-61]]</f>
        <v>0</v>
      </c>
      <c r="CS65" s="6">
        <f>Table1[[#This Row],[MOH 731_HIV_TB New_KnownHIVPositive(KPs)_HV03-62]]</f>
        <v>0</v>
      </c>
      <c r="CT65" s="6">
        <f t="shared" si="2"/>
        <v>0</v>
      </c>
      <c r="CU65" s="6">
        <f t="shared" si="3"/>
        <v>0</v>
      </c>
      <c r="CV65" s="6">
        <f>Table1[[#This Row],[MOH 731_HIV_TB New HIV Positive_HV03-63]]</f>
        <v>0</v>
      </c>
      <c r="CW65" s="6">
        <f>Table1[[#This Row],[MOH 731_HIV_TB New Known HIV Positive (KP) on HAART_HV03-64]]</f>
        <v>0</v>
      </c>
      <c r="CX65" s="6">
        <f>Table1[[#This Row],[MOH 731_HIV_TB New_start_HAART_HV03-65]]</f>
        <v>0</v>
      </c>
      <c r="CY65" s="6">
        <f>SUM(Table1[[#This Row],[tb_alreadyart_3082]:[tb_newart_3083]])</f>
        <v>0</v>
      </c>
      <c r="CZ65" s="6">
        <f>SUM(Table1[[#This Row],[MOH 731_HTS_No. Initiated on PrEP (NEW)_General popn _(M)_ HV01-19]:[MOH 731_HTS_No. Initiated on PrEP (NEW)_Pregnant and breastfeeding women HV01-31]])</f>
        <v>0</v>
      </c>
      <c r="DA65" s="6">
        <f t="shared" si="11"/>
        <v>0</v>
      </c>
      <c r="DB65" s="6">
        <f t="shared" si="5"/>
        <v>0</v>
      </c>
      <c r="DC65" s="6">
        <f>Table1[[#This Row],[MOH 711 SGBV Total Survivors Seen]]</f>
        <v>0</v>
      </c>
      <c r="DD65" s="6">
        <f t="shared" si="6"/>
        <v>0</v>
      </c>
      <c r="DE65" s="6">
        <f t="shared" si="7"/>
        <v>0</v>
      </c>
      <c r="DF65" s="6">
        <f>SUM(Table1[[#This Row],[MOH 731_HIV_TB_StartTPT_&lt;15 HV03-31]:[MOH 731_HIV_TB_StartTPT_15+ HV03-32]])</f>
        <v>0</v>
      </c>
      <c r="DG65" s="6">
        <f t="shared" si="8"/>
        <v>0</v>
      </c>
      <c r="DH65" s="18"/>
      <c r="DI65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('202407_ZphZMydyPR8','202407','ZphZMydyPR8','16726','0','0','24','0','0','0','0','0','0','0','0','0','0','0','24','0','0','0','0','0','0','0','0','0','0','0','0','0','0','0','0','0');</v>
      </c>
    </row>
    <row r="66" spans="2:113" x14ac:dyDescent="0.25">
      <c r="B66" s="1">
        <v>202407</v>
      </c>
      <c r="C66" s="2">
        <v>45474</v>
      </c>
      <c r="D66" s="1">
        <v>202407</v>
      </c>
      <c r="E66" s="1"/>
      <c r="F66" s="1" t="s">
        <v>155</v>
      </c>
      <c r="G66" s="1" t="s">
        <v>156</v>
      </c>
      <c r="H66" s="1">
        <v>17098</v>
      </c>
      <c r="I66" s="1"/>
      <c r="J66" s="1">
        <v>4</v>
      </c>
      <c r="K66" s="1">
        <v>10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>
        <v>2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>
        <v>2</v>
      </c>
      <c r="BZ66" s="1"/>
      <c r="CA66" s="1"/>
      <c r="CB66" s="16">
        <f>SUM(Table1[[#This Row],[MOH 731_HTS_Positive_2-9 _(M)_ HV01-06]:[MOH 731_HTS_Positive_25+ _(F) (Including PMTCT)_HV01-15]])</f>
        <v>0</v>
      </c>
      <c r="CC66" s="16">
        <f>SUM(Table1[[#This Row],[MOH 731_HTS_Tests _(M)_ HV01-01]:[MOH 731_HTS_Tests _(F) (Including PMTCT)_ HV01-02]])</f>
        <v>14</v>
      </c>
      <c r="CD66" s="16">
        <f>Table1[[#This Row],[MOH 711 New ANC clients]]</f>
        <v>2</v>
      </c>
      <c r="CE66" s="6">
        <f>SUM(Table1[[#This Row],[MOH 731_EMTCT_Tested at ANC_Initial_HV02-02]])</f>
        <v>2</v>
      </c>
      <c r="CF66" s="6">
        <f t="shared" si="10"/>
        <v>0</v>
      </c>
      <c r="CG66" s="6">
        <f t="shared" si="10"/>
        <v>0</v>
      </c>
      <c r="CH66" s="6">
        <f>SUM(Table1[[#This Row],[MOH 731_EMTCT_Known Positive at 1st ANC_HV02-01]])</f>
        <v>0</v>
      </c>
      <c r="CI66" s="6">
        <f>SUM(Table1[[#This Row],[MOH 731_EMTCT_Positive Results_ANC_HV02-10]])</f>
        <v>0</v>
      </c>
      <c r="CJ66" s="6">
        <f t="shared" si="0"/>
        <v>0</v>
      </c>
      <c r="CK66" s="6">
        <f t="shared" si="1"/>
        <v>0</v>
      </c>
      <c r="CL66" s="6">
        <f>Table1[[#This Row],[MOH 731_EMTCT_Start HAART_ANC_HV02-15]]</f>
        <v>0</v>
      </c>
      <c r="CM66" s="6">
        <f>Table1[[#This Row],[MOH 731_EMTCT_On HAART at 1st ANC_HV02-14]]</f>
        <v>0</v>
      </c>
      <c r="CN66" s="6">
        <f>SUM(Table1[[#This Row],[MOH 731_HIV_TB_StartART_&lt;1 (M) HV03-01]:[MOH 731_HIV_TB_StartART_25+_(F)_HV03-14]])</f>
        <v>0</v>
      </c>
      <c r="CO66" s="6">
        <f>SUM(Table1[[#This Row],[MOH 731_HIV_TB_OnART_&lt;1 (M) HV03-15]:[MOH 731_HIV_TB_OnART_25+_(F)_HV03-28]])</f>
        <v>0</v>
      </c>
      <c r="CP66" s="6">
        <f>Table1[[#This Row],[anc1_731]]</f>
        <v>2</v>
      </c>
      <c r="CQ66" s="6">
        <f>Table1[[#This Row],[anc_kp]]</f>
        <v>0</v>
      </c>
      <c r="CR66" s="6">
        <f>Table1[[#This Row],[MOH 731_HIV_TB cases_New_HV03-61]]</f>
        <v>0</v>
      </c>
      <c r="CS66" s="6">
        <f>Table1[[#This Row],[MOH 731_HIV_TB New_KnownHIVPositive(KPs)_HV03-62]]</f>
        <v>0</v>
      </c>
      <c r="CT66" s="6">
        <f t="shared" si="2"/>
        <v>0</v>
      </c>
      <c r="CU66" s="6">
        <f t="shared" si="3"/>
        <v>0</v>
      </c>
      <c r="CV66" s="6">
        <f>Table1[[#This Row],[MOH 731_HIV_TB New HIV Positive_HV03-63]]</f>
        <v>0</v>
      </c>
      <c r="CW66" s="6">
        <f>Table1[[#This Row],[MOH 731_HIV_TB New Known HIV Positive (KP) on HAART_HV03-64]]</f>
        <v>0</v>
      </c>
      <c r="CX66" s="6">
        <f>Table1[[#This Row],[MOH 731_HIV_TB New_start_HAART_HV03-65]]</f>
        <v>0</v>
      </c>
      <c r="CY66" s="6">
        <f>SUM(Table1[[#This Row],[tb_alreadyart_3082]:[tb_newart_3083]])</f>
        <v>0</v>
      </c>
      <c r="CZ66" s="6">
        <f>SUM(Table1[[#This Row],[MOH 731_HTS_No. Initiated on PrEP (NEW)_General popn _(M)_ HV01-19]:[MOH 731_HTS_No. Initiated on PrEP (NEW)_Pregnant and breastfeeding women HV01-31]])</f>
        <v>0</v>
      </c>
      <c r="DA66" s="6">
        <f t="shared" si="11"/>
        <v>0</v>
      </c>
      <c r="DB66" s="6">
        <f t="shared" si="5"/>
        <v>0</v>
      </c>
      <c r="DC66" s="6">
        <f>Table1[[#This Row],[MOH 711 SGBV Total Survivors Seen]]</f>
        <v>0</v>
      </c>
      <c r="DD66" s="6">
        <f t="shared" si="6"/>
        <v>0</v>
      </c>
      <c r="DE66" s="6">
        <f t="shared" si="7"/>
        <v>0</v>
      </c>
      <c r="DF66" s="6">
        <f>SUM(Table1[[#This Row],[MOH 731_HIV_TB_StartTPT_&lt;15 HV03-31]:[MOH 731_HIV_TB_StartTPT_15+ HV03-32]])</f>
        <v>0</v>
      </c>
      <c r="DG66" s="6">
        <f t="shared" si="8"/>
        <v>0</v>
      </c>
      <c r="DH66" s="18"/>
      <c r="DI66" s="18" t="str">
        <f t="shared" si="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('202407_iOvnmVbUTLx','202407','iOvnmVbUTLx','17098','0','14','2','2','0','0','0','0','0','0','0','0','0','0','2','0','0','0','0','0','0','0','0','0','0','0','0','0','0','0','0','0');</v>
      </c>
    </row>
    <row r="67" spans="2:113" x14ac:dyDescent="0.25">
      <c r="B67" s="1">
        <v>202407</v>
      </c>
      <c r="C67" s="2">
        <v>45474</v>
      </c>
      <c r="D67" s="1">
        <v>202407</v>
      </c>
      <c r="E67" s="1"/>
      <c r="F67" s="1" t="s">
        <v>157</v>
      </c>
      <c r="G67" s="1" t="s">
        <v>158</v>
      </c>
      <c r="H67" s="1">
        <v>14677</v>
      </c>
      <c r="I67" s="1"/>
      <c r="J67" s="1">
        <v>12</v>
      </c>
      <c r="K67" s="1">
        <v>24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>
        <v>1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>
        <v>1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>
        <v>1</v>
      </c>
      <c r="BG67" s="1"/>
      <c r="BH67" s="1">
        <v>1</v>
      </c>
      <c r="BI67" s="1"/>
      <c r="BJ67" s="1">
        <v>1</v>
      </c>
      <c r="BK67" s="1"/>
      <c r="BL67" s="1"/>
      <c r="BM67" s="1"/>
      <c r="BN67" s="1"/>
      <c r="BO67" s="1"/>
      <c r="BP67" s="1">
        <v>6</v>
      </c>
      <c r="BQ67" s="1">
        <v>17</v>
      </c>
      <c r="BR67" s="1"/>
      <c r="BS67" s="1">
        <v>1</v>
      </c>
      <c r="BT67" s="1"/>
      <c r="BU67" s="1"/>
      <c r="BV67" s="1"/>
      <c r="BW67" s="1"/>
      <c r="BX67" s="1"/>
      <c r="BY67" s="1">
        <v>1</v>
      </c>
      <c r="BZ67" s="1"/>
      <c r="CA67" s="1"/>
      <c r="CB67" s="16">
        <f>SUM(Table1[[#This Row],[MOH 731_HTS_Positive_2-9 _(M)_ HV01-06]:[MOH 731_HTS_Positive_25+ _(F) (Including PMTCT)_HV01-15]])</f>
        <v>0</v>
      </c>
      <c r="CC67" s="16">
        <f>SUM(Table1[[#This Row],[MOH 731_HTS_Tests _(M)_ HV01-01]:[MOH 731_HTS_Tests _(F) (Including PMTCT)_ HV01-02]])</f>
        <v>36</v>
      </c>
      <c r="CD67" s="16">
        <f>Table1[[#This Row],[MOH 711 New ANC clients]]</f>
        <v>1</v>
      </c>
      <c r="CE67" s="6">
        <f>SUM(Table1[[#This Row],[MOH 731_EMTCT_Tested at ANC_Initial_HV02-02]])</f>
        <v>1</v>
      </c>
      <c r="CF67" s="6">
        <f t="shared" si="10"/>
        <v>0</v>
      </c>
      <c r="CG67" s="6">
        <f t="shared" si="10"/>
        <v>0</v>
      </c>
      <c r="CH67" s="6">
        <f>SUM(Table1[[#This Row],[MOH 731_EMTCT_Known Positive at 1st ANC_HV02-01]])</f>
        <v>0</v>
      </c>
      <c r="CI67" s="6">
        <f>SUM(Table1[[#This Row],[MOH 731_EMTCT_Positive Results_ANC_HV02-10]])</f>
        <v>0</v>
      </c>
      <c r="CJ67" s="6">
        <f t="shared" ref="CJ67:CJ130" si="12">IF(1=1,0,0)</f>
        <v>0</v>
      </c>
      <c r="CK67" s="6">
        <f t="shared" ref="CK67:CK130" si="13">IF(1=1,0,0)</f>
        <v>0</v>
      </c>
      <c r="CL67" s="6">
        <f>Table1[[#This Row],[MOH 731_EMTCT_Start HAART_ANC_HV02-15]]</f>
        <v>0</v>
      </c>
      <c r="CM67" s="6">
        <f>Table1[[#This Row],[MOH 731_EMTCT_On HAART at 1st ANC_HV02-14]]</f>
        <v>0</v>
      </c>
      <c r="CN67" s="6">
        <f>SUM(Table1[[#This Row],[MOH 731_HIV_TB_StartART_&lt;1 (M) HV03-01]:[MOH 731_HIV_TB_StartART_25+_(F)_HV03-14]])</f>
        <v>0</v>
      </c>
      <c r="CO67" s="6">
        <f>SUM(Table1[[#This Row],[MOH 731_HIV_TB_OnART_&lt;1 (M) HV03-15]:[MOH 731_HIV_TB_OnART_25+_(F)_HV03-28]])</f>
        <v>26</v>
      </c>
      <c r="CP67" s="6">
        <f>Table1[[#This Row],[anc1_731]]</f>
        <v>1</v>
      </c>
      <c r="CQ67" s="6">
        <f>Table1[[#This Row],[anc_kp]]</f>
        <v>0</v>
      </c>
      <c r="CR67" s="6">
        <f>Table1[[#This Row],[MOH 731_HIV_TB cases_New_HV03-61]]</f>
        <v>0</v>
      </c>
      <c r="CS67" s="6">
        <f>Table1[[#This Row],[MOH 731_HIV_TB New_KnownHIVPositive(KPs)_HV03-62]]</f>
        <v>0</v>
      </c>
      <c r="CT67" s="6">
        <f t="shared" ref="CT67:CT130" si="14">IF(1=1,0,0)</f>
        <v>0</v>
      </c>
      <c r="CU67" s="6">
        <f t="shared" ref="CU67:CU130" si="15">IF(1=1,0,0)</f>
        <v>0</v>
      </c>
      <c r="CV67" s="6">
        <f>Table1[[#This Row],[MOH 731_HIV_TB New HIV Positive_HV03-63]]</f>
        <v>0</v>
      </c>
      <c r="CW67" s="6">
        <f>Table1[[#This Row],[MOH 731_HIV_TB New Known HIV Positive (KP) on HAART_HV03-64]]</f>
        <v>0</v>
      </c>
      <c r="CX67" s="6">
        <f>Table1[[#This Row],[MOH 731_HIV_TB New_start_HAART_HV03-65]]</f>
        <v>0</v>
      </c>
      <c r="CY67" s="6">
        <f>SUM(Table1[[#This Row],[tb_alreadyart_3082]:[tb_newart_3083]])</f>
        <v>0</v>
      </c>
      <c r="CZ67" s="6">
        <f>SUM(Table1[[#This Row],[MOH 731_HTS_No. Initiated on PrEP (NEW)_General popn _(M)_ HV01-19]:[MOH 731_HTS_No. Initiated on PrEP (NEW)_Pregnant and breastfeeding women HV01-31]])</f>
        <v>1</v>
      </c>
      <c r="DA67" s="6">
        <f t="shared" ref="DA67:DA130" si="16">IF(1=1,0,0)</f>
        <v>0</v>
      </c>
      <c r="DB67" s="6">
        <f t="shared" ref="DB67:DB130" si="17">IF(1=1,0,0)</f>
        <v>0</v>
      </c>
      <c r="DC67" s="6">
        <f>Table1[[#This Row],[MOH 711 SGBV Total Survivors Seen]]</f>
        <v>0</v>
      </c>
      <c r="DD67" s="6">
        <f t="shared" ref="DD67:DD130" si="18">IF(1=1,0,0)</f>
        <v>0</v>
      </c>
      <c r="DE67" s="6">
        <f t="shared" ref="DE67:DE130" si="19">IF(1=1,0,0)</f>
        <v>0</v>
      </c>
      <c r="DF67" s="6">
        <f>SUM(Table1[[#This Row],[MOH 731_HIV_TB_StartTPT_&lt;15 HV03-31]:[MOH 731_HIV_TB_StartTPT_15+ HV03-32]])</f>
        <v>1</v>
      </c>
      <c r="DG67" s="6">
        <f t="shared" ref="DG67:DG130" si="20">IF(1=1,0,0)</f>
        <v>0</v>
      </c>
      <c r="DH67" s="18"/>
      <c r="DI67" s="18" t="str">
        <f t="shared" ref="DI67:DI130" si="21">IF(B67&lt;&gt;"",CONCATENATE("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67,"_",F67,"','",B67,"','",F67,"','",H67,"','",CB67,"','",CC67,"','",CD67,"','",CE67,"','",CF67,"','",CG67,"','",CH67,"','",CI67,"','",CJ67,"','",CK67,"','",CL67,"','",CM67,"','",CN67,"','",CO67,"','",CP67,"','",CQ67,"','",CR67,"','",CS67,"','",CT67,"','",CU67,"','",CV67,"','",CW67,"','",CX67,"','",CY67,"','",CZ67,"','",DA67,"','",DB67,"','",DC67,"','",DD67,"','",DE67,"','",DF67,"','",DG67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('202407_MMyjIyiY3E9','202407','MMyjIyiY3E9','14677','0','36','1','1','0','0','0','0','0','0','0','0','0','26','1','0','0','0','0','0','0','0','0','0','1','0','0','0','0','0','1','0');</v>
      </c>
    </row>
    <row r="68" spans="2:113" x14ac:dyDescent="0.25">
      <c r="B68" s="1">
        <v>202407</v>
      </c>
      <c r="C68" s="2">
        <v>45474</v>
      </c>
      <c r="D68" s="1">
        <v>202407</v>
      </c>
      <c r="E68" s="1"/>
      <c r="F68" s="1" t="s">
        <v>159</v>
      </c>
      <c r="G68" s="1" t="s">
        <v>160</v>
      </c>
      <c r="H68" s="1">
        <v>26327</v>
      </c>
      <c r="I68" s="1"/>
      <c r="J68" s="1"/>
      <c r="K68" s="1">
        <v>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6">
        <f>SUM(Table1[[#This Row],[MOH 731_HTS_Positive_2-9 _(M)_ HV01-06]:[MOH 731_HTS_Positive_25+ _(F) (Including PMTCT)_HV01-15]])</f>
        <v>0</v>
      </c>
      <c r="CC68" s="16">
        <f>SUM(Table1[[#This Row],[MOH 731_HTS_Tests _(M)_ HV01-01]:[MOH 731_HTS_Tests _(F) (Including PMTCT)_ HV01-02]])</f>
        <v>2</v>
      </c>
      <c r="CD68" s="16">
        <f>Table1[[#This Row],[MOH 711 New ANC clients]]</f>
        <v>0</v>
      </c>
      <c r="CE68" s="6">
        <f>SUM(Table1[[#This Row],[MOH 731_EMTCT_Tested at ANC_Initial_HV02-02]])</f>
        <v>0</v>
      </c>
      <c r="CF68" s="6">
        <f t="shared" ref="CF68:CG131" si="22">IF(1=1,0,0)</f>
        <v>0</v>
      </c>
      <c r="CG68" s="6">
        <f t="shared" si="22"/>
        <v>0</v>
      </c>
      <c r="CH68" s="6">
        <f>SUM(Table1[[#This Row],[MOH 731_EMTCT_Known Positive at 1st ANC_HV02-01]])</f>
        <v>0</v>
      </c>
      <c r="CI68" s="6">
        <f>SUM(Table1[[#This Row],[MOH 731_EMTCT_Positive Results_ANC_HV02-10]])</f>
        <v>0</v>
      </c>
      <c r="CJ68" s="6">
        <f t="shared" si="12"/>
        <v>0</v>
      </c>
      <c r="CK68" s="6">
        <f t="shared" si="13"/>
        <v>0</v>
      </c>
      <c r="CL68" s="6">
        <f>Table1[[#This Row],[MOH 731_EMTCT_Start HAART_ANC_HV02-15]]</f>
        <v>0</v>
      </c>
      <c r="CM68" s="6">
        <f>Table1[[#This Row],[MOH 731_EMTCT_On HAART at 1st ANC_HV02-14]]</f>
        <v>0</v>
      </c>
      <c r="CN68" s="6">
        <f>SUM(Table1[[#This Row],[MOH 731_HIV_TB_StartART_&lt;1 (M) HV03-01]:[MOH 731_HIV_TB_StartART_25+_(F)_HV03-14]])</f>
        <v>0</v>
      </c>
      <c r="CO68" s="6">
        <f>SUM(Table1[[#This Row],[MOH 731_HIV_TB_OnART_&lt;1 (M) HV03-15]:[MOH 731_HIV_TB_OnART_25+_(F)_HV03-28]])</f>
        <v>0</v>
      </c>
      <c r="CP68" s="6">
        <f>Table1[[#This Row],[anc1_731]]</f>
        <v>0</v>
      </c>
      <c r="CQ68" s="6">
        <f>Table1[[#This Row],[anc_kp]]</f>
        <v>0</v>
      </c>
      <c r="CR68" s="6">
        <f>Table1[[#This Row],[MOH 731_HIV_TB cases_New_HV03-61]]</f>
        <v>0</v>
      </c>
      <c r="CS68" s="6">
        <f>Table1[[#This Row],[MOH 731_HIV_TB New_KnownHIVPositive(KPs)_HV03-62]]</f>
        <v>0</v>
      </c>
      <c r="CT68" s="6">
        <f t="shared" si="14"/>
        <v>0</v>
      </c>
      <c r="CU68" s="6">
        <f t="shared" si="15"/>
        <v>0</v>
      </c>
      <c r="CV68" s="6">
        <f>Table1[[#This Row],[MOH 731_HIV_TB New HIV Positive_HV03-63]]</f>
        <v>0</v>
      </c>
      <c r="CW68" s="6">
        <f>Table1[[#This Row],[MOH 731_HIV_TB New Known HIV Positive (KP) on HAART_HV03-64]]</f>
        <v>0</v>
      </c>
      <c r="CX68" s="6">
        <f>Table1[[#This Row],[MOH 731_HIV_TB New_start_HAART_HV03-65]]</f>
        <v>0</v>
      </c>
      <c r="CY68" s="6">
        <f>SUM(Table1[[#This Row],[tb_alreadyart_3082]:[tb_newart_3083]])</f>
        <v>0</v>
      </c>
      <c r="CZ68" s="6">
        <f>SUM(Table1[[#This Row],[MOH 731_HTS_No. Initiated on PrEP (NEW)_General popn _(M)_ HV01-19]:[MOH 731_HTS_No. Initiated on PrEP (NEW)_Pregnant and breastfeeding women HV01-31]])</f>
        <v>0</v>
      </c>
      <c r="DA68" s="6">
        <f t="shared" si="16"/>
        <v>0</v>
      </c>
      <c r="DB68" s="6">
        <f t="shared" si="17"/>
        <v>0</v>
      </c>
      <c r="DC68" s="6">
        <f>Table1[[#This Row],[MOH 711 SGBV Total Survivors Seen]]</f>
        <v>0</v>
      </c>
      <c r="DD68" s="6">
        <f t="shared" si="18"/>
        <v>0</v>
      </c>
      <c r="DE68" s="6">
        <f t="shared" si="19"/>
        <v>0</v>
      </c>
      <c r="DF68" s="6">
        <f>SUM(Table1[[#This Row],[MOH 731_HIV_TB_StartTPT_&lt;15 HV03-31]:[MOH 731_HIV_TB_StartTPT_15+ HV03-32]])</f>
        <v>0</v>
      </c>
      <c r="DG68" s="6">
        <f t="shared" si="20"/>
        <v>0</v>
      </c>
      <c r="DH68" s="18"/>
      <c r="DI68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('202407_ZWrL29eIXNf','202407','ZWrL29eIXNf','26327','0','2','0','0','0','0','0','0','0','0','0','0','0','0','0','0','0','0','0','0','0','0','0','0','0','0','0','0','0','0','0','0');</v>
      </c>
    </row>
    <row r="69" spans="2:113" x14ac:dyDescent="0.25">
      <c r="B69" s="1">
        <v>202407</v>
      </c>
      <c r="C69" s="2">
        <v>45474</v>
      </c>
      <c r="D69" s="1">
        <v>202407</v>
      </c>
      <c r="E69" s="1"/>
      <c r="F69" s="1" t="s">
        <v>161</v>
      </c>
      <c r="G69" s="1" t="s">
        <v>162</v>
      </c>
      <c r="H69" s="1">
        <v>14702</v>
      </c>
      <c r="I69" s="1"/>
      <c r="J69" s="1">
        <v>6</v>
      </c>
      <c r="K69" s="1">
        <v>12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>
        <v>1</v>
      </c>
      <c r="BZ69" s="1"/>
      <c r="CA69" s="1"/>
      <c r="CB69" s="16">
        <f>SUM(Table1[[#This Row],[MOH 731_HTS_Positive_2-9 _(M)_ HV01-06]:[MOH 731_HTS_Positive_25+ _(F) (Including PMTCT)_HV01-15]])</f>
        <v>0</v>
      </c>
      <c r="CC69" s="16">
        <f>SUM(Table1[[#This Row],[MOH 731_HTS_Tests _(M)_ HV01-01]:[MOH 731_HTS_Tests _(F) (Including PMTCT)_ HV01-02]])</f>
        <v>18</v>
      </c>
      <c r="CD69" s="16">
        <f>Table1[[#This Row],[MOH 711 New ANC clients]]</f>
        <v>1</v>
      </c>
      <c r="CE69" s="6">
        <f>SUM(Table1[[#This Row],[MOH 731_EMTCT_Tested at ANC_Initial_HV02-02]])</f>
        <v>0</v>
      </c>
      <c r="CF69" s="6">
        <f t="shared" si="22"/>
        <v>0</v>
      </c>
      <c r="CG69" s="6">
        <f t="shared" si="22"/>
        <v>0</v>
      </c>
      <c r="CH69" s="6">
        <f>SUM(Table1[[#This Row],[MOH 731_EMTCT_Known Positive at 1st ANC_HV02-01]])</f>
        <v>0</v>
      </c>
      <c r="CI69" s="6">
        <f>SUM(Table1[[#This Row],[MOH 731_EMTCT_Positive Results_ANC_HV02-10]])</f>
        <v>0</v>
      </c>
      <c r="CJ69" s="6">
        <f t="shared" si="12"/>
        <v>0</v>
      </c>
      <c r="CK69" s="6">
        <f t="shared" si="13"/>
        <v>0</v>
      </c>
      <c r="CL69" s="6">
        <f>Table1[[#This Row],[MOH 731_EMTCT_Start HAART_ANC_HV02-15]]</f>
        <v>0</v>
      </c>
      <c r="CM69" s="6">
        <f>Table1[[#This Row],[MOH 731_EMTCT_On HAART at 1st ANC_HV02-14]]</f>
        <v>0</v>
      </c>
      <c r="CN69" s="6">
        <f>SUM(Table1[[#This Row],[MOH 731_HIV_TB_StartART_&lt;1 (M) HV03-01]:[MOH 731_HIV_TB_StartART_25+_(F)_HV03-14]])</f>
        <v>0</v>
      </c>
      <c r="CO69" s="6">
        <f>SUM(Table1[[#This Row],[MOH 731_HIV_TB_OnART_&lt;1 (M) HV03-15]:[MOH 731_HIV_TB_OnART_25+_(F)_HV03-28]])</f>
        <v>0</v>
      </c>
      <c r="CP69" s="6">
        <f>Table1[[#This Row],[anc1_731]]</f>
        <v>1</v>
      </c>
      <c r="CQ69" s="6">
        <f>Table1[[#This Row],[anc_kp]]</f>
        <v>0</v>
      </c>
      <c r="CR69" s="6">
        <f>Table1[[#This Row],[MOH 731_HIV_TB cases_New_HV03-61]]</f>
        <v>0</v>
      </c>
      <c r="CS69" s="6">
        <f>Table1[[#This Row],[MOH 731_HIV_TB New_KnownHIVPositive(KPs)_HV03-62]]</f>
        <v>0</v>
      </c>
      <c r="CT69" s="6">
        <f t="shared" si="14"/>
        <v>0</v>
      </c>
      <c r="CU69" s="6">
        <f t="shared" si="15"/>
        <v>0</v>
      </c>
      <c r="CV69" s="6">
        <f>Table1[[#This Row],[MOH 731_HIV_TB New HIV Positive_HV03-63]]</f>
        <v>0</v>
      </c>
      <c r="CW69" s="6">
        <f>Table1[[#This Row],[MOH 731_HIV_TB New Known HIV Positive (KP) on HAART_HV03-64]]</f>
        <v>0</v>
      </c>
      <c r="CX69" s="6">
        <f>Table1[[#This Row],[MOH 731_HIV_TB New_start_HAART_HV03-65]]</f>
        <v>0</v>
      </c>
      <c r="CY69" s="6">
        <f>SUM(Table1[[#This Row],[tb_alreadyart_3082]:[tb_newart_3083]])</f>
        <v>0</v>
      </c>
      <c r="CZ69" s="6">
        <f>SUM(Table1[[#This Row],[MOH 731_HTS_No. Initiated on PrEP (NEW)_General popn _(M)_ HV01-19]:[MOH 731_HTS_No. Initiated on PrEP (NEW)_Pregnant and breastfeeding women HV01-31]])</f>
        <v>0</v>
      </c>
      <c r="DA69" s="6">
        <f t="shared" si="16"/>
        <v>0</v>
      </c>
      <c r="DB69" s="6">
        <f t="shared" si="17"/>
        <v>0</v>
      </c>
      <c r="DC69" s="6">
        <f>Table1[[#This Row],[MOH 711 SGBV Total Survivors Seen]]</f>
        <v>0</v>
      </c>
      <c r="DD69" s="6">
        <f t="shared" si="18"/>
        <v>0</v>
      </c>
      <c r="DE69" s="6">
        <f t="shared" si="19"/>
        <v>0</v>
      </c>
      <c r="DF69" s="6">
        <f>SUM(Table1[[#This Row],[MOH 731_HIV_TB_StartTPT_&lt;15 HV03-31]:[MOH 731_HIV_TB_StartTPT_15+ HV03-32]])</f>
        <v>0</v>
      </c>
      <c r="DG69" s="6">
        <f t="shared" si="20"/>
        <v>0</v>
      </c>
      <c r="DH69" s="18"/>
      <c r="DI69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('202407_bHFuoTfIWkc','202407','bHFuoTfIWkc','14702','0','18','1','0','0','0','0','0','0','0','0','0','0','0','1','0','0','0','0','0','0','0','0','0','0','0','0','0','0','0','0','0');</v>
      </c>
    </row>
    <row r="70" spans="2:113" x14ac:dyDescent="0.25">
      <c r="B70" s="1">
        <v>202407</v>
      </c>
      <c r="C70" s="2">
        <v>45474</v>
      </c>
      <c r="D70" s="1">
        <v>202407</v>
      </c>
      <c r="E70" s="1"/>
      <c r="F70" s="1" t="s">
        <v>163</v>
      </c>
      <c r="G70" s="1" t="s">
        <v>164</v>
      </c>
      <c r="H70" s="1">
        <v>14709</v>
      </c>
      <c r="I70" s="1"/>
      <c r="J70" s="1">
        <v>1</v>
      </c>
      <c r="K70" s="1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>
        <v>2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>
        <v>2</v>
      </c>
      <c r="BZ70" s="1"/>
      <c r="CA70" s="1"/>
      <c r="CB70" s="16">
        <f>SUM(Table1[[#This Row],[MOH 731_HTS_Positive_2-9 _(M)_ HV01-06]:[MOH 731_HTS_Positive_25+ _(F) (Including PMTCT)_HV01-15]])</f>
        <v>0</v>
      </c>
      <c r="CC70" s="16">
        <f>SUM(Table1[[#This Row],[MOH 731_HTS_Tests _(M)_ HV01-01]:[MOH 731_HTS_Tests _(F) (Including PMTCT)_ HV01-02]])</f>
        <v>5</v>
      </c>
      <c r="CD70" s="16">
        <f>Table1[[#This Row],[MOH 711 New ANC clients]]</f>
        <v>2</v>
      </c>
      <c r="CE70" s="6">
        <f>SUM(Table1[[#This Row],[MOH 731_EMTCT_Tested at ANC_Initial_HV02-02]])</f>
        <v>2</v>
      </c>
      <c r="CF70" s="6">
        <f t="shared" si="22"/>
        <v>0</v>
      </c>
      <c r="CG70" s="6">
        <f t="shared" si="22"/>
        <v>0</v>
      </c>
      <c r="CH70" s="6">
        <f>SUM(Table1[[#This Row],[MOH 731_EMTCT_Known Positive at 1st ANC_HV02-01]])</f>
        <v>0</v>
      </c>
      <c r="CI70" s="6">
        <f>SUM(Table1[[#This Row],[MOH 731_EMTCT_Positive Results_ANC_HV02-10]])</f>
        <v>0</v>
      </c>
      <c r="CJ70" s="6">
        <f t="shared" si="12"/>
        <v>0</v>
      </c>
      <c r="CK70" s="6">
        <f t="shared" si="13"/>
        <v>0</v>
      </c>
      <c r="CL70" s="6">
        <f>Table1[[#This Row],[MOH 731_EMTCT_Start HAART_ANC_HV02-15]]</f>
        <v>0</v>
      </c>
      <c r="CM70" s="6">
        <f>Table1[[#This Row],[MOH 731_EMTCT_On HAART at 1st ANC_HV02-14]]</f>
        <v>0</v>
      </c>
      <c r="CN70" s="6">
        <f>SUM(Table1[[#This Row],[MOH 731_HIV_TB_StartART_&lt;1 (M) HV03-01]:[MOH 731_HIV_TB_StartART_25+_(F)_HV03-14]])</f>
        <v>0</v>
      </c>
      <c r="CO70" s="6">
        <f>SUM(Table1[[#This Row],[MOH 731_HIV_TB_OnART_&lt;1 (M) HV03-15]:[MOH 731_HIV_TB_OnART_25+_(F)_HV03-28]])</f>
        <v>0</v>
      </c>
      <c r="CP70" s="6">
        <f>Table1[[#This Row],[anc1_731]]</f>
        <v>2</v>
      </c>
      <c r="CQ70" s="6">
        <f>Table1[[#This Row],[anc_kp]]</f>
        <v>0</v>
      </c>
      <c r="CR70" s="6">
        <f>Table1[[#This Row],[MOH 731_HIV_TB cases_New_HV03-61]]</f>
        <v>0</v>
      </c>
      <c r="CS70" s="6">
        <f>Table1[[#This Row],[MOH 731_HIV_TB New_KnownHIVPositive(KPs)_HV03-62]]</f>
        <v>0</v>
      </c>
      <c r="CT70" s="6">
        <f t="shared" si="14"/>
        <v>0</v>
      </c>
      <c r="CU70" s="6">
        <f t="shared" si="15"/>
        <v>0</v>
      </c>
      <c r="CV70" s="6">
        <f>Table1[[#This Row],[MOH 731_HIV_TB New HIV Positive_HV03-63]]</f>
        <v>0</v>
      </c>
      <c r="CW70" s="6">
        <f>Table1[[#This Row],[MOH 731_HIV_TB New Known HIV Positive (KP) on HAART_HV03-64]]</f>
        <v>0</v>
      </c>
      <c r="CX70" s="6">
        <f>Table1[[#This Row],[MOH 731_HIV_TB New_start_HAART_HV03-65]]</f>
        <v>0</v>
      </c>
      <c r="CY70" s="6">
        <f>SUM(Table1[[#This Row],[tb_alreadyart_3082]:[tb_newart_3083]])</f>
        <v>0</v>
      </c>
      <c r="CZ70" s="6">
        <f>SUM(Table1[[#This Row],[MOH 731_HTS_No. Initiated on PrEP (NEW)_General popn _(M)_ HV01-19]:[MOH 731_HTS_No. Initiated on PrEP (NEW)_Pregnant and breastfeeding women HV01-31]])</f>
        <v>0</v>
      </c>
      <c r="DA70" s="6">
        <f t="shared" si="16"/>
        <v>0</v>
      </c>
      <c r="DB70" s="6">
        <f t="shared" si="17"/>
        <v>0</v>
      </c>
      <c r="DC70" s="6">
        <f>Table1[[#This Row],[MOH 711 SGBV Total Survivors Seen]]</f>
        <v>0</v>
      </c>
      <c r="DD70" s="6">
        <f t="shared" si="18"/>
        <v>0</v>
      </c>
      <c r="DE70" s="6">
        <f t="shared" si="19"/>
        <v>0</v>
      </c>
      <c r="DF70" s="6">
        <f>SUM(Table1[[#This Row],[MOH 731_HIV_TB_StartTPT_&lt;15 HV03-31]:[MOH 731_HIV_TB_StartTPT_15+ HV03-32]])</f>
        <v>0</v>
      </c>
      <c r="DG70" s="6">
        <f t="shared" si="20"/>
        <v>0</v>
      </c>
      <c r="DH70" s="18"/>
      <c r="DI70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('202407_eaGF5C5JbH7','202407','eaGF5C5JbH7','14709','0','5','2','2','0','0','0','0','0','0','0','0','0','0','2','0','0','0','0','0','0','0','0','0','0','0','0','0','0','0','0','0');</v>
      </c>
    </row>
    <row r="71" spans="2:113" x14ac:dyDescent="0.25">
      <c r="B71" s="1">
        <v>202407</v>
      </c>
      <c r="C71" s="2">
        <v>45474</v>
      </c>
      <c r="D71" s="1">
        <v>202407</v>
      </c>
      <c r="E71" s="1"/>
      <c r="F71" s="1" t="s">
        <v>165</v>
      </c>
      <c r="G71" s="1" t="s">
        <v>166</v>
      </c>
      <c r="H71" s="1">
        <v>14710</v>
      </c>
      <c r="I71" s="1" t="s">
        <v>167</v>
      </c>
      <c r="J71" s="1">
        <v>1</v>
      </c>
      <c r="K71" s="1">
        <v>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>
        <v>1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>
        <v>3</v>
      </c>
      <c r="BR71" s="1"/>
      <c r="BS71" s="1"/>
      <c r="BT71" s="1"/>
      <c r="BU71" s="1"/>
      <c r="BV71" s="1"/>
      <c r="BW71" s="1"/>
      <c r="BX71" s="1"/>
      <c r="BY71" s="1">
        <v>1</v>
      </c>
      <c r="BZ71" s="1"/>
      <c r="CA71" s="1"/>
      <c r="CB71" s="16">
        <f>SUM(Table1[[#This Row],[MOH 731_HTS_Positive_2-9 _(M)_ HV01-06]:[MOH 731_HTS_Positive_25+ _(F) (Including PMTCT)_HV01-15]])</f>
        <v>0</v>
      </c>
      <c r="CC71" s="16">
        <f>SUM(Table1[[#This Row],[MOH 731_HTS_Tests _(M)_ HV01-01]:[MOH 731_HTS_Tests _(F) (Including PMTCT)_ HV01-02]])</f>
        <v>8</v>
      </c>
      <c r="CD71" s="16">
        <f>Table1[[#This Row],[MOH 711 New ANC clients]]</f>
        <v>1</v>
      </c>
      <c r="CE71" s="6">
        <f>SUM(Table1[[#This Row],[MOH 731_EMTCT_Tested at ANC_Initial_HV02-02]])</f>
        <v>1</v>
      </c>
      <c r="CF71" s="6">
        <f t="shared" si="22"/>
        <v>0</v>
      </c>
      <c r="CG71" s="6">
        <f t="shared" si="22"/>
        <v>0</v>
      </c>
      <c r="CH71" s="6">
        <f>SUM(Table1[[#This Row],[MOH 731_EMTCT_Known Positive at 1st ANC_HV02-01]])</f>
        <v>0</v>
      </c>
      <c r="CI71" s="6">
        <f>SUM(Table1[[#This Row],[MOH 731_EMTCT_Positive Results_ANC_HV02-10]])</f>
        <v>0</v>
      </c>
      <c r="CJ71" s="6">
        <f t="shared" si="12"/>
        <v>0</v>
      </c>
      <c r="CK71" s="6">
        <f t="shared" si="13"/>
        <v>0</v>
      </c>
      <c r="CL71" s="6">
        <f>Table1[[#This Row],[MOH 731_EMTCT_Start HAART_ANC_HV02-15]]</f>
        <v>0</v>
      </c>
      <c r="CM71" s="6">
        <f>Table1[[#This Row],[MOH 731_EMTCT_On HAART at 1st ANC_HV02-14]]</f>
        <v>0</v>
      </c>
      <c r="CN71" s="6">
        <f>SUM(Table1[[#This Row],[MOH 731_HIV_TB_StartART_&lt;1 (M) HV03-01]:[MOH 731_HIV_TB_StartART_25+_(F)_HV03-14]])</f>
        <v>0</v>
      </c>
      <c r="CO71" s="6">
        <f>SUM(Table1[[#This Row],[MOH 731_HIV_TB_OnART_&lt;1 (M) HV03-15]:[MOH 731_HIV_TB_OnART_25+_(F)_HV03-28]])</f>
        <v>3</v>
      </c>
      <c r="CP71" s="6">
        <f>Table1[[#This Row],[anc1_731]]</f>
        <v>1</v>
      </c>
      <c r="CQ71" s="6">
        <f>Table1[[#This Row],[anc_kp]]</f>
        <v>0</v>
      </c>
      <c r="CR71" s="6">
        <f>Table1[[#This Row],[MOH 731_HIV_TB cases_New_HV03-61]]</f>
        <v>0</v>
      </c>
      <c r="CS71" s="6">
        <f>Table1[[#This Row],[MOH 731_HIV_TB New_KnownHIVPositive(KPs)_HV03-62]]</f>
        <v>0</v>
      </c>
      <c r="CT71" s="6">
        <f t="shared" si="14"/>
        <v>0</v>
      </c>
      <c r="CU71" s="6">
        <f t="shared" si="15"/>
        <v>0</v>
      </c>
      <c r="CV71" s="6">
        <f>Table1[[#This Row],[MOH 731_HIV_TB New HIV Positive_HV03-63]]</f>
        <v>0</v>
      </c>
      <c r="CW71" s="6">
        <f>Table1[[#This Row],[MOH 731_HIV_TB New Known HIV Positive (KP) on HAART_HV03-64]]</f>
        <v>0</v>
      </c>
      <c r="CX71" s="6">
        <f>Table1[[#This Row],[MOH 731_HIV_TB New_start_HAART_HV03-65]]</f>
        <v>0</v>
      </c>
      <c r="CY71" s="6">
        <f>SUM(Table1[[#This Row],[tb_alreadyart_3082]:[tb_newart_3083]])</f>
        <v>0</v>
      </c>
      <c r="CZ71" s="6">
        <f>SUM(Table1[[#This Row],[MOH 731_HTS_No. Initiated on PrEP (NEW)_General popn _(M)_ HV01-19]:[MOH 731_HTS_No. Initiated on PrEP (NEW)_Pregnant and breastfeeding women HV01-31]])</f>
        <v>0</v>
      </c>
      <c r="DA71" s="6">
        <f t="shared" si="16"/>
        <v>0</v>
      </c>
      <c r="DB71" s="6">
        <f t="shared" si="17"/>
        <v>0</v>
      </c>
      <c r="DC71" s="6">
        <f>Table1[[#This Row],[MOH 711 SGBV Total Survivors Seen]]</f>
        <v>0</v>
      </c>
      <c r="DD71" s="6">
        <f t="shared" si="18"/>
        <v>0</v>
      </c>
      <c r="DE71" s="6">
        <f t="shared" si="19"/>
        <v>0</v>
      </c>
      <c r="DF71" s="6">
        <f>SUM(Table1[[#This Row],[MOH 731_HIV_TB_StartTPT_&lt;15 HV03-31]:[MOH 731_HIV_TB_StartTPT_15+ HV03-32]])</f>
        <v>0</v>
      </c>
      <c r="DG71" s="6">
        <f t="shared" si="20"/>
        <v>0</v>
      </c>
      <c r="DH71" s="18"/>
      <c r="DI71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('202407_FQn9uxMgroc','202407','FQn9uxMgroc','14710','0','8','1','1','0','0','0','0','0','0','0','0','0','3','1','0','0','0','0','0','0','0','0','0','0','0','0','0','0','0','0','0');</v>
      </c>
    </row>
    <row r="72" spans="2:113" x14ac:dyDescent="0.25">
      <c r="B72" s="1">
        <v>202407</v>
      </c>
      <c r="C72" s="2">
        <v>45474</v>
      </c>
      <c r="D72" s="1">
        <v>202407</v>
      </c>
      <c r="E72" s="1"/>
      <c r="F72" s="1" t="s">
        <v>168</v>
      </c>
      <c r="G72" s="1" t="s">
        <v>169</v>
      </c>
      <c r="H72" s="1">
        <v>22664</v>
      </c>
      <c r="I72" s="1"/>
      <c r="J72" s="1">
        <v>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6">
        <f>SUM(Table1[[#This Row],[MOH 731_HTS_Positive_2-9 _(M)_ HV01-06]:[MOH 731_HTS_Positive_25+ _(F) (Including PMTCT)_HV01-15]])</f>
        <v>0</v>
      </c>
      <c r="CC72" s="16">
        <f>SUM(Table1[[#This Row],[MOH 731_HTS_Tests _(M)_ HV01-01]:[MOH 731_HTS_Tests _(F) (Including PMTCT)_ HV01-02]])</f>
        <v>1</v>
      </c>
      <c r="CD72" s="16">
        <f>Table1[[#This Row],[MOH 711 New ANC clients]]</f>
        <v>0</v>
      </c>
      <c r="CE72" s="6">
        <f>SUM(Table1[[#This Row],[MOH 731_EMTCT_Tested at ANC_Initial_HV02-02]])</f>
        <v>0</v>
      </c>
      <c r="CF72" s="6">
        <f t="shared" si="22"/>
        <v>0</v>
      </c>
      <c r="CG72" s="6">
        <f t="shared" si="22"/>
        <v>0</v>
      </c>
      <c r="CH72" s="6">
        <f>SUM(Table1[[#This Row],[MOH 731_EMTCT_Known Positive at 1st ANC_HV02-01]])</f>
        <v>0</v>
      </c>
      <c r="CI72" s="6">
        <f>SUM(Table1[[#This Row],[MOH 731_EMTCT_Positive Results_ANC_HV02-10]])</f>
        <v>0</v>
      </c>
      <c r="CJ72" s="6">
        <f t="shared" si="12"/>
        <v>0</v>
      </c>
      <c r="CK72" s="6">
        <f t="shared" si="13"/>
        <v>0</v>
      </c>
      <c r="CL72" s="6">
        <f>Table1[[#This Row],[MOH 731_EMTCT_Start HAART_ANC_HV02-15]]</f>
        <v>0</v>
      </c>
      <c r="CM72" s="6">
        <f>Table1[[#This Row],[MOH 731_EMTCT_On HAART at 1st ANC_HV02-14]]</f>
        <v>0</v>
      </c>
      <c r="CN72" s="6">
        <f>SUM(Table1[[#This Row],[MOH 731_HIV_TB_StartART_&lt;1 (M) HV03-01]:[MOH 731_HIV_TB_StartART_25+_(F)_HV03-14]])</f>
        <v>0</v>
      </c>
      <c r="CO72" s="6">
        <f>SUM(Table1[[#This Row],[MOH 731_HIV_TB_OnART_&lt;1 (M) HV03-15]:[MOH 731_HIV_TB_OnART_25+_(F)_HV03-28]])</f>
        <v>0</v>
      </c>
      <c r="CP72" s="6">
        <f>Table1[[#This Row],[anc1_731]]</f>
        <v>0</v>
      </c>
      <c r="CQ72" s="6">
        <f>Table1[[#This Row],[anc_kp]]</f>
        <v>0</v>
      </c>
      <c r="CR72" s="6">
        <f>Table1[[#This Row],[MOH 731_HIV_TB cases_New_HV03-61]]</f>
        <v>0</v>
      </c>
      <c r="CS72" s="6">
        <f>Table1[[#This Row],[MOH 731_HIV_TB New_KnownHIVPositive(KPs)_HV03-62]]</f>
        <v>0</v>
      </c>
      <c r="CT72" s="6">
        <f t="shared" si="14"/>
        <v>0</v>
      </c>
      <c r="CU72" s="6">
        <f t="shared" si="15"/>
        <v>0</v>
      </c>
      <c r="CV72" s="6">
        <f>Table1[[#This Row],[MOH 731_HIV_TB New HIV Positive_HV03-63]]</f>
        <v>0</v>
      </c>
      <c r="CW72" s="6">
        <f>Table1[[#This Row],[MOH 731_HIV_TB New Known HIV Positive (KP) on HAART_HV03-64]]</f>
        <v>0</v>
      </c>
      <c r="CX72" s="6">
        <f>Table1[[#This Row],[MOH 731_HIV_TB New_start_HAART_HV03-65]]</f>
        <v>0</v>
      </c>
      <c r="CY72" s="6">
        <f>SUM(Table1[[#This Row],[tb_alreadyart_3082]:[tb_newart_3083]])</f>
        <v>0</v>
      </c>
      <c r="CZ72" s="6">
        <f>SUM(Table1[[#This Row],[MOH 731_HTS_No. Initiated on PrEP (NEW)_General popn _(M)_ HV01-19]:[MOH 731_HTS_No. Initiated on PrEP (NEW)_Pregnant and breastfeeding women HV01-31]])</f>
        <v>0</v>
      </c>
      <c r="DA72" s="6">
        <f t="shared" si="16"/>
        <v>0</v>
      </c>
      <c r="DB72" s="6">
        <f t="shared" si="17"/>
        <v>0</v>
      </c>
      <c r="DC72" s="6">
        <f>Table1[[#This Row],[MOH 711 SGBV Total Survivors Seen]]</f>
        <v>0</v>
      </c>
      <c r="DD72" s="6">
        <f t="shared" si="18"/>
        <v>0</v>
      </c>
      <c r="DE72" s="6">
        <f t="shared" si="19"/>
        <v>0</v>
      </c>
      <c r="DF72" s="6">
        <f>SUM(Table1[[#This Row],[MOH 731_HIV_TB_StartTPT_&lt;15 HV03-31]:[MOH 731_HIV_TB_StartTPT_15+ HV03-32]])</f>
        <v>0</v>
      </c>
      <c r="DG72" s="6">
        <f t="shared" si="20"/>
        <v>0</v>
      </c>
      <c r="DH72" s="18"/>
      <c r="DI72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('202407_KpN61JN6tkQ','202407','KpN61JN6tkQ','22664','0','1','0','0','0','0','0','0','0','0','0','0','0','0','0','0','0','0','0','0','0','0','0','0','0','0','0','0','0','0','0','0');</v>
      </c>
    </row>
    <row r="73" spans="2:113" x14ac:dyDescent="0.25">
      <c r="B73" s="1">
        <v>202407</v>
      </c>
      <c r="C73" s="2">
        <v>45474</v>
      </c>
      <c r="D73" s="1">
        <v>202407</v>
      </c>
      <c r="E73" s="1"/>
      <c r="F73" s="1" t="s">
        <v>170</v>
      </c>
      <c r="G73" s="1" t="s">
        <v>171</v>
      </c>
      <c r="H73" s="1">
        <v>14723</v>
      </c>
      <c r="I73" s="1" t="s">
        <v>167</v>
      </c>
      <c r="J73" s="1">
        <v>1</v>
      </c>
      <c r="K73" s="1">
        <v>1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6">
        <f>SUM(Table1[[#This Row],[MOH 731_HTS_Positive_2-9 _(M)_ HV01-06]:[MOH 731_HTS_Positive_25+ _(F) (Including PMTCT)_HV01-15]])</f>
        <v>0</v>
      </c>
      <c r="CC73" s="16">
        <f>SUM(Table1[[#This Row],[MOH 731_HTS_Tests _(M)_ HV01-01]:[MOH 731_HTS_Tests _(F) (Including PMTCT)_ HV01-02]])</f>
        <v>2</v>
      </c>
      <c r="CD73" s="16">
        <f>Table1[[#This Row],[MOH 711 New ANC clients]]</f>
        <v>0</v>
      </c>
      <c r="CE73" s="6">
        <f>SUM(Table1[[#This Row],[MOH 731_EMTCT_Tested at ANC_Initial_HV02-02]])</f>
        <v>0</v>
      </c>
      <c r="CF73" s="6">
        <f t="shared" si="22"/>
        <v>0</v>
      </c>
      <c r="CG73" s="6">
        <f t="shared" si="22"/>
        <v>0</v>
      </c>
      <c r="CH73" s="6">
        <f>SUM(Table1[[#This Row],[MOH 731_EMTCT_Known Positive at 1st ANC_HV02-01]])</f>
        <v>0</v>
      </c>
      <c r="CI73" s="6">
        <f>SUM(Table1[[#This Row],[MOH 731_EMTCT_Positive Results_ANC_HV02-10]])</f>
        <v>0</v>
      </c>
      <c r="CJ73" s="6">
        <f t="shared" si="12"/>
        <v>0</v>
      </c>
      <c r="CK73" s="6">
        <f t="shared" si="13"/>
        <v>0</v>
      </c>
      <c r="CL73" s="6">
        <f>Table1[[#This Row],[MOH 731_EMTCT_Start HAART_ANC_HV02-15]]</f>
        <v>0</v>
      </c>
      <c r="CM73" s="6">
        <f>Table1[[#This Row],[MOH 731_EMTCT_On HAART at 1st ANC_HV02-14]]</f>
        <v>0</v>
      </c>
      <c r="CN73" s="6">
        <f>SUM(Table1[[#This Row],[MOH 731_HIV_TB_StartART_&lt;1 (M) HV03-01]:[MOH 731_HIV_TB_StartART_25+_(F)_HV03-14]])</f>
        <v>0</v>
      </c>
      <c r="CO73" s="6">
        <f>SUM(Table1[[#This Row],[MOH 731_HIV_TB_OnART_&lt;1 (M) HV03-15]:[MOH 731_HIV_TB_OnART_25+_(F)_HV03-28]])</f>
        <v>0</v>
      </c>
      <c r="CP73" s="6">
        <f>Table1[[#This Row],[anc1_731]]</f>
        <v>0</v>
      </c>
      <c r="CQ73" s="6">
        <f>Table1[[#This Row],[anc_kp]]</f>
        <v>0</v>
      </c>
      <c r="CR73" s="6">
        <f>Table1[[#This Row],[MOH 731_HIV_TB cases_New_HV03-61]]</f>
        <v>0</v>
      </c>
      <c r="CS73" s="6">
        <f>Table1[[#This Row],[MOH 731_HIV_TB New_KnownHIVPositive(KPs)_HV03-62]]</f>
        <v>0</v>
      </c>
      <c r="CT73" s="6">
        <f t="shared" si="14"/>
        <v>0</v>
      </c>
      <c r="CU73" s="6">
        <f t="shared" si="15"/>
        <v>0</v>
      </c>
      <c r="CV73" s="6">
        <f>Table1[[#This Row],[MOH 731_HIV_TB New HIV Positive_HV03-63]]</f>
        <v>0</v>
      </c>
      <c r="CW73" s="6">
        <f>Table1[[#This Row],[MOH 731_HIV_TB New Known HIV Positive (KP) on HAART_HV03-64]]</f>
        <v>0</v>
      </c>
      <c r="CX73" s="6">
        <f>Table1[[#This Row],[MOH 731_HIV_TB New_start_HAART_HV03-65]]</f>
        <v>0</v>
      </c>
      <c r="CY73" s="6">
        <f>SUM(Table1[[#This Row],[tb_alreadyart_3082]:[tb_newart_3083]])</f>
        <v>0</v>
      </c>
      <c r="CZ73" s="6">
        <f>SUM(Table1[[#This Row],[MOH 731_HTS_No. Initiated on PrEP (NEW)_General popn _(M)_ HV01-19]:[MOH 731_HTS_No. Initiated on PrEP (NEW)_Pregnant and breastfeeding women HV01-31]])</f>
        <v>0</v>
      </c>
      <c r="DA73" s="6">
        <f t="shared" si="16"/>
        <v>0</v>
      </c>
      <c r="DB73" s="6">
        <f t="shared" si="17"/>
        <v>0</v>
      </c>
      <c r="DC73" s="6">
        <f>Table1[[#This Row],[MOH 711 SGBV Total Survivors Seen]]</f>
        <v>0</v>
      </c>
      <c r="DD73" s="6">
        <f t="shared" si="18"/>
        <v>0</v>
      </c>
      <c r="DE73" s="6">
        <f t="shared" si="19"/>
        <v>0</v>
      </c>
      <c r="DF73" s="6">
        <f>SUM(Table1[[#This Row],[MOH 731_HIV_TB_StartTPT_&lt;15 HV03-31]:[MOH 731_HIV_TB_StartTPT_15+ HV03-32]])</f>
        <v>0</v>
      </c>
      <c r="DG73" s="6">
        <f t="shared" si="20"/>
        <v>0</v>
      </c>
      <c r="DH73" s="18"/>
      <c r="DI73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('202407_HAqSsMMvliD','202407','HAqSsMMvliD','14723','0','2','0','0','0','0','0','0','0','0','0','0','0','0','0','0','0','0','0','0','0','0','0','0','0','0','0','0','0','0','0','0');</v>
      </c>
    </row>
    <row r="74" spans="2:113" x14ac:dyDescent="0.25">
      <c r="B74" s="1">
        <v>202407</v>
      </c>
      <c r="C74" s="2">
        <v>45474</v>
      </c>
      <c r="D74" s="1">
        <v>202407</v>
      </c>
      <c r="E74" s="1"/>
      <c r="F74" s="1" t="s">
        <v>172</v>
      </c>
      <c r="G74" s="1" t="s">
        <v>173</v>
      </c>
      <c r="H74" s="1">
        <v>20467</v>
      </c>
      <c r="I74" s="1"/>
      <c r="J74" s="1"/>
      <c r="K74" s="1">
        <v>2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>
        <v>2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>
        <v>2</v>
      </c>
      <c r="BZ74" s="1"/>
      <c r="CA74" s="1"/>
      <c r="CB74" s="16">
        <f>SUM(Table1[[#This Row],[MOH 731_HTS_Positive_2-9 _(M)_ HV01-06]:[MOH 731_HTS_Positive_25+ _(F) (Including PMTCT)_HV01-15]])</f>
        <v>0</v>
      </c>
      <c r="CC74" s="16">
        <f>SUM(Table1[[#This Row],[MOH 731_HTS_Tests _(M)_ HV01-01]:[MOH 731_HTS_Tests _(F) (Including PMTCT)_ HV01-02]])</f>
        <v>2</v>
      </c>
      <c r="CD74" s="16">
        <f>Table1[[#This Row],[MOH 711 New ANC clients]]</f>
        <v>2</v>
      </c>
      <c r="CE74" s="6">
        <f>SUM(Table1[[#This Row],[MOH 731_EMTCT_Tested at ANC_Initial_HV02-02]])</f>
        <v>2</v>
      </c>
      <c r="CF74" s="6">
        <f t="shared" si="22"/>
        <v>0</v>
      </c>
      <c r="CG74" s="6">
        <f t="shared" si="22"/>
        <v>0</v>
      </c>
      <c r="CH74" s="6">
        <f>SUM(Table1[[#This Row],[MOH 731_EMTCT_Known Positive at 1st ANC_HV02-01]])</f>
        <v>0</v>
      </c>
      <c r="CI74" s="6">
        <f>SUM(Table1[[#This Row],[MOH 731_EMTCT_Positive Results_ANC_HV02-10]])</f>
        <v>0</v>
      </c>
      <c r="CJ74" s="6">
        <f t="shared" si="12"/>
        <v>0</v>
      </c>
      <c r="CK74" s="6">
        <f t="shared" si="13"/>
        <v>0</v>
      </c>
      <c r="CL74" s="6">
        <f>Table1[[#This Row],[MOH 731_EMTCT_Start HAART_ANC_HV02-15]]</f>
        <v>0</v>
      </c>
      <c r="CM74" s="6">
        <f>Table1[[#This Row],[MOH 731_EMTCT_On HAART at 1st ANC_HV02-14]]</f>
        <v>0</v>
      </c>
      <c r="CN74" s="6">
        <f>SUM(Table1[[#This Row],[MOH 731_HIV_TB_StartART_&lt;1 (M) HV03-01]:[MOH 731_HIV_TB_StartART_25+_(F)_HV03-14]])</f>
        <v>0</v>
      </c>
      <c r="CO74" s="6">
        <f>SUM(Table1[[#This Row],[MOH 731_HIV_TB_OnART_&lt;1 (M) HV03-15]:[MOH 731_HIV_TB_OnART_25+_(F)_HV03-28]])</f>
        <v>0</v>
      </c>
      <c r="CP74" s="6">
        <f>Table1[[#This Row],[anc1_731]]</f>
        <v>2</v>
      </c>
      <c r="CQ74" s="6">
        <f>Table1[[#This Row],[anc_kp]]</f>
        <v>0</v>
      </c>
      <c r="CR74" s="6">
        <f>Table1[[#This Row],[MOH 731_HIV_TB cases_New_HV03-61]]</f>
        <v>0</v>
      </c>
      <c r="CS74" s="6">
        <f>Table1[[#This Row],[MOH 731_HIV_TB New_KnownHIVPositive(KPs)_HV03-62]]</f>
        <v>0</v>
      </c>
      <c r="CT74" s="6">
        <f t="shared" si="14"/>
        <v>0</v>
      </c>
      <c r="CU74" s="6">
        <f t="shared" si="15"/>
        <v>0</v>
      </c>
      <c r="CV74" s="6">
        <f>Table1[[#This Row],[MOH 731_HIV_TB New HIV Positive_HV03-63]]</f>
        <v>0</v>
      </c>
      <c r="CW74" s="6">
        <f>Table1[[#This Row],[MOH 731_HIV_TB New Known HIV Positive (KP) on HAART_HV03-64]]</f>
        <v>0</v>
      </c>
      <c r="CX74" s="6">
        <f>Table1[[#This Row],[MOH 731_HIV_TB New_start_HAART_HV03-65]]</f>
        <v>0</v>
      </c>
      <c r="CY74" s="6">
        <f>SUM(Table1[[#This Row],[tb_alreadyart_3082]:[tb_newart_3083]])</f>
        <v>0</v>
      </c>
      <c r="CZ74" s="6">
        <f>SUM(Table1[[#This Row],[MOH 731_HTS_No. Initiated on PrEP (NEW)_General popn _(M)_ HV01-19]:[MOH 731_HTS_No. Initiated on PrEP (NEW)_Pregnant and breastfeeding women HV01-31]])</f>
        <v>0</v>
      </c>
      <c r="DA74" s="6">
        <f t="shared" si="16"/>
        <v>0</v>
      </c>
      <c r="DB74" s="6">
        <f t="shared" si="17"/>
        <v>0</v>
      </c>
      <c r="DC74" s="6">
        <f>Table1[[#This Row],[MOH 711 SGBV Total Survivors Seen]]</f>
        <v>0</v>
      </c>
      <c r="DD74" s="6">
        <f t="shared" si="18"/>
        <v>0</v>
      </c>
      <c r="DE74" s="6">
        <f t="shared" si="19"/>
        <v>0</v>
      </c>
      <c r="DF74" s="6">
        <f>SUM(Table1[[#This Row],[MOH 731_HIV_TB_StartTPT_&lt;15 HV03-31]:[MOH 731_HIV_TB_StartTPT_15+ HV03-32]])</f>
        <v>0</v>
      </c>
      <c r="DG74" s="6">
        <f t="shared" si="20"/>
        <v>0</v>
      </c>
      <c r="DH74" s="18"/>
      <c r="DI74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('202407_tLBNNFe9zSU','202407','tLBNNFe9zSU','20467','0','2','2','2','0','0','0','0','0','0','0','0','0','0','2','0','0','0','0','0','0','0','0','0','0','0','0','0','0','0','0','0');</v>
      </c>
    </row>
    <row r="75" spans="2:113" x14ac:dyDescent="0.25">
      <c r="B75" s="1">
        <v>202407</v>
      </c>
      <c r="C75" s="2">
        <v>45474</v>
      </c>
      <c r="D75" s="1">
        <v>202407</v>
      </c>
      <c r="E75" s="1"/>
      <c r="F75" s="1" t="s">
        <v>174</v>
      </c>
      <c r="G75" s="1" t="s">
        <v>175</v>
      </c>
      <c r="H75" s="1">
        <v>17019</v>
      </c>
      <c r="I75" s="1"/>
      <c r="J75" s="1"/>
      <c r="K75" s="1">
        <v>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>
        <v>1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>
        <v>1</v>
      </c>
      <c r="BZ75" s="1"/>
      <c r="CA75" s="1"/>
      <c r="CB75" s="16">
        <f>SUM(Table1[[#This Row],[MOH 731_HTS_Positive_2-9 _(M)_ HV01-06]:[MOH 731_HTS_Positive_25+ _(F) (Including PMTCT)_HV01-15]])</f>
        <v>0</v>
      </c>
      <c r="CC75" s="16">
        <f>SUM(Table1[[#This Row],[MOH 731_HTS_Tests _(M)_ HV01-01]:[MOH 731_HTS_Tests _(F) (Including PMTCT)_ HV01-02]])</f>
        <v>1</v>
      </c>
      <c r="CD75" s="16">
        <f>Table1[[#This Row],[MOH 711 New ANC clients]]</f>
        <v>1</v>
      </c>
      <c r="CE75" s="6">
        <f>SUM(Table1[[#This Row],[MOH 731_EMTCT_Tested at ANC_Initial_HV02-02]])</f>
        <v>1</v>
      </c>
      <c r="CF75" s="6">
        <f t="shared" si="22"/>
        <v>0</v>
      </c>
      <c r="CG75" s="6">
        <f t="shared" si="22"/>
        <v>0</v>
      </c>
      <c r="CH75" s="6">
        <f>SUM(Table1[[#This Row],[MOH 731_EMTCT_Known Positive at 1st ANC_HV02-01]])</f>
        <v>0</v>
      </c>
      <c r="CI75" s="6">
        <f>SUM(Table1[[#This Row],[MOH 731_EMTCT_Positive Results_ANC_HV02-10]])</f>
        <v>0</v>
      </c>
      <c r="CJ75" s="6">
        <f t="shared" si="12"/>
        <v>0</v>
      </c>
      <c r="CK75" s="6">
        <f t="shared" si="13"/>
        <v>0</v>
      </c>
      <c r="CL75" s="6">
        <f>Table1[[#This Row],[MOH 731_EMTCT_Start HAART_ANC_HV02-15]]</f>
        <v>0</v>
      </c>
      <c r="CM75" s="6">
        <f>Table1[[#This Row],[MOH 731_EMTCT_On HAART at 1st ANC_HV02-14]]</f>
        <v>0</v>
      </c>
      <c r="CN75" s="6">
        <f>SUM(Table1[[#This Row],[MOH 731_HIV_TB_StartART_&lt;1 (M) HV03-01]:[MOH 731_HIV_TB_StartART_25+_(F)_HV03-14]])</f>
        <v>0</v>
      </c>
      <c r="CO75" s="6">
        <f>SUM(Table1[[#This Row],[MOH 731_HIV_TB_OnART_&lt;1 (M) HV03-15]:[MOH 731_HIV_TB_OnART_25+_(F)_HV03-28]])</f>
        <v>0</v>
      </c>
      <c r="CP75" s="6">
        <f>Table1[[#This Row],[anc1_731]]</f>
        <v>1</v>
      </c>
      <c r="CQ75" s="6">
        <f>Table1[[#This Row],[anc_kp]]</f>
        <v>0</v>
      </c>
      <c r="CR75" s="6">
        <f>Table1[[#This Row],[MOH 731_HIV_TB cases_New_HV03-61]]</f>
        <v>0</v>
      </c>
      <c r="CS75" s="6">
        <f>Table1[[#This Row],[MOH 731_HIV_TB New_KnownHIVPositive(KPs)_HV03-62]]</f>
        <v>0</v>
      </c>
      <c r="CT75" s="6">
        <f t="shared" si="14"/>
        <v>0</v>
      </c>
      <c r="CU75" s="6">
        <f t="shared" si="15"/>
        <v>0</v>
      </c>
      <c r="CV75" s="6">
        <f>Table1[[#This Row],[MOH 731_HIV_TB New HIV Positive_HV03-63]]</f>
        <v>0</v>
      </c>
      <c r="CW75" s="6">
        <f>Table1[[#This Row],[MOH 731_HIV_TB New Known HIV Positive (KP) on HAART_HV03-64]]</f>
        <v>0</v>
      </c>
      <c r="CX75" s="6">
        <f>Table1[[#This Row],[MOH 731_HIV_TB New_start_HAART_HV03-65]]</f>
        <v>0</v>
      </c>
      <c r="CY75" s="6">
        <f>SUM(Table1[[#This Row],[tb_alreadyart_3082]:[tb_newart_3083]])</f>
        <v>0</v>
      </c>
      <c r="CZ75" s="6">
        <f>SUM(Table1[[#This Row],[MOH 731_HTS_No. Initiated on PrEP (NEW)_General popn _(M)_ HV01-19]:[MOH 731_HTS_No. Initiated on PrEP (NEW)_Pregnant and breastfeeding women HV01-31]])</f>
        <v>0</v>
      </c>
      <c r="DA75" s="6">
        <f t="shared" si="16"/>
        <v>0</v>
      </c>
      <c r="DB75" s="6">
        <f t="shared" si="17"/>
        <v>0</v>
      </c>
      <c r="DC75" s="6">
        <f>Table1[[#This Row],[MOH 711 SGBV Total Survivors Seen]]</f>
        <v>0</v>
      </c>
      <c r="DD75" s="6">
        <f t="shared" si="18"/>
        <v>0</v>
      </c>
      <c r="DE75" s="6">
        <f t="shared" si="19"/>
        <v>0</v>
      </c>
      <c r="DF75" s="6">
        <f>SUM(Table1[[#This Row],[MOH 731_HIV_TB_StartTPT_&lt;15 HV03-31]:[MOH 731_HIV_TB_StartTPT_15+ HV03-32]])</f>
        <v>0</v>
      </c>
      <c r="DG75" s="6">
        <f t="shared" si="20"/>
        <v>0</v>
      </c>
      <c r="DH75" s="18"/>
      <c r="DI75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('202407_agoZZYNNVZG','202407','agoZZYNNVZG','17019','0','1','1','1','0','0','0','0','0','0','0','0','0','0','1','0','0','0','0','0','0','0','0','0','0','0','0','0','0','0','0','0');</v>
      </c>
    </row>
    <row r="76" spans="2:113" x14ac:dyDescent="0.25">
      <c r="B76" s="1">
        <v>202407</v>
      </c>
      <c r="C76" s="2">
        <v>45474</v>
      </c>
      <c r="D76" s="1">
        <v>202407</v>
      </c>
      <c r="E76" s="1"/>
      <c r="F76" s="1" t="s">
        <v>176</v>
      </c>
      <c r="G76" s="1" t="s">
        <v>177</v>
      </c>
      <c r="H76" s="1">
        <v>21245</v>
      </c>
      <c r="I76" s="1"/>
      <c r="J76" s="1">
        <v>1</v>
      </c>
      <c r="K76" s="1">
        <v>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6">
        <f>SUM(Table1[[#This Row],[MOH 731_HTS_Positive_2-9 _(M)_ HV01-06]:[MOH 731_HTS_Positive_25+ _(F) (Including PMTCT)_HV01-15]])</f>
        <v>0</v>
      </c>
      <c r="CC76" s="16">
        <f>SUM(Table1[[#This Row],[MOH 731_HTS_Tests _(M)_ HV01-01]:[MOH 731_HTS_Tests _(F) (Including PMTCT)_ HV01-02]])</f>
        <v>3</v>
      </c>
      <c r="CD76" s="16">
        <f>Table1[[#This Row],[MOH 711 New ANC clients]]</f>
        <v>0</v>
      </c>
      <c r="CE76" s="6">
        <f>SUM(Table1[[#This Row],[MOH 731_EMTCT_Tested at ANC_Initial_HV02-02]])</f>
        <v>0</v>
      </c>
      <c r="CF76" s="6">
        <f t="shared" si="22"/>
        <v>0</v>
      </c>
      <c r="CG76" s="6">
        <f t="shared" si="22"/>
        <v>0</v>
      </c>
      <c r="CH76" s="6">
        <f>SUM(Table1[[#This Row],[MOH 731_EMTCT_Known Positive at 1st ANC_HV02-01]])</f>
        <v>0</v>
      </c>
      <c r="CI76" s="6">
        <f>SUM(Table1[[#This Row],[MOH 731_EMTCT_Positive Results_ANC_HV02-10]])</f>
        <v>0</v>
      </c>
      <c r="CJ76" s="6">
        <f t="shared" si="12"/>
        <v>0</v>
      </c>
      <c r="CK76" s="6">
        <f t="shared" si="13"/>
        <v>0</v>
      </c>
      <c r="CL76" s="6">
        <f>Table1[[#This Row],[MOH 731_EMTCT_Start HAART_ANC_HV02-15]]</f>
        <v>0</v>
      </c>
      <c r="CM76" s="6">
        <f>Table1[[#This Row],[MOH 731_EMTCT_On HAART at 1st ANC_HV02-14]]</f>
        <v>0</v>
      </c>
      <c r="CN76" s="6">
        <f>SUM(Table1[[#This Row],[MOH 731_HIV_TB_StartART_&lt;1 (M) HV03-01]:[MOH 731_HIV_TB_StartART_25+_(F)_HV03-14]])</f>
        <v>0</v>
      </c>
      <c r="CO76" s="6">
        <f>SUM(Table1[[#This Row],[MOH 731_HIV_TB_OnART_&lt;1 (M) HV03-15]:[MOH 731_HIV_TB_OnART_25+_(F)_HV03-28]])</f>
        <v>0</v>
      </c>
      <c r="CP76" s="6">
        <f>Table1[[#This Row],[anc1_731]]</f>
        <v>0</v>
      </c>
      <c r="CQ76" s="6">
        <f>Table1[[#This Row],[anc_kp]]</f>
        <v>0</v>
      </c>
      <c r="CR76" s="6">
        <f>Table1[[#This Row],[MOH 731_HIV_TB cases_New_HV03-61]]</f>
        <v>0</v>
      </c>
      <c r="CS76" s="6">
        <f>Table1[[#This Row],[MOH 731_HIV_TB New_KnownHIVPositive(KPs)_HV03-62]]</f>
        <v>0</v>
      </c>
      <c r="CT76" s="6">
        <f t="shared" si="14"/>
        <v>0</v>
      </c>
      <c r="CU76" s="6">
        <f t="shared" si="15"/>
        <v>0</v>
      </c>
      <c r="CV76" s="6">
        <f>Table1[[#This Row],[MOH 731_HIV_TB New HIV Positive_HV03-63]]</f>
        <v>0</v>
      </c>
      <c r="CW76" s="6">
        <f>Table1[[#This Row],[MOH 731_HIV_TB New Known HIV Positive (KP) on HAART_HV03-64]]</f>
        <v>0</v>
      </c>
      <c r="CX76" s="6">
        <f>Table1[[#This Row],[MOH 731_HIV_TB New_start_HAART_HV03-65]]</f>
        <v>0</v>
      </c>
      <c r="CY76" s="6">
        <f>SUM(Table1[[#This Row],[tb_alreadyart_3082]:[tb_newart_3083]])</f>
        <v>0</v>
      </c>
      <c r="CZ76" s="6">
        <f>SUM(Table1[[#This Row],[MOH 731_HTS_No. Initiated on PrEP (NEW)_General popn _(M)_ HV01-19]:[MOH 731_HTS_No. Initiated on PrEP (NEW)_Pregnant and breastfeeding women HV01-31]])</f>
        <v>0</v>
      </c>
      <c r="DA76" s="6">
        <f t="shared" si="16"/>
        <v>0</v>
      </c>
      <c r="DB76" s="6">
        <f t="shared" si="17"/>
        <v>0</v>
      </c>
      <c r="DC76" s="6">
        <f>Table1[[#This Row],[MOH 711 SGBV Total Survivors Seen]]</f>
        <v>0</v>
      </c>
      <c r="DD76" s="6">
        <f t="shared" si="18"/>
        <v>0</v>
      </c>
      <c r="DE76" s="6">
        <f t="shared" si="19"/>
        <v>0</v>
      </c>
      <c r="DF76" s="6">
        <f>SUM(Table1[[#This Row],[MOH 731_HIV_TB_StartTPT_&lt;15 HV03-31]:[MOH 731_HIV_TB_StartTPT_15+ HV03-32]])</f>
        <v>0</v>
      </c>
      <c r="DG76" s="6">
        <f t="shared" si="20"/>
        <v>0</v>
      </c>
      <c r="DH76" s="18"/>
      <c r="DI76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('202407_Ux2xFegbYAh','202407','Ux2xFegbYAh','21245','0','3','0','0','0','0','0','0','0','0','0','0','0','0','0','0','0','0','0','0','0','0','0','0','0','0','0','0','0','0','0','0');</v>
      </c>
    </row>
    <row r="77" spans="2:113" x14ac:dyDescent="0.25">
      <c r="B77" s="1">
        <v>202407</v>
      </c>
      <c r="C77" s="2">
        <v>45474</v>
      </c>
      <c r="D77" s="1">
        <v>202407</v>
      </c>
      <c r="E77" s="1"/>
      <c r="F77" s="1" t="s">
        <v>178</v>
      </c>
      <c r="G77" s="1" t="s">
        <v>179</v>
      </c>
      <c r="H77" s="1">
        <v>23574</v>
      </c>
      <c r="I77" s="1"/>
      <c r="J77" s="1">
        <v>6</v>
      </c>
      <c r="K77" s="1">
        <v>3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6">
        <f>SUM(Table1[[#This Row],[MOH 731_HTS_Positive_2-9 _(M)_ HV01-06]:[MOH 731_HTS_Positive_25+ _(F) (Including PMTCT)_HV01-15]])</f>
        <v>0</v>
      </c>
      <c r="CC77" s="16">
        <f>SUM(Table1[[#This Row],[MOH 731_HTS_Tests _(M)_ HV01-01]:[MOH 731_HTS_Tests _(F) (Including PMTCT)_ HV01-02]])</f>
        <v>9</v>
      </c>
      <c r="CD77" s="16">
        <f>Table1[[#This Row],[MOH 711 New ANC clients]]</f>
        <v>0</v>
      </c>
      <c r="CE77" s="6">
        <f>SUM(Table1[[#This Row],[MOH 731_EMTCT_Tested at ANC_Initial_HV02-02]])</f>
        <v>0</v>
      </c>
      <c r="CF77" s="6">
        <f t="shared" si="22"/>
        <v>0</v>
      </c>
      <c r="CG77" s="6">
        <f t="shared" si="22"/>
        <v>0</v>
      </c>
      <c r="CH77" s="6">
        <f>SUM(Table1[[#This Row],[MOH 731_EMTCT_Known Positive at 1st ANC_HV02-01]])</f>
        <v>0</v>
      </c>
      <c r="CI77" s="6">
        <f>SUM(Table1[[#This Row],[MOH 731_EMTCT_Positive Results_ANC_HV02-10]])</f>
        <v>0</v>
      </c>
      <c r="CJ77" s="6">
        <f t="shared" si="12"/>
        <v>0</v>
      </c>
      <c r="CK77" s="6">
        <f t="shared" si="13"/>
        <v>0</v>
      </c>
      <c r="CL77" s="6">
        <f>Table1[[#This Row],[MOH 731_EMTCT_Start HAART_ANC_HV02-15]]</f>
        <v>0</v>
      </c>
      <c r="CM77" s="6">
        <f>Table1[[#This Row],[MOH 731_EMTCT_On HAART at 1st ANC_HV02-14]]</f>
        <v>0</v>
      </c>
      <c r="CN77" s="6">
        <f>SUM(Table1[[#This Row],[MOH 731_HIV_TB_StartART_&lt;1 (M) HV03-01]:[MOH 731_HIV_TB_StartART_25+_(F)_HV03-14]])</f>
        <v>0</v>
      </c>
      <c r="CO77" s="6">
        <f>SUM(Table1[[#This Row],[MOH 731_HIV_TB_OnART_&lt;1 (M) HV03-15]:[MOH 731_HIV_TB_OnART_25+_(F)_HV03-28]])</f>
        <v>0</v>
      </c>
      <c r="CP77" s="6">
        <f>Table1[[#This Row],[anc1_731]]</f>
        <v>0</v>
      </c>
      <c r="CQ77" s="6">
        <f>Table1[[#This Row],[anc_kp]]</f>
        <v>0</v>
      </c>
      <c r="CR77" s="6">
        <f>Table1[[#This Row],[MOH 731_HIV_TB cases_New_HV03-61]]</f>
        <v>0</v>
      </c>
      <c r="CS77" s="6">
        <f>Table1[[#This Row],[MOH 731_HIV_TB New_KnownHIVPositive(KPs)_HV03-62]]</f>
        <v>0</v>
      </c>
      <c r="CT77" s="6">
        <f t="shared" si="14"/>
        <v>0</v>
      </c>
      <c r="CU77" s="6">
        <f t="shared" si="15"/>
        <v>0</v>
      </c>
      <c r="CV77" s="6">
        <f>Table1[[#This Row],[MOH 731_HIV_TB New HIV Positive_HV03-63]]</f>
        <v>0</v>
      </c>
      <c r="CW77" s="6">
        <f>Table1[[#This Row],[MOH 731_HIV_TB New Known HIV Positive (KP) on HAART_HV03-64]]</f>
        <v>0</v>
      </c>
      <c r="CX77" s="6">
        <f>Table1[[#This Row],[MOH 731_HIV_TB New_start_HAART_HV03-65]]</f>
        <v>0</v>
      </c>
      <c r="CY77" s="6">
        <f>SUM(Table1[[#This Row],[tb_alreadyart_3082]:[tb_newart_3083]])</f>
        <v>0</v>
      </c>
      <c r="CZ77" s="6">
        <f>SUM(Table1[[#This Row],[MOH 731_HTS_No. Initiated on PrEP (NEW)_General popn _(M)_ HV01-19]:[MOH 731_HTS_No. Initiated on PrEP (NEW)_Pregnant and breastfeeding women HV01-31]])</f>
        <v>0</v>
      </c>
      <c r="DA77" s="6">
        <f t="shared" si="16"/>
        <v>0</v>
      </c>
      <c r="DB77" s="6">
        <f t="shared" si="17"/>
        <v>0</v>
      </c>
      <c r="DC77" s="6">
        <f>Table1[[#This Row],[MOH 711 SGBV Total Survivors Seen]]</f>
        <v>0</v>
      </c>
      <c r="DD77" s="6">
        <f t="shared" si="18"/>
        <v>0</v>
      </c>
      <c r="DE77" s="6">
        <f t="shared" si="19"/>
        <v>0</v>
      </c>
      <c r="DF77" s="6">
        <f>SUM(Table1[[#This Row],[MOH 731_HIV_TB_StartTPT_&lt;15 HV03-31]:[MOH 731_HIV_TB_StartTPT_15+ HV03-32]])</f>
        <v>0</v>
      </c>
      <c r="DG77" s="6">
        <f t="shared" si="20"/>
        <v>0</v>
      </c>
      <c r="DH77" s="18"/>
      <c r="DI77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('202407_AxcEIYpvsXk','202407','AxcEIYpvsXk','23574','0','9','0','0','0','0','0','0','0','0','0','0','0','0','0','0','0','0','0','0','0','0','0','0','0','0','0','0','0','0','0','0');</v>
      </c>
    </row>
    <row r="78" spans="2:113" x14ac:dyDescent="0.25">
      <c r="B78" s="1">
        <v>202407</v>
      </c>
      <c r="C78" s="2">
        <v>45474</v>
      </c>
      <c r="D78" s="1">
        <v>202407</v>
      </c>
      <c r="E78" s="1"/>
      <c r="F78" s="1" t="s">
        <v>180</v>
      </c>
      <c r="G78" s="1" t="s">
        <v>181</v>
      </c>
      <c r="H78" s="1">
        <v>14735</v>
      </c>
      <c r="I78" s="1"/>
      <c r="J78" s="1">
        <v>2</v>
      </c>
      <c r="K78" s="1">
        <v>2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6">
        <f>SUM(Table1[[#This Row],[MOH 731_HTS_Positive_2-9 _(M)_ HV01-06]:[MOH 731_HTS_Positive_25+ _(F) (Including PMTCT)_HV01-15]])</f>
        <v>0</v>
      </c>
      <c r="CC78" s="16">
        <f>SUM(Table1[[#This Row],[MOH 731_HTS_Tests _(M)_ HV01-01]:[MOH 731_HTS_Tests _(F) (Including PMTCT)_ HV01-02]])</f>
        <v>4</v>
      </c>
      <c r="CD78" s="16">
        <f>Table1[[#This Row],[MOH 711 New ANC clients]]</f>
        <v>0</v>
      </c>
      <c r="CE78" s="6">
        <f>SUM(Table1[[#This Row],[MOH 731_EMTCT_Tested at ANC_Initial_HV02-02]])</f>
        <v>0</v>
      </c>
      <c r="CF78" s="6">
        <f t="shared" si="22"/>
        <v>0</v>
      </c>
      <c r="CG78" s="6">
        <f t="shared" si="22"/>
        <v>0</v>
      </c>
      <c r="CH78" s="6">
        <f>SUM(Table1[[#This Row],[MOH 731_EMTCT_Known Positive at 1st ANC_HV02-01]])</f>
        <v>0</v>
      </c>
      <c r="CI78" s="6">
        <f>SUM(Table1[[#This Row],[MOH 731_EMTCT_Positive Results_ANC_HV02-10]])</f>
        <v>0</v>
      </c>
      <c r="CJ78" s="6">
        <f t="shared" si="12"/>
        <v>0</v>
      </c>
      <c r="CK78" s="6">
        <f t="shared" si="13"/>
        <v>0</v>
      </c>
      <c r="CL78" s="6">
        <f>Table1[[#This Row],[MOH 731_EMTCT_Start HAART_ANC_HV02-15]]</f>
        <v>0</v>
      </c>
      <c r="CM78" s="6">
        <f>Table1[[#This Row],[MOH 731_EMTCT_On HAART at 1st ANC_HV02-14]]</f>
        <v>0</v>
      </c>
      <c r="CN78" s="6">
        <f>SUM(Table1[[#This Row],[MOH 731_HIV_TB_StartART_&lt;1 (M) HV03-01]:[MOH 731_HIV_TB_StartART_25+_(F)_HV03-14]])</f>
        <v>0</v>
      </c>
      <c r="CO78" s="6">
        <f>SUM(Table1[[#This Row],[MOH 731_HIV_TB_OnART_&lt;1 (M) HV03-15]:[MOH 731_HIV_TB_OnART_25+_(F)_HV03-28]])</f>
        <v>0</v>
      </c>
      <c r="CP78" s="6">
        <f>Table1[[#This Row],[anc1_731]]</f>
        <v>0</v>
      </c>
      <c r="CQ78" s="6">
        <f>Table1[[#This Row],[anc_kp]]</f>
        <v>0</v>
      </c>
      <c r="CR78" s="6">
        <f>Table1[[#This Row],[MOH 731_HIV_TB cases_New_HV03-61]]</f>
        <v>0</v>
      </c>
      <c r="CS78" s="6">
        <f>Table1[[#This Row],[MOH 731_HIV_TB New_KnownHIVPositive(KPs)_HV03-62]]</f>
        <v>0</v>
      </c>
      <c r="CT78" s="6">
        <f t="shared" si="14"/>
        <v>0</v>
      </c>
      <c r="CU78" s="6">
        <f t="shared" si="15"/>
        <v>0</v>
      </c>
      <c r="CV78" s="6">
        <f>Table1[[#This Row],[MOH 731_HIV_TB New HIV Positive_HV03-63]]</f>
        <v>0</v>
      </c>
      <c r="CW78" s="6">
        <f>Table1[[#This Row],[MOH 731_HIV_TB New Known HIV Positive (KP) on HAART_HV03-64]]</f>
        <v>0</v>
      </c>
      <c r="CX78" s="6">
        <f>Table1[[#This Row],[MOH 731_HIV_TB New_start_HAART_HV03-65]]</f>
        <v>0</v>
      </c>
      <c r="CY78" s="6">
        <f>SUM(Table1[[#This Row],[tb_alreadyart_3082]:[tb_newart_3083]])</f>
        <v>0</v>
      </c>
      <c r="CZ78" s="6">
        <f>SUM(Table1[[#This Row],[MOH 731_HTS_No. Initiated on PrEP (NEW)_General popn _(M)_ HV01-19]:[MOH 731_HTS_No. Initiated on PrEP (NEW)_Pregnant and breastfeeding women HV01-31]])</f>
        <v>0</v>
      </c>
      <c r="DA78" s="6">
        <f t="shared" si="16"/>
        <v>0</v>
      </c>
      <c r="DB78" s="6">
        <f t="shared" si="17"/>
        <v>0</v>
      </c>
      <c r="DC78" s="6">
        <f>Table1[[#This Row],[MOH 711 SGBV Total Survivors Seen]]</f>
        <v>0</v>
      </c>
      <c r="DD78" s="6">
        <f t="shared" si="18"/>
        <v>0</v>
      </c>
      <c r="DE78" s="6">
        <f t="shared" si="19"/>
        <v>0</v>
      </c>
      <c r="DF78" s="6">
        <f>SUM(Table1[[#This Row],[MOH 731_HIV_TB_StartTPT_&lt;15 HV03-31]:[MOH 731_HIV_TB_StartTPT_15+ HV03-32]])</f>
        <v>0</v>
      </c>
      <c r="DG78" s="6">
        <f t="shared" si="20"/>
        <v>0</v>
      </c>
      <c r="DH78" s="18"/>
      <c r="DI78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('202407_JiUDQUJPI8Z','202407','JiUDQUJPI8Z','14735','0','4','0','0','0','0','0','0','0','0','0','0','0','0','0','0','0','0','0','0','0','0','0','0','0','0','0','0','0','0','0','0');</v>
      </c>
    </row>
    <row r="79" spans="2:113" x14ac:dyDescent="0.25">
      <c r="B79" s="1">
        <v>202407</v>
      </c>
      <c r="C79" s="2">
        <v>45474</v>
      </c>
      <c r="D79" s="1">
        <v>202407</v>
      </c>
      <c r="E79" s="1"/>
      <c r="F79" s="1" t="s">
        <v>182</v>
      </c>
      <c r="G79" s="1" t="s">
        <v>183</v>
      </c>
      <c r="H79" s="1">
        <v>14743</v>
      </c>
      <c r="I79" s="1"/>
      <c r="J79" s="1">
        <v>2</v>
      </c>
      <c r="K79" s="1">
        <v>2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>
        <v>1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>
        <v>1</v>
      </c>
      <c r="BZ79" s="1"/>
      <c r="CA79" s="1"/>
      <c r="CB79" s="16">
        <f>SUM(Table1[[#This Row],[MOH 731_HTS_Positive_2-9 _(M)_ HV01-06]:[MOH 731_HTS_Positive_25+ _(F) (Including PMTCT)_HV01-15]])</f>
        <v>0</v>
      </c>
      <c r="CC79" s="16">
        <f>SUM(Table1[[#This Row],[MOH 731_HTS_Tests _(M)_ HV01-01]:[MOH 731_HTS_Tests _(F) (Including PMTCT)_ HV01-02]])</f>
        <v>4</v>
      </c>
      <c r="CD79" s="16">
        <f>Table1[[#This Row],[MOH 711 New ANC clients]]</f>
        <v>1</v>
      </c>
      <c r="CE79" s="6">
        <f>SUM(Table1[[#This Row],[MOH 731_EMTCT_Tested at ANC_Initial_HV02-02]])</f>
        <v>1</v>
      </c>
      <c r="CF79" s="6">
        <f t="shared" si="22"/>
        <v>0</v>
      </c>
      <c r="CG79" s="6">
        <f t="shared" si="22"/>
        <v>0</v>
      </c>
      <c r="CH79" s="6">
        <f>SUM(Table1[[#This Row],[MOH 731_EMTCT_Known Positive at 1st ANC_HV02-01]])</f>
        <v>0</v>
      </c>
      <c r="CI79" s="6">
        <f>SUM(Table1[[#This Row],[MOH 731_EMTCT_Positive Results_ANC_HV02-10]])</f>
        <v>0</v>
      </c>
      <c r="CJ79" s="6">
        <f t="shared" si="12"/>
        <v>0</v>
      </c>
      <c r="CK79" s="6">
        <f t="shared" si="13"/>
        <v>0</v>
      </c>
      <c r="CL79" s="6">
        <f>Table1[[#This Row],[MOH 731_EMTCT_Start HAART_ANC_HV02-15]]</f>
        <v>0</v>
      </c>
      <c r="CM79" s="6">
        <f>Table1[[#This Row],[MOH 731_EMTCT_On HAART at 1st ANC_HV02-14]]</f>
        <v>0</v>
      </c>
      <c r="CN79" s="6">
        <f>SUM(Table1[[#This Row],[MOH 731_HIV_TB_StartART_&lt;1 (M) HV03-01]:[MOH 731_HIV_TB_StartART_25+_(F)_HV03-14]])</f>
        <v>0</v>
      </c>
      <c r="CO79" s="6">
        <f>SUM(Table1[[#This Row],[MOH 731_HIV_TB_OnART_&lt;1 (M) HV03-15]:[MOH 731_HIV_TB_OnART_25+_(F)_HV03-28]])</f>
        <v>0</v>
      </c>
      <c r="CP79" s="6">
        <f>Table1[[#This Row],[anc1_731]]</f>
        <v>1</v>
      </c>
      <c r="CQ79" s="6">
        <f>Table1[[#This Row],[anc_kp]]</f>
        <v>0</v>
      </c>
      <c r="CR79" s="6">
        <f>Table1[[#This Row],[MOH 731_HIV_TB cases_New_HV03-61]]</f>
        <v>0</v>
      </c>
      <c r="CS79" s="6">
        <f>Table1[[#This Row],[MOH 731_HIV_TB New_KnownHIVPositive(KPs)_HV03-62]]</f>
        <v>0</v>
      </c>
      <c r="CT79" s="6">
        <f t="shared" si="14"/>
        <v>0</v>
      </c>
      <c r="CU79" s="6">
        <f t="shared" si="15"/>
        <v>0</v>
      </c>
      <c r="CV79" s="6">
        <f>Table1[[#This Row],[MOH 731_HIV_TB New HIV Positive_HV03-63]]</f>
        <v>0</v>
      </c>
      <c r="CW79" s="6">
        <f>Table1[[#This Row],[MOH 731_HIV_TB New Known HIV Positive (KP) on HAART_HV03-64]]</f>
        <v>0</v>
      </c>
      <c r="CX79" s="6">
        <f>Table1[[#This Row],[MOH 731_HIV_TB New_start_HAART_HV03-65]]</f>
        <v>0</v>
      </c>
      <c r="CY79" s="6">
        <f>SUM(Table1[[#This Row],[tb_alreadyart_3082]:[tb_newart_3083]])</f>
        <v>0</v>
      </c>
      <c r="CZ79" s="6">
        <f>SUM(Table1[[#This Row],[MOH 731_HTS_No. Initiated on PrEP (NEW)_General popn _(M)_ HV01-19]:[MOH 731_HTS_No. Initiated on PrEP (NEW)_Pregnant and breastfeeding women HV01-31]])</f>
        <v>0</v>
      </c>
      <c r="DA79" s="6">
        <f t="shared" si="16"/>
        <v>0</v>
      </c>
      <c r="DB79" s="6">
        <f t="shared" si="17"/>
        <v>0</v>
      </c>
      <c r="DC79" s="6">
        <f>Table1[[#This Row],[MOH 711 SGBV Total Survivors Seen]]</f>
        <v>0</v>
      </c>
      <c r="DD79" s="6">
        <f t="shared" si="18"/>
        <v>0</v>
      </c>
      <c r="DE79" s="6">
        <f t="shared" si="19"/>
        <v>0</v>
      </c>
      <c r="DF79" s="6">
        <f>SUM(Table1[[#This Row],[MOH 731_HIV_TB_StartTPT_&lt;15 HV03-31]:[MOH 731_HIV_TB_StartTPT_15+ HV03-32]])</f>
        <v>0</v>
      </c>
      <c r="DG79" s="6">
        <f t="shared" si="20"/>
        <v>0</v>
      </c>
      <c r="DH79" s="18"/>
      <c r="DI79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('202407_Tc10F3JWnj5','202407','Tc10F3JWnj5','14743','0','4','1','1','0','0','0','0','0','0','0','0','0','0','1','0','0','0','0','0','0','0','0','0','0','0','0','0','0','0','0','0');</v>
      </c>
    </row>
    <row r="80" spans="2:113" x14ac:dyDescent="0.25">
      <c r="B80" s="1">
        <v>202407</v>
      </c>
      <c r="C80" s="2">
        <v>45474</v>
      </c>
      <c r="D80" s="1">
        <v>202407</v>
      </c>
      <c r="E80" s="1"/>
      <c r="F80" s="1" t="s">
        <v>185</v>
      </c>
      <c r="G80" s="1" t="s">
        <v>186</v>
      </c>
      <c r="H80" s="1">
        <v>14784</v>
      </c>
      <c r="I80" s="1"/>
      <c r="J80" s="1">
        <v>3</v>
      </c>
      <c r="K80" s="1">
        <v>7</v>
      </c>
      <c r="L80" s="1"/>
      <c r="M80" s="1"/>
      <c r="N80" s="1"/>
      <c r="O80" s="1"/>
      <c r="P80" s="1"/>
      <c r="Q80" s="1"/>
      <c r="R80" s="1"/>
      <c r="S80" s="1"/>
      <c r="T80" s="1"/>
      <c r="U80" s="1">
        <v>1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>
        <v>2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>
        <v>2</v>
      </c>
      <c r="BZ80" s="1"/>
      <c r="CA80" s="1"/>
      <c r="CB80" s="16">
        <f>SUM(Table1[[#This Row],[MOH 731_HTS_Positive_2-9 _(M)_ HV01-06]:[MOH 731_HTS_Positive_25+ _(F) (Including PMTCT)_HV01-15]])</f>
        <v>1</v>
      </c>
      <c r="CC80" s="16">
        <f>SUM(Table1[[#This Row],[MOH 731_HTS_Tests _(M)_ HV01-01]:[MOH 731_HTS_Tests _(F) (Including PMTCT)_ HV01-02]])</f>
        <v>10</v>
      </c>
      <c r="CD80" s="16">
        <f>Table1[[#This Row],[MOH 711 New ANC clients]]</f>
        <v>2</v>
      </c>
      <c r="CE80" s="6">
        <f>SUM(Table1[[#This Row],[MOH 731_EMTCT_Tested at ANC_Initial_HV02-02]])</f>
        <v>2</v>
      </c>
      <c r="CF80" s="6">
        <f t="shared" si="22"/>
        <v>0</v>
      </c>
      <c r="CG80" s="6">
        <f t="shared" si="22"/>
        <v>0</v>
      </c>
      <c r="CH80" s="6">
        <f>SUM(Table1[[#This Row],[MOH 731_EMTCT_Known Positive at 1st ANC_HV02-01]])</f>
        <v>0</v>
      </c>
      <c r="CI80" s="6">
        <f>SUM(Table1[[#This Row],[MOH 731_EMTCT_Positive Results_ANC_HV02-10]])</f>
        <v>0</v>
      </c>
      <c r="CJ80" s="6">
        <f t="shared" si="12"/>
        <v>0</v>
      </c>
      <c r="CK80" s="6">
        <f t="shared" si="13"/>
        <v>0</v>
      </c>
      <c r="CL80" s="6">
        <f>Table1[[#This Row],[MOH 731_EMTCT_Start HAART_ANC_HV02-15]]</f>
        <v>0</v>
      </c>
      <c r="CM80" s="6">
        <f>Table1[[#This Row],[MOH 731_EMTCT_On HAART at 1st ANC_HV02-14]]</f>
        <v>0</v>
      </c>
      <c r="CN80" s="6">
        <f>SUM(Table1[[#This Row],[MOH 731_HIV_TB_StartART_&lt;1 (M) HV03-01]:[MOH 731_HIV_TB_StartART_25+_(F)_HV03-14]])</f>
        <v>0</v>
      </c>
      <c r="CO80" s="6">
        <f>SUM(Table1[[#This Row],[MOH 731_HIV_TB_OnART_&lt;1 (M) HV03-15]:[MOH 731_HIV_TB_OnART_25+_(F)_HV03-28]])</f>
        <v>0</v>
      </c>
      <c r="CP80" s="6">
        <f>Table1[[#This Row],[anc1_731]]</f>
        <v>2</v>
      </c>
      <c r="CQ80" s="6">
        <f>Table1[[#This Row],[anc_kp]]</f>
        <v>0</v>
      </c>
      <c r="CR80" s="6">
        <f>Table1[[#This Row],[MOH 731_HIV_TB cases_New_HV03-61]]</f>
        <v>0</v>
      </c>
      <c r="CS80" s="6">
        <f>Table1[[#This Row],[MOH 731_HIV_TB New_KnownHIVPositive(KPs)_HV03-62]]</f>
        <v>0</v>
      </c>
      <c r="CT80" s="6">
        <f t="shared" si="14"/>
        <v>0</v>
      </c>
      <c r="CU80" s="6">
        <f t="shared" si="15"/>
        <v>0</v>
      </c>
      <c r="CV80" s="6">
        <f>Table1[[#This Row],[MOH 731_HIV_TB New HIV Positive_HV03-63]]</f>
        <v>0</v>
      </c>
      <c r="CW80" s="6">
        <f>Table1[[#This Row],[MOH 731_HIV_TB New Known HIV Positive (KP) on HAART_HV03-64]]</f>
        <v>0</v>
      </c>
      <c r="CX80" s="6">
        <f>Table1[[#This Row],[MOH 731_HIV_TB New_start_HAART_HV03-65]]</f>
        <v>0</v>
      </c>
      <c r="CY80" s="6">
        <f>SUM(Table1[[#This Row],[tb_alreadyart_3082]:[tb_newart_3083]])</f>
        <v>0</v>
      </c>
      <c r="CZ80" s="6">
        <f>SUM(Table1[[#This Row],[MOH 731_HTS_No. Initiated on PrEP (NEW)_General popn _(M)_ HV01-19]:[MOH 731_HTS_No. Initiated on PrEP (NEW)_Pregnant and breastfeeding women HV01-31]])</f>
        <v>0</v>
      </c>
      <c r="DA80" s="6">
        <f t="shared" si="16"/>
        <v>0</v>
      </c>
      <c r="DB80" s="6">
        <f t="shared" si="17"/>
        <v>0</v>
      </c>
      <c r="DC80" s="6">
        <f>Table1[[#This Row],[MOH 711 SGBV Total Survivors Seen]]</f>
        <v>0</v>
      </c>
      <c r="DD80" s="6">
        <f t="shared" si="18"/>
        <v>0</v>
      </c>
      <c r="DE80" s="6">
        <f t="shared" si="19"/>
        <v>0</v>
      </c>
      <c r="DF80" s="6">
        <f>SUM(Table1[[#This Row],[MOH 731_HIV_TB_StartTPT_&lt;15 HV03-31]:[MOH 731_HIV_TB_StartTPT_15+ HV03-32]])</f>
        <v>0</v>
      </c>
      <c r="DG80" s="6">
        <f t="shared" si="20"/>
        <v>0</v>
      </c>
      <c r="DH80" s="18"/>
      <c r="DI80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('202407_gB1xXLsxDuE','202407','gB1xXLsxDuE','14784','1','10','2','2','0','0','0','0','0','0','0','0','0','0','2','0','0','0','0','0','0','0','0','0','0','0','0','0','0','0','0','0');</v>
      </c>
    </row>
    <row r="81" spans="2:113" x14ac:dyDescent="0.25">
      <c r="B81" s="1">
        <v>202407</v>
      </c>
      <c r="C81" s="2">
        <v>45474</v>
      </c>
      <c r="D81" s="1">
        <v>202407</v>
      </c>
      <c r="E81" s="1"/>
      <c r="F81" s="1" t="s">
        <v>187</v>
      </c>
      <c r="G81" s="1" t="s">
        <v>188</v>
      </c>
      <c r="H81" s="1">
        <v>14785</v>
      </c>
      <c r="I81" s="1"/>
      <c r="J81" s="1"/>
      <c r="K81" s="1">
        <v>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>
        <v>1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6">
        <f>SUM(Table1[[#This Row],[MOH 731_HTS_Positive_2-9 _(M)_ HV01-06]:[MOH 731_HTS_Positive_25+ _(F) (Including PMTCT)_HV01-15]])</f>
        <v>0</v>
      </c>
      <c r="CC81" s="16">
        <f>SUM(Table1[[#This Row],[MOH 731_HTS_Tests _(M)_ HV01-01]:[MOH 731_HTS_Tests _(F) (Including PMTCT)_ HV01-02]])</f>
        <v>1</v>
      </c>
      <c r="CD81" s="16">
        <f>Table1[[#This Row],[MOH 711 New ANC clients]]</f>
        <v>0</v>
      </c>
      <c r="CE81" s="6">
        <f>SUM(Table1[[#This Row],[MOH 731_EMTCT_Tested at ANC_Initial_HV02-02]])</f>
        <v>1</v>
      </c>
      <c r="CF81" s="6">
        <f t="shared" si="22"/>
        <v>0</v>
      </c>
      <c r="CG81" s="6">
        <f t="shared" si="22"/>
        <v>0</v>
      </c>
      <c r="CH81" s="6">
        <f>SUM(Table1[[#This Row],[MOH 731_EMTCT_Known Positive at 1st ANC_HV02-01]])</f>
        <v>0</v>
      </c>
      <c r="CI81" s="6">
        <f>SUM(Table1[[#This Row],[MOH 731_EMTCT_Positive Results_ANC_HV02-10]])</f>
        <v>0</v>
      </c>
      <c r="CJ81" s="6">
        <f t="shared" si="12"/>
        <v>0</v>
      </c>
      <c r="CK81" s="6">
        <f t="shared" si="13"/>
        <v>0</v>
      </c>
      <c r="CL81" s="6">
        <f>Table1[[#This Row],[MOH 731_EMTCT_Start HAART_ANC_HV02-15]]</f>
        <v>0</v>
      </c>
      <c r="CM81" s="6">
        <f>Table1[[#This Row],[MOH 731_EMTCT_On HAART at 1st ANC_HV02-14]]</f>
        <v>0</v>
      </c>
      <c r="CN81" s="6">
        <f>SUM(Table1[[#This Row],[MOH 731_HIV_TB_StartART_&lt;1 (M) HV03-01]:[MOH 731_HIV_TB_StartART_25+_(F)_HV03-14]])</f>
        <v>0</v>
      </c>
      <c r="CO81" s="6">
        <f>SUM(Table1[[#This Row],[MOH 731_HIV_TB_OnART_&lt;1 (M) HV03-15]:[MOH 731_HIV_TB_OnART_25+_(F)_HV03-28]])</f>
        <v>0</v>
      </c>
      <c r="CP81" s="6">
        <f>Table1[[#This Row],[anc1_731]]</f>
        <v>0</v>
      </c>
      <c r="CQ81" s="6">
        <f>Table1[[#This Row],[anc_kp]]</f>
        <v>0</v>
      </c>
      <c r="CR81" s="6">
        <f>Table1[[#This Row],[MOH 731_HIV_TB cases_New_HV03-61]]</f>
        <v>0</v>
      </c>
      <c r="CS81" s="6">
        <f>Table1[[#This Row],[MOH 731_HIV_TB New_KnownHIVPositive(KPs)_HV03-62]]</f>
        <v>0</v>
      </c>
      <c r="CT81" s="6">
        <f t="shared" si="14"/>
        <v>0</v>
      </c>
      <c r="CU81" s="6">
        <f t="shared" si="15"/>
        <v>0</v>
      </c>
      <c r="CV81" s="6">
        <f>Table1[[#This Row],[MOH 731_HIV_TB New HIV Positive_HV03-63]]</f>
        <v>0</v>
      </c>
      <c r="CW81" s="6">
        <f>Table1[[#This Row],[MOH 731_HIV_TB New Known HIV Positive (KP) on HAART_HV03-64]]</f>
        <v>0</v>
      </c>
      <c r="CX81" s="6">
        <f>Table1[[#This Row],[MOH 731_HIV_TB New_start_HAART_HV03-65]]</f>
        <v>0</v>
      </c>
      <c r="CY81" s="6">
        <f>SUM(Table1[[#This Row],[tb_alreadyart_3082]:[tb_newart_3083]])</f>
        <v>0</v>
      </c>
      <c r="CZ81" s="6">
        <f>SUM(Table1[[#This Row],[MOH 731_HTS_No. Initiated on PrEP (NEW)_General popn _(M)_ HV01-19]:[MOH 731_HTS_No. Initiated on PrEP (NEW)_Pregnant and breastfeeding women HV01-31]])</f>
        <v>0</v>
      </c>
      <c r="DA81" s="6">
        <f t="shared" si="16"/>
        <v>0</v>
      </c>
      <c r="DB81" s="6">
        <f t="shared" si="17"/>
        <v>0</v>
      </c>
      <c r="DC81" s="6">
        <f>Table1[[#This Row],[MOH 711 SGBV Total Survivors Seen]]</f>
        <v>0</v>
      </c>
      <c r="DD81" s="6">
        <f t="shared" si="18"/>
        <v>0</v>
      </c>
      <c r="DE81" s="6">
        <f t="shared" si="19"/>
        <v>0</v>
      </c>
      <c r="DF81" s="6">
        <f>SUM(Table1[[#This Row],[MOH 731_HIV_TB_StartTPT_&lt;15 HV03-31]:[MOH 731_HIV_TB_StartTPT_15+ HV03-32]])</f>
        <v>0</v>
      </c>
      <c r="DG81" s="6">
        <f t="shared" si="20"/>
        <v>0</v>
      </c>
      <c r="DH81" s="18"/>
      <c r="DI81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('202407_vR7h8p5xmAq','202407','vR7h8p5xmAq','14785','0','1','0','1','0','0','0','0','0','0','0','0','0','0','0','0','0','0','0','0','0','0','0','0','0','0','0','0','0','0','0','0');</v>
      </c>
    </row>
    <row r="82" spans="2:113" x14ac:dyDescent="0.25">
      <c r="B82" s="1">
        <v>202407</v>
      </c>
      <c r="C82" s="2">
        <v>45474</v>
      </c>
      <c r="D82" s="1">
        <v>202407</v>
      </c>
      <c r="E82" s="1"/>
      <c r="F82" s="1" t="s">
        <v>189</v>
      </c>
      <c r="G82" s="1" t="s">
        <v>190</v>
      </c>
      <c r="H82" s="1">
        <v>14775</v>
      </c>
      <c r="I82" s="1"/>
      <c r="J82" s="1">
        <v>2</v>
      </c>
      <c r="K82" s="1">
        <v>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6">
        <f>SUM(Table1[[#This Row],[MOH 731_HTS_Positive_2-9 _(M)_ HV01-06]:[MOH 731_HTS_Positive_25+ _(F) (Including PMTCT)_HV01-15]])</f>
        <v>0</v>
      </c>
      <c r="CC82" s="16">
        <f>SUM(Table1[[#This Row],[MOH 731_HTS_Tests _(M)_ HV01-01]:[MOH 731_HTS_Tests _(F) (Including PMTCT)_ HV01-02]])</f>
        <v>3</v>
      </c>
      <c r="CD82" s="16">
        <f>Table1[[#This Row],[MOH 711 New ANC clients]]</f>
        <v>0</v>
      </c>
      <c r="CE82" s="6">
        <f>SUM(Table1[[#This Row],[MOH 731_EMTCT_Tested at ANC_Initial_HV02-02]])</f>
        <v>0</v>
      </c>
      <c r="CF82" s="6">
        <f t="shared" si="22"/>
        <v>0</v>
      </c>
      <c r="CG82" s="6">
        <f t="shared" si="22"/>
        <v>0</v>
      </c>
      <c r="CH82" s="6">
        <f>SUM(Table1[[#This Row],[MOH 731_EMTCT_Known Positive at 1st ANC_HV02-01]])</f>
        <v>0</v>
      </c>
      <c r="CI82" s="6">
        <f>SUM(Table1[[#This Row],[MOH 731_EMTCT_Positive Results_ANC_HV02-10]])</f>
        <v>0</v>
      </c>
      <c r="CJ82" s="6">
        <f t="shared" si="12"/>
        <v>0</v>
      </c>
      <c r="CK82" s="6">
        <f t="shared" si="13"/>
        <v>0</v>
      </c>
      <c r="CL82" s="6">
        <f>Table1[[#This Row],[MOH 731_EMTCT_Start HAART_ANC_HV02-15]]</f>
        <v>0</v>
      </c>
      <c r="CM82" s="6">
        <f>Table1[[#This Row],[MOH 731_EMTCT_On HAART at 1st ANC_HV02-14]]</f>
        <v>0</v>
      </c>
      <c r="CN82" s="6">
        <f>SUM(Table1[[#This Row],[MOH 731_HIV_TB_StartART_&lt;1 (M) HV03-01]:[MOH 731_HIV_TB_StartART_25+_(F)_HV03-14]])</f>
        <v>0</v>
      </c>
      <c r="CO82" s="6">
        <f>SUM(Table1[[#This Row],[MOH 731_HIV_TB_OnART_&lt;1 (M) HV03-15]:[MOH 731_HIV_TB_OnART_25+_(F)_HV03-28]])</f>
        <v>0</v>
      </c>
      <c r="CP82" s="6">
        <f>Table1[[#This Row],[anc1_731]]</f>
        <v>0</v>
      </c>
      <c r="CQ82" s="6">
        <f>Table1[[#This Row],[anc_kp]]</f>
        <v>0</v>
      </c>
      <c r="CR82" s="6">
        <f>Table1[[#This Row],[MOH 731_HIV_TB cases_New_HV03-61]]</f>
        <v>0</v>
      </c>
      <c r="CS82" s="6">
        <f>Table1[[#This Row],[MOH 731_HIV_TB New_KnownHIVPositive(KPs)_HV03-62]]</f>
        <v>0</v>
      </c>
      <c r="CT82" s="6">
        <f t="shared" si="14"/>
        <v>0</v>
      </c>
      <c r="CU82" s="6">
        <f t="shared" si="15"/>
        <v>0</v>
      </c>
      <c r="CV82" s="6">
        <f>Table1[[#This Row],[MOH 731_HIV_TB New HIV Positive_HV03-63]]</f>
        <v>0</v>
      </c>
      <c r="CW82" s="6">
        <f>Table1[[#This Row],[MOH 731_HIV_TB New Known HIV Positive (KP) on HAART_HV03-64]]</f>
        <v>0</v>
      </c>
      <c r="CX82" s="6">
        <f>Table1[[#This Row],[MOH 731_HIV_TB New_start_HAART_HV03-65]]</f>
        <v>0</v>
      </c>
      <c r="CY82" s="6">
        <f>SUM(Table1[[#This Row],[tb_alreadyart_3082]:[tb_newart_3083]])</f>
        <v>0</v>
      </c>
      <c r="CZ82" s="6">
        <f>SUM(Table1[[#This Row],[MOH 731_HTS_No. Initiated on PrEP (NEW)_General popn _(M)_ HV01-19]:[MOH 731_HTS_No. Initiated on PrEP (NEW)_Pregnant and breastfeeding women HV01-31]])</f>
        <v>0</v>
      </c>
      <c r="DA82" s="6">
        <f t="shared" si="16"/>
        <v>0</v>
      </c>
      <c r="DB82" s="6">
        <f t="shared" si="17"/>
        <v>0</v>
      </c>
      <c r="DC82" s="6">
        <f>Table1[[#This Row],[MOH 711 SGBV Total Survivors Seen]]</f>
        <v>0</v>
      </c>
      <c r="DD82" s="6">
        <f t="shared" si="18"/>
        <v>0</v>
      </c>
      <c r="DE82" s="6">
        <f t="shared" si="19"/>
        <v>0</v>
      </c>
      <c r="DF82" s="6">
        <f>SUM(Table1[[#This Row],[MOH 731_HIV_TB_StartTPT_&lt;15 HV03-31]:[MOH 731_HIV_TB_StartTPT_15+ HV03-32]])</f>
        <v>0</v>
      </c>
      <c r="DG82" s="6">
        <f t="shared" si="20"/>
        <v>0</v>
      </c>
      <c r="DH82" s="18"/>
      <c r="DI82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('202407_mXka8EGlJtk','202407','mXka8EGlJtk','14775','0','3','0','0','0','0','0','0','0','0','0','0','0','0','0','0','0','0','0','0','0','0','0','0','0','0','0','0','0','0','0','0');</v>
      </c>
    </row>
    <row r="83" spans="2:113" x14ac:dyDescent="0.25">
      <c r="B83" s="1">
        <v>202407</v>
      </c>
      <c r="C83" s="2">
        <v>45474</v>
      </c>
      <c r="D83" s="1">
        <v>202407</v>
      </c>
      <c r="E83" s="1"/>
      <c r="F83" s="1" t="s">
        <v>191</v>
      </c>
      <c r="G83" s="1" t="s">
        <v>192</v>
      </c>
      <c r="H83" s="1">
        <v>14790</v>
      </c>
      <c r="I83" s="1"/>
      <c r="J83" s="1">
        <v>1</v>
      </c>
      <c r="K83" s="1">
        <v>2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6">
        <f>SUM(Table1[[#This Row],[MOH 731_HTS_Positive_2-9 _(M)_ HV01-06]:[MOH 731_HTS_Positive_25+ _(F) (Including PMTCT)_HV01-15]])</f>
        <v>0</v>
      </c>
      <c r="CC83" s="16">
        <f>SUM(Table1[[#This Row],[MOH 731_HTS_Tests _(M)_ HV01-01]:[MOH 731_HTS_Tests _(F) (Including PMTCT)_ HV01-02]])</f>
        <v>3</v>
      </c>
      <c r="CD83" s="16">
        <f>Table1[[#This Row],[MOH 711 New ANC clients]]</f>
        <v>0</v>
      </c>
      <c r="CE83" s="6">
        <f>SUM(Table1[[#This Row],[MOH 731_EMTCT_Tested at ANC_Initial_HV02-02]])</f>
        <v>0</v>
      </c>
      <c r="CF83" s="6">
        <f t="shared" si="22"/>
        <v>0</v>
      </c>
      <c r="CG83" s="6">
        <f t="shared" si="22"/>
        <v>0</v>
      </c>
      <c r="CH83" s="6">
        <f>SUM(Table1[[#This Row],[MOH 731_EMTCT_Known Positive at 1st ANC_HV02-01]])</f>
        <v>0</v>
      </c>
      <c r="CI83" s="6">
        <f>SUM(Table1[[#This Row],[MOH 731_EMTCT_Positive Results_ANC_HV02-10]])</f>
        <v>0</v>
      </c>
      <c r="CJ83" s="6">
        <f t="shared" si="12"/>
        <v>0</v>
      </c>
      <c r="CK83" s="6">
        <f t="shared" si="13"/>
        <v>0</v>
      </c>
      <c r="CL83" s="6">
        <f>Table1[[#This Row],[MOH 731_EMTCT_Start HAART_ANC_HV02-15]]</f>
        <v>0</v>
      </c>
      <c r="CM83" s="6">
        <f>Table1[[#This Row],[MOH 731_EMTCT_On HAART at 1st ANC_HV02-14]]</f>
        <v>0</v>
      </c>
      <c r="CN83" s="6">
        <f>SUM(Table1[[#This Row],[MOH 731_HIV_TB_StartART_&lt;1 (M) HV03-01]:[MOH 731_HIV_TB_StartART_25+_(F)_HV03-14]])</f>
        <v>0</v>
      </c>
      <c r="CO83" s="6">
        <f>SUM(Table1[[#This Row],[MOH 731_HIV_TB_OnART_&lt;1 (M) HV03-15]:[MOH 731_HIV_TB_OnART_25+_(F)_HV03-28]])</f>
        <v>0</v>
      </c>
      <c r="CP83" s="6">
        <f>Table1[[#This Row],[anc1_731]]</f>
        <v>0</v>
      </c>
      <c r="CQ83" s="6">
        <f>Table1[[#This Row],[anc_kp]]</f>
        <v>0</v>
      </c>
      <c r="CR83" s="6">
        <f>Table1[[#This Row],[MOH 731_HIV_TB cases_New_HV03-61]]</f>
        <v>0</v>
      </c>
      <c r="CS83" s="6">
        <f>Table1[[#This Row],[MOH 731_HIV_TB New_KnownHIVPositive(KPs)_HV03-62]]</f>
        <v>0</v>
      </c>
      <c r="CT83" s="6">
        <f t="shared" si="14"/>
        <v>0</v>
      </c>
      <c r="CU83" s="6">
        <f t="shared" si="15"/>
        <v>0</v>
      </c>
      <c r="CV83" s="6">
        <f>Table1[[#This Row],[MOH 731_HIV_TB New HIV Positive_HV03-63]]</f>
        <v>0</v>
      </c>
      <c r="CW83" s="6">
        <f>Table1[[#This Row],[MOH 731_HIV_TB New Known HIV Positive (KP) on HAART_HV03-64]]</f>
        <v>0</v>
      </c>
      <c r="CX83" s="6">
        <f>Table1[[#This Row],[MOH 731_HIV_TB New_start_HAART_HV03-65]]</f>
        <v>0</v>
      </c>
      <c r="CY83" s="6">
        <f>SUM(Table1[[#This Row],[tb_alreadyart_3082]:[tb_newart_3083]])</f>
        <v>0</v>
      </c>
      <c r="CZ83" s="6">
        <f>SUM(Table1[[#This Row],[MOH 731_HTS_No. Initiated on PrEP (NEW)_General popn _(M)_ HV01-19]:[MOH 731_HTS_No. Initiated on PrEP (NEW)_Pregnant and breastfeeding women HV01-31]])</f>
        <v>0</v>
      </c>
      <c r="DA83" s="6">
        <f t="shared" si="16"/>
        <v>0</v>
      </c>
      <c r="DB83" s="6">
        <f t="shared" si="17"/>
        <v>0</v>
      </c>
      <c r="DC83" s="6">
        <f>Table1[[#This Row],[MOH 711 SGBV Total Survivors Seen]]</f>
        <v>0</v>
      </c>
      <c r="DD83" s="6">
        <f t="shared" si="18"/>
        <v>0</v>
      </c>
      <c r="DE83" s="6">
        <f t="shared" si="19"/>
        <v>0</v>
      </c>
      <c r="DF83" s="6">
        <f>SUM(Table1[[#This Row],[MOH 731_HIV_TB_StartTPT_&lt;15 HV03-31]:[MOH 731_HIV_TB_StartTPT_15+ HV03-32]])</f>
        <v>0</v>
      </c>
      <c r="DG83" s="6">
        <f t="shared" si="20"/>
        <v>0</v>
      </c>
      <c r="DH83" s="18"/>
      <c r="DI83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('202407_ZkexKmEmFI6','202407','ZkexKmEmFI6','14790','0','3','0','0','0','0','0','0','0','0','0','0','0','0','0','0','0','0','0','0','0','0','0','0','0','0','0','0','0','0','0','0');</v>
      </c>
    </row>
    <row r="84" spans="2:113" x14ac:dyDescent="0.25">
      <c r="B84" s="1">
        <v>202407</v>
      </c>
      <c r="C84" s="2">
        <v>45474</v>
      </c>
      <c r="D84" s="1">
        <v>202407</v>
      </c>
      <c r="E84" s="1"/>
      <c r="F84" s="1" t="s">
        <v>193</v>
      </c>
      <c r="G84" s="1" t="s">
        <v>194</v>
      </c>
      <c r="H84" s="1">
        <v>14793</v>
      </c>
      <c r="I84" s="1"/>
      <c r="J84" s="1">
        <v>1</v>
      </c>
      <c r="K84" s="1">
        <v>3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>
        <v>2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>
        <v>2</v>
      </c>
      <c r="BZ84" s="1"/>
      <c r="CA84" s="1"/>
      <c r="CB84" s="16">
        <f>SUM(Table1[[#This Row],[MOH 731_HTS_Positive_2-9 _(M)_ HV01-06]:[MOH 731_HTS_Positive_25+ _(F) (Including PMTCT)_HV01-15]])</f>
        <v>0</v>
      </c>
      <c r="CC84" s="16">
        <f>SUM(Table1[[#This Row],[MOH 731_HTS_Tests _(M)_ HV01-01]:[MOH 731_HTS_Tests _(F) (Including PMTCT)_ HV01-02]])</f>
        <v>4</v>
      </c>
      <c r="CD84" s="16">
        <f>Table1[[#This Row],[MOH 711 New ANC clients]]</f>
        <v>2</v>
      </c>
      <c r="CE84" s="6">
        <f>SUM(Table1[[#This Row],[MOH 731_EMTCT_Tested at ANC_Initial_HV02-02]])</f>
        <v>2</v>
      </c>
      <c r="CF84" s="6">
        <f t="shared" si="22"/>
        <v>0</v>
      </c>
      <c r="CG84" s="6">
        <f t="shared" si="22"/>
        <v>0</v>
      </c>
      <c r="CH84" s="6">
        <f>SUM(Table1[[#This Row],[MOH 731_EMTCT_Known Positive at 1st ANC_HV02-01]])</f>
        <v>0</v>
      </c>
      <c r="CI84" s="6">
        <f>SUM(Table1[[#This Row],[MOH 731_EMTCT_Positive Results_ANC_HV02-10]])</f>
        <v>0</v>
      </c>
      <c r="CJ84" s="6">
        <f t="shared" si="12"/>
        <v>0</v>
      </c>
      <c r="CK84" s="6">
        <f t="shared" si="13"/>
        <v>0</v>
      </c>
      <c r="CL84" s="6">
        <f>Table1[[#This Row],[MOH 731_EMTCT_Start HAART_ANC_HV02-15]]</f>
        <v>0</v>
      </c>
      <c r="CM84" s="6">
        <f>Table1[[#This Row],[MOH 731_EMTCT_On HAART at 1st ANC_HV02-14]]</f>
        <v>0</v>
      </c>
      <c r="CN84" s="6">
        <f>SUM(Table1[[#This Row],[MOH 731_HIV_TB_StartART_&lt;1 (M) HV03-01]:[MOH 731_HIV_TB_StartART_25+_(F)_HV03-14]])</f>
        <v>0</v>
      </c>
      <c r="CO84" s="6">
        <f>SUM(Table1[[#This Row],[MOH 731_HIV_TB_OnART_&lt;1 (M) HV03-15]:[MOH 731_HIV_TB_OnART_25+_(F)_HV03-28]])</f>
        <v>0</v>
      </c>
      <c r="CP84" s="6">
        <f>Table1[[#This Row],[anc1_731]]</f>
        <v>2</v>
      </c>
      <c r="CQ84" s="6">
        <f>Table1[[#This Row],[anc_kp]]</f>
        <v>0</v>
      </c>
      <c r="CR84" s="6">
        <f>Table1[[#This Row],[MOH 731_HIV_TB cases_New_HV03-61]]</f>
        <v>0</v>
      </c>
      <c r="CS84" s="6">
        <f>Table1[[#This Row],[MOH 731_HIV_TB New_KnownHIVPositive(KPs)_HV03-62]]</f>
        <v>0</v>
      </c>
      <c r="CT84" s="6">
        <f t="shared" si="14"/>
        <v>0</v>
      </c>
      <c r="CU84" s="6">
        <f t="shared" si="15"/>
        <v>0</v>
      </c>
      <c r="CV84" s="6">
        <f>Table1[[#This Row],[MOH 731_HIV_TB New HIV Positive_HV03-63]]</f>
        <v>0</v>
      </c>
      <c r="CW84" s="6">
        <f>Table1[[#This Row],[MOH 731_HIV_TB New Known HIV Positive (KP) on HAART_HV03-64]]</f>
        <v>0</v>
      </c>
      <c r="CX84" s="6">
        <f>Table1[[#This Row],[MOH 731_HIV_TB New_start_HAART_HV03-65]]</f>
        <v>0</v>
      </c>
      <c r="CY84" s="6">
        <f>SUM(Table1[[#This Row],[tb_alreadyart_3082]:[tb_newart_3083]])</f>
        <v>0</v>
      </c>
      <c r="CZ84" s="6">
        <f>SUM(Table1[[#This Row],[MOH 731_HTS_No. Initiated on PrEP (NEW)_General popn _(M)_ HV01-19]:[MOH 731_HTS_No. Initiated on PrEP (NEW)_Pregnant and breastfeeding women HV01-31]])</f>
        <v>0</v>
      </c>
      <c r="DA84" s="6">
        <f t="shared" si="16"/>
        <v>0</v>
      </c>
      <c r="DB84" s="6">
        <f t="shared" si="17"/>
        <v>0</v>
      </c>
      <c r="DC84" s="6">
        <f>Table1[[#This Row],[MOH 711 SGBV Total Survivors Seen]]</f>
        <v>0</v>
      </c>
      <c r="DD84" s="6">
        <f t="shared" si="18"/>
        <v>0</v>
      </c>
      <c r="DE84" s="6">
        <f t="shared" si="19"/>
        <v>0</v>
      </c>
      <c r="DF84" s="6">
        <f>SUM(Table1[[#This Row],[MOH 731_HIV_TB_StartTPT_&lt;15 HV03-31]:[MOH 731_HIV_TB_StartTPT_15+ HV03-32]])</f>
        <v>0</v>
      </c>
      <c r="DG84" s="6">
        <f t="shared" si="20"/>
        <v>0</v>
      </c>
      <c r="DH84" s="18"/>
      <c r="DI84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('202407_fUUkvML4uKW','202407','fUUkvML4uKW','14793','0','4','2','2','0','0','0','0','0','0','0','0','0','0','2','0','0','0','0','0','0','0','0','0','0','0','0','0','0','0','0','0');</v>
      </c>
    </row>
    <row r="85" spans="2:113" x14ac:dyDescent="0.25">
      <c r="B85" s="1">
        <v>202407</v>
      </c>
      <c r="C85" s="2">
        <v>45474</v>
      </c>
      <c r="D85" s="1">
        <v>202407</v>
      </c>
      <c r="E85" s="1"/>
      <c r="F85" s="1" t="s">
        <v>535</v>
      </c>
      <c r="G85" s="1" t="s">
        <v>536</v>
      </c>
      <c r="H85" s="1">
        <v>16737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>
        <v>3</v>
      </c>
      <c r="BZ85" s="1"/>
      <c r="CA85" s="1"/>
      <c r="CB85" s="16">
        <f>SUM(Table1[[#This Row],[MOH 731_HTS_Positive_2-9 _(M)_ HV01-06]:[MOH 731_HTS_Positive_25+ _(F) (Including PMTCT)_HV01-15]])</f>
        <v>0</v>
      </c>
      <c r="CC85" s="16">
        <f>SUM(Table1[[#This Row],[MOH 731_HTS_Tests _(M)_ HV01-01]:[MOH 731_HTS_Tests _(F) (Including PMTCT)_ HV01-02]])</f>
        <v>0</v>
      </c>
      <c r="CD85" s="16">
        <f>Table1[[#This Row],[MOH 711 New ANC clients]]</f>
        <v>3</v>
      </c>
      <c r="CE85" s="6">
        <f>SUM(Table1[[#This Row],[MOH 731_EMTCT_Tested at ANC_Initial_HV02-02]])</f>
        <v>0</v>
      </c>
      <c r="CF85" s="6">
        <f t="shared" si="22"/>
        <v>0</v>
      </c>
      <c r="CG85" s="6">
        <f t="shared" si="22"/>
        <v>0</v>
      </c>
      <c r="CH85" s="6">
        <f>SUM(Table1[[#This Row],[MOH 731_EMTCT_Known Positive at 1st ANC_HV02-01]])</f>
        <v>0</v>
      </c>
      <c r="CI85" s="6">
        <f>SUM(Table1[[#This Row],[MOH 731_EMTCT_Positive Results_ANC_HV02-10]])</f>
        <v>0</v>
      </c>
      <c r="CJ85" s="6">
        <f t="shared" si="12"/>
        <v>0</v>
      </c>
      <c r="CK85" s="6">
        <f t="shared" si="13"/>
        <v>0</v>
      </c>
      <c r="CL85" s="6">
        <f>Table1[[#This Row],[MOH 731_EMTCT_Start HAART_ANC_HV02-15]]</f>
        <v>0</v>
      </c>
      <c r="CM85" s="6">
        <f>Table1[[#This Row],[MOH 731_EMTCT_On HAART at 1st ANC_HV02-14]]</f>
        <v>0</v>
      </c>
      <c r="CN85" s="6">
        <f>SUM(Table1[[#This Row],[MOH 731_HIV_TB_StartART_&lt;1 (M) HV03-01]:[MOH 731_HIV_TB_StartART_25+_(F)_HV03-14]])</f>
        <v>0</v>
      </c>
      <c r="CO85" s="6">
        <f>SUM(Table1[[#This Row],[MOH 731_HIV_TB_OnART_&lt;1 (M) HV03-15]:[MOH 731_HIV_TB_OnART_25+_(F)_HV03-28]])</f>
        <v>0</v>
      </c>
      <c r="CP85" s="6">
        <f>Table1[[#This Row],[anc1_731]]</f>
        <v>3</v>
      </c>
      <c r="CQ85" s="6">
        <f>Table1[[#This Row],[anc_kp]]</f>
        <v>0</v>
      </c>
      <c r="CR85" s="6">
        <f>Table1[[#This Row],[MOH 731_HIV_TB cases_New_HV03-61]]</f>
        <v>0</v>
      </c>
      <c r="CS85" s="6">
        <f>Table1[[#This Row],[MOH 731_HIV_TB New_KnownHIVPositive(KPs)_HV03-62]]</f>
        <v>0</v>
      </c>
      <c r="CT85" s="6">
        <f t="shared" si="14"/>
        <v>0</v>
      </c>
      <c r="CU85" s="6">
        <f t="shared" si="15"/>
        <v>0</v>
      </c>
      <c r="CV85" s="6">
        <f>Table1[[#This Row],[MOH 731_HIV_TB New HIV Positive_HV03-63]]</f>
        <v>0</v>
      </c>
      <c r="CW85" s="6">
        <f>Table1[[#This Row],[MOH 731_HIV_TB New Known HIV Positive (KP) on HAART_HV03-64]]</f>
        <v>0</v>
      </c>
      <c r="CX85" s="6">
        <f>Table1[[#This Row],[MOH 731_HIV_TB New_start_HAART_HV03-65]]</f>
        <v>0</v>
      </c>
      <c r="CY85" s="6">
        <f>SUM(Table1[[#This Row],[tb_alreadyart_3082]:[tb_newart_3083]])</f>
        <v>0</v>
      </c>
      <c r="CZ85" s="6">
        <f>SUM(Table1[[#This Row],[MOH 731_HTS_No. Initiated on PrEP (NEW)_General popn _(M)_ HV01-19]:[MOH 731_HTS_No. Initiated on PrEP (NEW)_Pregnant and breastfeeding women HV01-31]])</f>
        <v>0</v>
      </c>
      <c r="DA85" s="6">
        <f t="shared" si="16"/>
        <v>0</v>
      </c>
      <c r="DB85" s="6">
        <f t="shared" si="17"/>
        <v>0</v>
      </c>
      <c r="DC85" s="6">
        <f>Table1[[#This Row],[MOH 711 SGBV Total Survivors Seen]]</f>
        <v>0</v>
      </c>
      <c r="DD85" s="6">
        <f t="shared" si="18"/>
        <v>0</v>
      </c>
      <c r="DE85" s="6">
        <f t="shared" si="19"/>
        <v>0</v>
      </c>
      <c r="DF85" s="6">
        <f>SUM(Table1[[#This Row],[MOH 731_HIV_TB_StartTPT_&lt;15 HV03-31]:[MOH 731_HIV_TB_StartTPT_15+ HV03-32]])</f>
        <v>0</v>
      </c>
      <c r="DG85" s="6">
        <f t="shared" si="20"/>
        <v>0</v>
      </c>
      <c r="DH85" s="18"/>
      <c r="DI85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('202407_dXdR7XsR7PO','202407','dXdR7XsR7PO','16737','0','0','3','0','0','0','0','0','0','0','0','0','0','0','3','0','0','0','0','0','0','0','0','0','0','0','0','0','0','0','0','0');</v>
      </c>
    </row>
    <row r="86" spans="2:113" x14ac:dyDescent="0.25">
      <c r="B86" s="1">
        <v>202407</v>
      </c>
      <c r="C86" s="2">
        <v>45474</v>
      </c>
      <c r="D86" s="1">
        <v>202407</v>
      </c>
      <c r="E86" s="1"/>
      <c r="F86" s="1" t="s">
        <v>195</v>
      </c>
      <c r="G86" s="1" t="s">
        <v>196</v>
      </c>
      <c r="H86" s="1">
        <v>20353</v>
      </c>
      <c r="I86" s="1"/>
      <c r="J86" s="1">
        <v>3</v>
      </c>
      <c r="K86" s="1">
        <v>1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>
        <v>1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>
        <v>1</v>
      </c>
      <c r="BZ86" s="1"/>
      <c r="CA86" s="1"/>
      <c r="CB86" s="16">
        <f>SUM(Table1[[#This Row],[MOH 731_HTS_Positive_2-9 _(M)_ HV01-06]:[MOH 731_HTS_Positive_25+ _(F) (Including PMTCT)_HV01-15]])</f>
        <v>0</v>
      </c>
      <c r="CC86" s="16">
        <f>SUM(Table1[[#This Row],[MOH 731_HTS_Tests _(M)_ HV01-01]:[MOH 731_HTS_Tests _(F) (Including PMTCT)_ HV01-02]])</f>
        <v>4</v>
      </c>
      <c r="CD86" s="16">
        <f>Table1[[#This Row],[MOH 711 New ANC clients]]</f>
        <v>1</v>
      </c>
      <c r="CE86" s="6">
        <f>SUM(Table1[[#This Row],[MOH 731_EMTCT_Tested at ANC_Initial_HV02-02]])</f>
        <v>1</v>
      </c>
      <c r="CF86" s="6">
        <f t="shared" si="22"/>
        <v>0</v>
      </c>
      <c r="CG86" s="6">
        <f t="shared" si="22"/>
        <v>0</v>
      </c>
      <c r="CH86" s="6">
        <f>SUM(Table1[[#This Row],[MOH 731_EMTCT_Known Positive at 1st ANC_HV02-01]])</f>
        <v>0</v>
      </c>
      <c r="CI86" s="6">
        <f>SUM(Table1[[#This Row],[MOH 731_EMTCT_Positive Results_ANC_HV02-10]])</f>
        <v>0</v>
      </c>
      <c r="CJ86" s="6">
        <f t="shared" si="12"/>
        <v>0</v>
      </c>
      <c r="CK86" s="6">
        <f t="shared" si="13"/>
        <v>0</v>
      </c>
      <c r="CL86" s="6">
        <f>Table1[[#This Row],[MOH 731_EMTCT_Start HAART_ANC_HV02-15]]</f>
        <v>0</v>
      </c>
      <c r="CM86" s="6">
        <f>Table1[[#This Row],[MOH 731_EMTCT_On HAART at 1st ANC_HV02-14]]</f>
        <v>0</v>
      </c>
      <c r="CN86" s="6">
        <f>SUM(Table1[[#This Row],[MOH 731_HIV_TB_StartART_&lt;1 (M) HV03-01]:[MOH 731_HIV_TB_StartART_25+_(F)_HV03-14]])</f>
        <v>0</v>
      </c>
      <c r="CO86" s="6">
        <f>SUM(Table1[[#This Row],[MOH 731_HIV_TB_OnART_&lt;1 (M) HV03-15]:[MOH 731_HIV_TB_OnART_25+_(F)_HV03-28]])</f>
        <v>0</v>
      </c>
      <c r="CP86" s="6">
        <f>Table1[[#This Row],[anc1_731]]</f>
        <v>1</v>
      </c>
      <c r="CQ86" s="6">
        <f>Table1[[#This Row],[anc_kp]]</f>
        <v>0</v>
      </c>
      <c r="CR86" s="6">
        <f>Table1[[#This Row],[MOH 731_HIV_TB cases_New_HV03-61]]</f>
        <v>0</v>
      </c>
      <c r="CS86" s="6">
        <f>Table1[[#This Row],[MOH 731_HIV_TB New_KnownHIVPositive(KPs)_HV03-62]]</f>
        <v>0</v>
      </c>
      <c r="CT86" s="6">
        <f t="shared" si="14"/>
        <v>0</v>
      </c>
      <c r="CU86" s="6">
        <f t="shared" si="15"/>
        <v>0</v>
      </c>
      <c r="CV86" s="6">
        <f>Table1[[#This Row],[MOH 731_HIV_TB New HIV Positive_HV03-63]]</f>
        <v>0</v>
      </c>
      <c r="CW86" s="6">
        <f>Table1[[#This Row],[MOH 731_HIV_TB New Known HIV Positive (KP) on HAART_HV03-64]]</f>
        <v>0</v>
      </c>
      <c r="CX86" s="6">
        <f>Table1[[#This Row],[MOH 731_HIV_TB New_start_HAART_HV03-65]]</f>
        <v>0</v>
      </c>
      <c r="CY86" s="6">
        <f>SUM(Table1[[#This Row],[tb_alreadyart_3082]:[tb_newart_3083]])</f>
        <v>0</v>
      </c>
      <c r="CZ86" s="6">
        <f>SUM(Table1[[#This Row],[MOH 731_HTS_No. Initiated on PrEP (NEW)_General popn _(M)_ HV01-19]:[MOH 731_HTS_No. Initiated on PrEP (NEW)_Pregnant and breastfeeding women HV01-31]])</f>
        <v>0</v>
      </c>
      <c r="DA86" s="6">
        <f t="shared" si="16"/>
        <v>0</v>
      </c>
      <c r="DB86" s="6">
        <f t="shared" si="17"/>
        <v>0</v>
      </c>
      <c r="DC86" s="6">
        <f>Table1[[#This Row],[MOH 711 SGBV Total Survivors Seen]]</f>
        <v>0</v>
      </c>
      <c r="DD86" s="6">
        <f t="shared" si="18"/>
        <v>0</v>
      </c>
      <c r="DE86" s="6">
        <f t="shared" si="19"/>
        <v>0</v>
      </c>
      <c r="DF86" s="6">
        <f>SUM(Table1[[#This Row],[MOH 731_HIV_TB_StartTPT_&lt;15 HV03-31]:[MOH 731_HIV_TB_StartTPT_15+ HV03-32]])</f>
        <v>0</v>
      </c>
      <c r="DG86" s="6">
        <f t="shared" si="20"/>
        <v>0</v>
      </c>
      <c r="DH86" s="18"/>
      <c r="DI86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('202407_LYTyQH8xnIv','202407','LYTyQH8xnIv','20353','0','4','1','1','0','0','0','0','0','0','0','0','0','0','1','0','0','0','0','0','0','0','0','0','0','0','0','0','0','0','0','0');</v>
      </c>
    </row>
    <row r="87" spans="2:113" x14ac:dyDescent="0.25">
      <c r="B87" s="1">
        <v>202407</v>
      </c>
      <c r="C87" s="2">
        <v>45474</v>
      </c>
      <c r="D87" s="1">
        <v>202407</v>
      </c>
      <c r="E87" s="1"/>
      <c r="F87" s="1" t="s">
        <v>197</v>
      </c>
      <c r="G87" s="1" t="s">
        <v>198</v>
      </c>
      <c r="H87" s="1">
        <v>14810</v>
      </c>
      <c r="I87" s="1"/>
      <c r="J87" s="1">
        <v>6</v>
      </c>
      <c r="K87" s="1">
        <v>6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>
        <v>1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>
        <v>1</v>
      </c>
      <c r="BZ87" s="1"/>
      <c r="CA87" s="1"/>
      <c r="CB87" s="16">
        <f>SUM(Table1[[#This Row],[MOH 731_HTS_Positive_2-9 _(M)_ HV01-06]:[MOH 731_HTS_Positive_25+ _(F) (Including PMTCT)_HV01-15]])</f>
        <v>0</v>
      </c>
      <c r="CC87" s="16">
        <f>SUM(Table1[[#This Row],[MOH 731_HTS_Tests _(M)_ HV01-01]:[MOH 731_HTS_Tests _(F) (Including PMTCT)_ HV01-02]])</f>
        <v>12</v>
      </c>
      <c r="CD87" s="16">
        <f>Table1[[#This Row],[MOH 711 New ANC clients]]</f>
        <v>1</v>
      </c>
      <c r="CE87" s="6">
        <f>SUM(Table1[[#This Row],[MOH 731_EMTCT_Tested at ANC_Initial_HV02-02]])</f>
        <v>1</v>
      </c>
      <c r="CF87" s="6">
        <f t="shared" si="22"/>
        <v>0</v>
      </c>
      <c r="CG87" s="6">
        <f t="shared" si="22"/>
        <v>0</v>
      </c>
      <c r="CH87" s="6">
        <f>SUM(Table1[[#This Row],[MOH 731_EMTCT_Known Positive at 1st ANC_HV02-01]])</f>
        <v>0</v>
      </c>
      <c r="CI87" s="6">
        <f>SUM(Table1[[#This Row],[MOH 731_EMTCT_Positive Results_ANC_HV02-10]])</f>
        <v>0</v>
      </c>
      <c r="CJ87" s="6">
        <f t="shared" si="12"/>
        <v>0</v>
      </c>
      <c r="CK87" s="6">
        <f t="shared" si="13"/>
        <v>0</v>
      </c>
      <c r="CL87" s="6">
        <f>Table1[[#This Row],[MOH 731_EMTCT_Start HAART_ANC_HV02-15]]</f>
        <v>0</v>
      </c>
      <c r="CM87" s="6">
        <f>Table1[[#This Row],[MOH 731_EMTCT_On HAART at 1st ANC_HV02-14]]</f>
        <v>0</v>
      </c>
      <c r="CN87" s="6">
        <f>SUM(Table1[[#This Row],[MOH 731_HIV_TB_StartART_&lt;1 (M) HV03-01]:[MOH 731_HIV_TB_StartART_25+_(F)_HV03-14]])</f>
        <v>0</v>
      </c>
      <c r="CO87" s="6">
        <f>SUM(Table1[[#This Row],[MOH 731_HIV_TB_OnART_&lt;1 (M) HV03-15]:[MOH 731_HIV_TB_OnART_25+_(F)_HV03-28]])</f>
        <v>0</v>
      </c>
      <c r="CP87" s="6">
        <f>Table1[[#This Row],[anc1_731]]</f>
        <v>1</v>
      </c>
      <c r="CQ87" s="6">
        <f>Table1[[#This Row],[anc_kp]]</f>
        <v>0</v>
      </c>
      <c r="CR87" s="6">
        <f>Table1[[#This Row],[MOH 731_HIV_TB cases_New_HV03-61]]</f>
        <v>0</v>
      </c>
      <c r="CS87" s="6">
        <f>Table1[[#This Row],[MOH 731_HIV_TB New_KnownHIVPositive(KPs)_HV03-62]]</f>
        <v>0</v>
      </c>
      <c r="CT87" s="6">
        <f t="shared" si="14"/>
        <v>0</v>
      </c>
      <c r="CU87" s="6">
        <f t="shared" si="15"/>
        <v>0</v>
      </c>
      <c r="CV87" s="6">
        <f>Table1[[#This Row],[MOH 731_HIV_TB New HIV Positive_HV03-63]]</f>
        <v>0</v>
      </c>
      <c r="CW87" s="6">
        <f>Table1[[#This Row],[MOH 731_HIV_TB New Known HIV Positive (KP) on HAART_HV03-64]]</f>
        <v>0</v>
      </c>
      <c r="CX87" s="6">
        <f>Table1[[#This Row],[MOH 731_HIV_TB New_start_HAART_HV03-65]]</f>
        <v>0</v>
      </c>
      <c r="CY87" s="6">
        <f>SUM(Table1[[#This Row],[tb_alreadyart_3082]:[tb_newart_3083]])</f>
        <v>0</v>
      </c>
      <c r="CZ87" s="6">
        <f>SUM(Table1[[#This Row],[MOH 731_HTS_No. Initiated on PrEP (NEW)_General popn _(M)_ HV01-19]:[MOH 731_HTS_No. Initiated on PrEP (NEW)_Pregnant and breastfeeding women HV01-31]])</f>
        <v>0</v>
      </c>
      <c r="DA87" s="6">
        <f t="shared" si="16"/>
        <v>0</v>
      </c>
      <c r="DB87" s="6">
        <f t="shared" si="17"/>
        <v>0</v>
      </c>
      <c r="DC87" s="6">
        <f>Table1[[#This Row],[MOH 711 SGBV Total Survivors Seen]]</f>
        <v>0</v>
      </c>
      <c r="DD87" s="6">
        <f t="shared" si="18"/>
        <v>0</v>
      </c>
      <c r="DE87" s="6">
        <f t="shared" si="19"/>
        <v>0</v>
      </c>
      <c r="DF87" s="6">
        <f>SUM(Table1[[#This Row],[MOH 731_HIV_TB_StartTPT_&lt;15 HV03-31]:[MOH 731_HIV_TB_StartTPT_15+ HV03-32]])</f>
        <v>0</v>
      </c>
      <c r="DG87" s="6">
        <f t="shared" si="20"/>
        <v>0</v>
      </c>
      <c r="DH87" s="18"/>
      <c r="DI87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('202407_BRhwCoYGgji','202407','BRhwCoYGgji','14810','0','12','1','1','0','0','0','0','0','0','0','0','0','0','1','0','0','0','0','0','0','0','0','0','0','0','0','0','0','0','0','0');</v>
      </c>
    </row>
    <row r="88" spans="2:113" x14ac:dyDescent="0.25">
      <c r="B88" s="1">
        <v>202407</v>
      </c>
      <c r="C88" s="2">
        <v>45474</v>
      </c>
      <c r="D88" s="1">
        <v>202407</v>
      </c>
      <c r="E88" s="1"/>
      <c r="F88" s="1" t="s">
        <v>199</v>
      </c>
      <c r="G88" s="1" t="s">
        <v>200</v>
      </c>
      <c r="H88" s="1">
        <v>20485</v>
      </c>
      <c r="I88" s="1" t="s">
        <v>89</v>
      </c>
      <c r="J88" s="1">
        <v>1</v>
      </c>
      <c r="K88" s="1">
        <v>7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6">
        <f>SUM(Table1[[#This Row],[MOH 731_HTS_Positive_2-9 _(M)_ HV01-06]:[MOH 731_HTS_Positive_25+ _(F) (Including PMTCT)_HV01-15]])</f>
        <v>0</v>
      </c>
      <c r="CC88" s="16">
        <f>SUM(Table1[[#This Row],[MOH 731_HTS_Tests _(M)_ HV01-01]:[MOH 731_HTS_Tests _(F) (Including PMTCT)_ HV01-02]])</f>
        <v>8</v>
      </c>
      <c r="CD88" s="16">
        <f>Table1[[#This Row],[MOH 711 New ANC clients]]</f>
        <v>0</v>
      </c>
      <c r="CE88" s="6">
        <f>SUM(Table1[[#This Row],[MOH 731_EMTCT_Tested at ANC_Initial_HV02-02]])</f>
        <v>0</v>
      </c>
      <c r="CF88" s="6">
        <f t="shared" si="22"/>
        <v>0</v>
      </c>
      <c r="CG88" s="6">
        <f t="shared" si="22"/>
        <v>0</v>
      </c>
      <c r="CH88" s="6">
        <f>SUM(Table1[[#This Row],[MOH 731_EMTCT_Known Positive at 1st ANC_HV02-01]])</f>
        <v>0</v>
      </c>
      <c r="CI88" s="6">
        <f>SUM(Table1[[#This Row],[MOH 731_EMTCT_Positive Results_ANC_HV02-10]])</f>
        <v>0</v>
      </c>
      <c r="CJ88" s="6">
        <f t="shared" si="12"/>
        <v>0</v>
      </c>
      <c r="CK88" s="6">
        <f t="shared" si="13"/>
        <v>0</v>
      </c>
      <c r="CL88" s="6">
        <f>Table1[[#This Row],[MOH 731_EMTCT_Start HAART_ANC_HV02-15]]</f>
        <v>0</v>
      </c>
      <c r="CM88" s="6">
        <f>Table1[[#This Row],[MOH 731_EMTCT_On HAART at 1st ANC_HV02-14]]</f>
        <v>0</v>
      </c>
      <c r="CN88" s="6">
        <f>SUM(Table1[[#This Row],[MOH 731_HIV_TB_StartART_&lt;1 (M) HV03-01]:[MOH 731_HIV_TB_StartART_25+_(F)_HV03-14]])</f>
        <v>0</v>
      </c>
      <c r="CO88" s="6">
        <f>SUM(Table1[[#This Row],[MOH 731_HIV_TB_OnART_&lt;1 (M) HV03-15]:[MOH 731_HIV_TB_OnART_25+_(F)_HV03-28]])</f>
        <v>0</v>
      </c>
      <c r="CP88" s="6">
        <f>Table1[[#This Row],[anc1_731]]</f>
        <v>0</v>
      </c>
      <c r="CQ88" s="6">
        <f>Table1[[#This Row],[anc_kp]]</f>
        <v>0</v>
      </c>
      <c r="CR88" s="6">
        <f>Table1[[#This Row],[MOH 731_HIV_TB cases_New_HV03-61]]</f>
        <v>0</v>
      </c>
      <c r="CS88" s="6">
        <f>Table1[[#This Row],[MOH 731_HIV_TB New_KnownHIVPositive(KPs)_HV03-62]]</f>
        <v>0</v>
      </c>
      <c r="CT88" s="6">
        <f t="shared" si="14"/>
        <v>0</v>
      </c>
      <c r="CU88" s="6">
        <f t="shared" si="15"/>
        <v>0</v>
      </c>
      <c r="CV88" s="6">
        <f>Table1[[#This Row],[MOH 731_HIV_TB New HIV Positive_HV03-63]]</f>
        <v>0</v>
      </c>
      <c r="CW88" s="6">
        <f>Table1[[#This Row],[MOH 731_HIV_TB New Known HIV Positive (KP) on HAART_HV03-64]]</f>
        <v>0</v>
      </c>
      <c r="CX88" s="6">
        <f>Table1[[#This Row],[MOH 731_HIV_TB New_start_HAART_HV03-65]]</f>
        <v>0</v>
      </c>
      <c r="CY88" s="6">
        <f>SUM(Table1[[#This Row],[tb_alreadyart_3082]:[tb_newart_3083]])</f>
        <v>0</v>
      </c>
      <c r="CZ88" s="6">
        <f>SUM(Table1[[#This Row],[MOH 731_HTS_No. Initiated on PrEP (NEW)_General popn _(M)_ HV01-19]:[MOH 731_HTS_No. Initiated on PrEP (NEW)_Pregnant and breastfeeding women HV01-31]])</f>
        <v>0</v>
      </c>
      <c r="DA88" s="6">
        <f t="shared" si="16"/>
        <v>0</v>
      </c>
      <c r="DB88" s="6">
        <f t="shared" si="17"/>
        <v>0</v>
      </c>
      <c r="DC88" s="6">
        <f>Table1[[#This Row],[MOH 711 SGBV Total Survivors Seen]]</f>
        <v>0</v>
      </c>
      <c r="DD88" s="6">
        <f t="shared" si="18"/>
        <v>0</v>
      </c>
      <c r="DE88" s="6">
        <f t="shared" si="19"/>
        <v>0</v>
      </c>
      <c r="DF88" s="6">
        <f>SUM(Table1[[#This Row],[MOH 731_HIV_TB_StartTPT_&lt;15 HV03-31]:[MOH 731_HIV_TB_StartTPT_15+ HV03-32]])</f>
        <v>0</v>
      </c>
      <c r="DG88" s="6">
        <f t="shared" si="20"/>
        <v>0</v>
      </c>
      <c r="DH88" s="18"/>
      <c r="DI88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('202407_iCyCDlTtIXD','202407','iCyCDlTtIXD','20485','0','8','0','0','0','0','0','0','0','0','0','0','0','0','0','0','0','0','0','0','0','0','0','0','0','0','0','0','0','0','0','0');</v>
      </c>
    </row>
    <row r="89" spans="2:113" x14ac:dyDescent="0.25">
      <c r="B89" s="1">
        <v>202407</v>
      </c>
      <c r="C89" s="2">
        <v>45474</v>
      </c>
      <c r="D89" s="1">
        <v>202407</v>
      </c>
      <c r="E89" s="1"/>
      <c r="F89" s="1" t="s">
        <v>201</v>
      </c>
      <c r="G89" s="1" t="s">
        <v>202</v>
      </c>
      <c r="H89" s="1">
        <v>14812</v>
      </c>
      <c r="I89" s="1"/>
      <c r="J89" s="1"/>
      <c r="K89" s="1">
        <v>2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6">
        <f>SUM(Table1[[#This Row],[MOH 731_HTS_Positive_2-9 _(M)_ HV01-06]:[MOH 731_HTS_Positive_25+ _(F) (Including PMTCT)_HV01-15]])</f>
        <v>0</v>
      </c>
      <c r="CC89" s="16">
        <f>SUM(Table1[[#This Row],[MOH 731_HTS_Tests _(M)_ HV01-01]:[MOH 731_HTS_Tests _(F) (Including PMTCT)_ HV01-02]])</f>
        <v>2</v>
      </c>
      <c r="CD89" s="16">
        <f>Table1[[#This Row],[MOH 711 New ANC clients]]</f>
        <v>0</v>
      </c>
      <c r="CE89" s="6">
        <f>SUM(Table1[[#This Row],[MOH 731_EMTCT_Tested at ANC_Initial_HV02-02]])</f>
        <v>0</v>
      </c>
      <c r="CF89" s="6">
        <f t="shared" si="22"/>
        <v>0</v>
      </c>
      <c r="CG89" s="6">
        <f t="shared" si="22"/>
        <v>0</v>
      </c>
      <c r="CH89" s="6">
        <f>SUM(Table1[[#This Row],[MOH 731_EMTCT_Known Positive at 1st ANC_HV02-01]])</f>
        <v>0</v>
      </c>
      <c r="CI89" s="6">
        <f>SUM(Table1[[#This Row],[MOH 731_EMTCT_Positive Results_ANC_HV02-10]])</f>
        <v>0</v>
      </c>
      <c r="CJ89" s="6">
        <f t="shared" si="12"/>
        <v>0</v>
      </c>
      <c r="CK89" s="6">
        <f t="shared" si="13"/>
        <v>0</v>
      </c>
      <c r="CL89" s="6">
        <f>Table1[[#This Row],[MOH 731_EMTCT_Start HAART_ANC_HV02-15]]</f>
        <v>0</v>
      </c>
      <c r="CM89" s="6">
        <f>Table1[[#This Row],[MOH 731_EMTCT_On HAART at 1st ANC_HV02-14]]</f>
        <v>0</v>
      </c>
      <c r="CN89" s="6">
        <f>SUM(Table1[[#This Row],[MOH 731_HIV_TB_StartART_&lt;1 (M) HV03-01]:[MOH 731_HIV_TB_StartART_25+_(F)_HV03-14]])</f>
        <v>0</v>
      </c>
      <c r="CO89" s="6">
        <f>SUM(Table1[[#This Row],[MOH 731_HIV_TB_OnART_&lt;1 (M) HV03-15]:[MOH 731_HIV_TB_OnART_25+_(F)_HV03-28]])</f>
        <v>0</v>
      </c>
      <c r="CP89" s="6">
        <f>Table1[[#This Row],[anc1_731]]</f>
        <v>0</v>
      </c>
      <c r="CQ89" s="6">
        <f>Table1[[#This Row],[anc_kp]]</f>
        <v>0</v>
      </c>
      <c r="CR89" s="6">
        <f>Table1[[#This Row],[MOH 731_HIV_TB cases_New_HV03-61]]</f>
        <v>0</v>
      </c>
      <c r="CS89" s="6">
        <f>Table1[[#This Row],[MOH 731_HIV_TB New_KnownHIVPositive(KPs)_HV03-62]]</f>
        <v>0</v>
      </c>
      <c r="CT89" s="6">
        <f t="shared" si="14"/>
        <v>0</v>
      </c>
      <c r="CU89" s="6">
        <f t="shared" si="15"/>
        <v>0</v>
      </c>
      <c r="CV89" s="6">
        <f>Table1[[#This Row],[MOH 731_HIV_TB New HIV Positive_HV03-63]]</f>
        <v>0</v>
      </c>
      <c r="CW89" s="6">
        <f>Table1[[#This Row],[MOH 731_HIV_TB New Known HIV Positive (KP) on HAART_HV03-64]]</f>
        <v>0</v>
      </c>
      <c r="CX89" s="6">
        <f>Table1[[#This Row],[MOH 731_HIV_TB New_start_HAART_HV03-65]]</f>
        <v>0</v>
      </c>
      <c r="CY89" s="6">
        <f>SUM(Table1[[#This Row],[tb_alreadyart_3082]:[tb_newart_3083]])</f>
        <v>0</v>
      </c>
      <c r="CZ89" s="6">
        <f>SUM(Table1[[#This Row],[MOH 731_HTS_No. Initiated on PrEP (NEW)_General popn _(M)_ HV01-19]:[MOH 731_HTS_No. Initiated on PrEP (NEW)_Pregnant and breastfeeding women HV01-31]])</f>
        <v>0</v>
      </c>
      <c r="DA89" s="6">
        <f t="shared" si="16"/>
        <v>0</v>
      </c>
      <c r="DB89" s="6">
        <f t="shared" si="17"/>
        <v>0</v>
      </c>
      <c r="DC89" s="6">
        <f>Table1[[#This Row],[MOH 711 SGBV Total Survivors Seen]]</f>
        <v>0</v>
      </c>
      <c r="DD89" s="6">
        <f t="shared" si="18"/>
        <v>0</v>
      </c>
      <c r="DE89" s="6">
        <f t="shared" si="19"/>
        <v>0</v>
      </c>
      <c r="DF89" s="6">
        <f>SUM(Table1[[#This Row],[MOH 731_HIV_TB_StartTPT_&lt;15 HV03-31]:[MOH 731_HIV_TB_StartTPT_15+ HV03-32]])</f>
        <v>0</v>
      </c>
      <c r="DG89" s="6">
        <f t="shared" si="20"/>
        <v>0</v>
      </c>
      <c r="DH89" s="18"/>
      <c r="DI89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('202407_HpVRXLsB4L5','202407','HpVRXLsB4L5','14812','0','2','0','0','0','0','0','0','0','0','0','0','0','0','0','0','0','0','0','0','0','0','0','0','0','0','0','0','0','0','0','0');</v>
      </c>
    </row>
    <row r="90" spans="2:113" x14ac:dyDescent="0.25">
      <c r="B90" s="1">
        <v>202407</v>
      </c>
      <c r="C90" s="2">
        <v>45474</v>
      </c>
      <c r="D90" s="1">
        <v>202407</v>
      </c>
      <c r="E90" s="1"/>
      <c r="F90" s="1" t="s">
        <v>203</v>
      </c>
      <c r="G90" s="1" t="s">
        <v>204</v>
      </c>
      <c r="H90" s="1">
        <v>30161</v>
      </c>
      <c r="I90" s="1"/>
      <c r="J90" s="1">
        <v>4</v>
      </c>
      <c r="K90" s="1">
        <v>6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6">
        <f>SUM(Table1[[#This Row],[MOH 731_HTS_Positive_2-9 _(M)_ HV01-06]:[MOH 731_HTS_Positive_25+ _(F) (Including PMTCT)_HV01-15]])</f>
        <v>0</v>
      </c>
      <c r="CC90" s="16">
        <f>SUM(Table1[[#This Row],[MOH 731_HTS_Tests _(M)_ HV01-01]:[MOH 731_HTS_Tests _(F) (Including PMTCT)_ HV01-02]])</f>
        <v>10</v>
      </c>
      <c r="CD90" s="16">
        <f>Table1[[#This Row],[MOH 711 New ANC clients]]</f>
        <v>0</v>
      </c>
      <c r="CE90" s="6">
        <f>SUM(Table1[[#This Row],[MOH 731_EMTCT_Tested at ANC_Initial_HV02-02]])</f>
        <v>0</v>
      </c>
      <c r="CF90" s="6">
        <f t="shared" si="22"/>
        <v>0</v>
      </c>
      <c r="CG90" s="6">
        <f t="shared" si="22"/>
        <v>0</v>
      </c>
      <c r="CH90" s="6">
        <f>SUM(Table1[[#This Row],[MOH 731_EMTCT_Known Positive at 1st ANC_HV02-01]])</f>
        <v>0</v>
      </c>
      <c r="CI90" s="6">
        <f>SUM(Table1[[#This Row],[MOH 731_EMTCT_Positive Results_ANC_HV02-10]])</f>
        <v>0</v>
      </c>
      <c r="CJ90" s="6">
        <f t="shared" si="12"/>
        <v>0</v>
      </c>
      <c r="CK90" s="6">
        <f t="shared" si="13"/>
        <v>0</v>
      </c>
      <c r="CL90" s="6">
        <f>Table1[[#This Row],[MOH 731_EMTCT_Start HAART_ANC_HV02-15]]</f>
        <v>0</v>
      </c>
      <c r="CM90" s="6">
        <f>Table1[[#This Row],[MOH 731_EMTCT_On HAART at 1st ANC_HV02-14]]</f>
        <v>0</v>
      </c>
      <c r="CN90" s="6">
        <f>SUM(Table1[[#This Row],[MOH 731_HIV_TB_StartART_&lt;1 (M) HV03-01]:[MOH 731_HIV_TB_StartART_25+_(F)_HV03-14]])</f>
        <v>0</v>
      </c>
      <c r="CO90" s="6">
        <f>SUM(Table1[[#This Row],[MOH 731_HIV_TB_OnART_&lt;1 (M) HV03-15]:[MOH 731_HIV_TB_OnART_25+_(F)_HV03-28]])</f>
        <v>0</v>
      </c>
      <c r="CP90" s="6">
        <f>Table1[[#This Row],[anc1_731]]</f>
        <v>0</v>
      </c>
      <c r="CQ90" s="6">
        <f>Table1[[#This Row],[anc_kp]]</f>
        <v>0</v>
      </c>
      <c r="CR90" s="6">
        <f>Table1[[#This Row],[MOH 731_HIV_TB cases_New_HV03-61]]</f>
        <v>0</v>
      </c>
      <c r="CS90" s="6">
        <f>Table1[[#This Row],[MOH 731_HIV_TB New_KnownHIVPositive(KPs)_HV03-62]]</f>
        <v>0</v>
      </c>
      <c r="CT90" s="6">
        <f t="shared" si="14"/>
        <v>0</v>
      </c>
      <c r="CU90" s="6">
        <f t="shared" si="15"/>
        <v>0</v>
      </c>
      <c r="CV90" s="6">
        <f>Table1[[#This Row],[MOH 731_HIV_TB New HIV Positive_HV03-63]]</f>
        <v>0</v>
      </c>
      <c r="CW90" s="6">
        <f>Table1[[#This Row],[MOH 731_HIV_TB New Known HIV Positive (KP) on HAART_HV03-64]]</f>
        <v>0</v>
      </c>
      <c r="CX90" s="6">
        <f>Table1[[#This Row],[MOH 731_HIV_TB New_start_HAART_HV03-65]]</f>
        <v>0</v>
      </c>
      <c r="CY90" s="6">
        <f>SUM(Table1[[#This Row],[tb_alreadyart_3082]:[tb_newart_3083]])</f>
        <v>0</v>
      </c>
      <c r="CZ90" s="6">
        <f>SUM(Table1[[#This Row],[MOH 731_HTS_No. Initiated on PrEP (NEW)_General popn _(M)_ HV01-19]:[MOH 731_HTS_No. Initiated on PrEP (NEW)_Pregnant and breastfeeding women HV01-31]])</f>
        <v>0</v>
      </c>
      <c r="DA90" s="6">
        <f t="shared" si="16"/>
        <v>0</v>
      </c>
      <c r="DB90" s="6">
        <f t="shared" si="17"/>
        <v>0</v>
      </c>
      <c r="DC90" s="6">
        <f>Table1[[#This Row],[MOH 711 SGBV Total Survivors Seen]]</f>
        <v>0</v>
      </c>
      <c r="DD90" s="6">
        <f t="shared" si="18"/>
        <v>0</v>
      </c>
      <c r="DE90" s="6">
        <f t="shared" si="19"/>
        <v>0</v>
      </c>
      <c r="DF90" s="6">
        <f>SUM(Table1[[#This Row],[MOH 731_HIV_TB_StartTPT_&lt;15 HV03-31]:[MOH 731_HIV_TB_StartTPT_15+ HV03-32]])</f>
        <v>0</v>
      </c>
      <c r="DG90" s="6">
        <f t="shared" si="20"/>
        <v>0</v>
      </c>
      <c r="DH90" s="18"/>
      <c r="DI90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('202407_lNnqJRMHcfo','202407','lNnqJRMHcfo','30161','0','10','0','0','0','0','0','0','0','0','0','0','0','0','0','0','0','0','0','0','0','0','0','0','0','0','0','0','0','0','0','0');</v>
      </c>
    </row>
    <row r="91" spans="2:113" x14ac:dyDescent="0.25">
      <c r="B91" s="1">
        <v>202407</v>
      </c>
      <c r="C91" s="2">
        <v>45474</v>
      </c>
      <c r="D91" s="1">
        <v>202407</v>
      </c>
      <c r="E91" s="1"/>
      <c r="F91" s="1" t="s">
        <v>205</v>
      </c>
      <c r="G91" s="1" t="s">
        <v>206</v>
      </c>
      <c r="H91" s="1">
        <v>14817</v>
      </c>
      <c r="I91" s="1"/>
      <c r="J91" s="1"/>
      <c r="K91" s="1">
        <v>1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>
        <v>1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>
        <v>1</v>
      </c>
      <c r="BZ91" s="1"/>
      <c r="CA91" s="1"/>
      <c r="CB91" s="16">
        <f>SUM(Table1[[#This Row],[MOH 731_HTS_Positive_2-9 _(M)_ HV01-06]:[MOH 731_HTS_Positive_25+ _(F) (Including PMTCT)_HV01-15]])</f>
        <v>0</v>
      </c>
      <c r="CC91" s="16">
        <f>SUM(Table1[[#This Row],[MOH 731_HTS_Tests _(M)_ HV01-01]:[MOH 731_HTS_Tests _(F) (Including PMTCT)_ HV01-02]])</f>
        <v>1</v>
      </c>
      <c r="CD91" s="16">
        <f>Table1[[#This Row],[MOH 711 New ANC clients]]</f>
        <v>1</v>
      </c>
      <c r="CE91" s="6">
        <f>SUM(Table1[[#This Row],[MOH 731_EMTCT_Tested at ANC_Initial_HV02-02]])</f>
        <v>1</v>
      </c>
      <c r="CF91" s="6">
        <f t="shared" si="22"/>
        <v>0</v>
      </c>
      <c r="CG91" s="6">
        <f t="shared" si="22"/>
        <v>0</v>
      </c>
      <c r="CH91" s="6">
        <f>SUM(Table1[[#This Row],[MOH 731_EMTCT_Known Positive at 1st ANC_HV02-01]])</f>
        <v>0</v>
      </c>
      <c r="CI91" s="6">
        <f>SUM(Table1[[#This Row],[MOH 731_EMTCT_Positive Results_ANC_HV02-10]])</f>
        <v>0</v>
      </c>
      <c r="CJ91" s="6">
        <f t="shared" si="12"/>
        <v>0</v>
      </c>
      <c r="CK91" s="6">
        <f t="shared" si="13"/>
        <v>0</v>
      </c>
      <c r="CL91" s="6">
        <f>Table1[[#This Row],[MOH 731_EMTCT_Start HAART_ANC_HV02-15]]</f>
        <v>0</v>
      </c>
      <c r="CM91" s="6">
        <f>Table1[[#This Row],[MOH 731_EMTCT_On HAART at 1st ANC_HV02-14]]</f>
        <v>0</v>
      </c>
      <c r="CN91" s="6">
        <f>SUM(Table1[[#This Row],[MOH 731_HIV_TB_StartART_&lt;1 (M) HV03-01]:[MOH 731_HIV_TB_StartART_25+_(F)_HV03-14]])</f>
        <v>0</v>
      </c>
      <c r="CO91" s="6">
        <f>SUM(Table1[[#This Row],[MOH 731_HIV_TB_OnART_&lt;1 (M) HV03-15]:[MOH 731_HIV_TB_OnART_25+_(F)_HV03-28]])</f>
        <v>0</v>
      </c>
      <c r="CP91" s="6">
        <f>Table1[[#This Row],[anc1_731]]</f>
        <v>1</v>
      </c>
      <c r="CQ91" s="6">
        <f>Table1[[#This Row],[anc_kp]]</f>
        <v>0</v>
      </c>
      <c r="CR91" s="6">
        <f>Table1[[#This Row],[MOH 731_HIV_TB cases_New_HV03-61]]</f>
        <v>0</v>
      </c>
      <c r="CS91" s="6">
        <f>Table1[[#This Row],[MOH 731_HIV_TB New_KnownHIVPositive(KPs)_HV03-62]]</f>
        <v>0</v>
      </c>
      <c r="CT91" s="6">
        <f t="shared" si="14"/>
        <v>0</v>
      </c>
      <c r="CU91" s="6">
        <f t="shared" si="15"/>
        <v>0</v>
      </c>
      <c r="CV91" s="6">
        <f>Table1[[#This Row],[MOH 731_HIV_TB New HIV Positive_HV03-63]]</f>
        <v>0</v>
      </c>
      <c r="CW91" s="6">
        <f>Table1[[#This Row],[MOH 731_HIV_TB New Known HIV Positive (KP) on HAART_HV03-64]]</f>
        <v>0</v>
      </c>
      <c r="CX91" s="6">
        <f>Table1[[#This Row],[MOH 731_HIV_TB New_start_HAART_HV03-65]]</f>
        <v>0</v>
      </c>
      <c r="CY91" s="6">
        <f>SUM(Table1[[#This Row],[tb_alreadyart_3082]:[tb_newart_3083]])</f>
        <v>0</v>
      </c>
      <c r="CZ91" s="6">
        <f>SUM(Table1[[#This Row],[MOH 731_HTS_No. Initiated on PrEP (NEW)_General popn _(M)_ HV01-19]:[MOH 731_HTS_No. Initiated on PrEP (NEW)_Pregnant and breastfeeding women HV01-31]])</f>
        <v>0</v>
      </c>
      <c r="DA91" s="6">
        <f t="shared" si="16"/>
        <v>0</v>
      </c>
      <c r="DB91" s="6">
        <f t="shared" si="17"/>
        <v>0</v>
      </c>
      <c r="DC91" s="6">
        <f>Table1[[#This Row],[MOH 711 SGBV Total Survivors Seen]]</f>
        <v>0</v>
      </c>
      <c r="DD91" s="6">
        <f t="shared" si="18"/>
        <v>0</v>
      </c>
      <c r="DE91" s="6">
        <f t="shared" si="19"/>
        <v>0</v>
      </c>
      <c r="DF91" s="6">
        <f>SUM(Table1[[#This Row],[MOH 731_HIV_TB_StartTPT_&lt;15 HV03-31]:[MOH 731_HIV_TB_StartTPT_15+ HV03-32]])</f>
        <v>0</v>
      </c>
      <c r="DG91" s="6">
        <f t="shared" si="20"/>
        <v>0</v>
      </c>
      <c r="DH91" s="18"/>
      <c r="DI91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('202407_YRbbcaNsefp','202407','YRbbcaNsefp','14817','0','1','1','1','0','0','0','0','0','0','0','0','0','0','1','0','0','0','0','0','0','0','0','0','0','0','0','0','0','0','0','0');</v>
      </c>
    </row>
    <row r="92" spans="2:113" x14ac:dyDescent="0.25">
      <c r="B92" s="1">
        <v>202407</v>
      </c>
      <c r="C92" s="2">
        <v>45474</v>
      </c>
      <c r="D92" s="1">
        <v>202407</v>
      </c>
      <c r="E92" s="1"/>
      <c r="F92" s="1" t="s">
        <v>207</v>
      </c>
      <c r="G92" s="1" t="s">
        <v>208</v>
      </c>
      <c r="H92" s="1">
        <v>30521</v>
      </c>
      <c r="I92" s="1"/>
      <c r="J92" s="1">
        <v>3</v>
      </c>
      <c r="K92" s="1">
        <v>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6">
        <f>SUM(Table1[[#This Row],[MOH 731_HTS_Positive_2-9 _(M)_ HV01-06]:[MOH 731_HTS_Positive_25+ _(F) (Including PMTCT)_HV01-15]])</f>
        <v>0</v>
      </c>
      <c r="CC92" s="16">
        <f>SUM(Table1[[#This Row],[MOH 731_HTS_Tests _(M)_ HV01-01]:[MOH 731_HTS_Tests _(F) (Including PMTCT)_ HV01-02]])</f>
        <v>4</v>
      </c>
      <c r="CD92" s="16">
        <f>Table1[[#This Row],[MOH 711 New ANC clients]]</f>
        <v>0</v>
      </c>
      <c r="CE92" s="6">
        <f>SUM(Table1[[#This Row],[MOH 731_EMTCT_Tested at ANC_Initial_HV02-02]])</f>
        <v>0</v>
      </c>
      <c r="CF92" s="6">
        <f t="shared" si="22"/>
        <v>0</v>
      </c>
      <c r="CG92" s="6">
        <f t="shared" si="22"/>
        <v>0</v>
      </c>
      <c r="CH92" s="6">
        <f>SUM(Table1[[#This Row],[MOH 731_EMTCT_Known Positive at 1st ANC_HV02-01]])</f>
        <v>0</v>
      </c>
      <c r="CI92" s="6">
        <f>SUM(Table1[[#This Row],[MOH 731_EMTCT_Positive Results_ANC_HV02-10]])</f>
        <v>0</v>
      </c>
      <c r="CJ92" s="6">
        <f t="shared" si="12"/>
        <v>0</v>
      </c>
      <c r="CK92" s="6">
        <f t="shared" si="13"/>
        <v>0</v>
      </c>
      <c r="CL92" s="6">
        <f>Table1[[#This Row],[MOH 731_EMTCT_Start HAART_ANC_HV02-15]]</f>
        <v>0</v>
      </c>
      <c r="CM92" s="6">
        <f>Table1[[#This Row],[MOH 731_EMTCT_On HAART at 1st ANC_HV02-14]]</f>
        <v>0</v>
      </c>
      <c r="CN92" s="6">
        <f>SUM(Table1[[#This Row],[MOH 731_HIV_TB_StartART_&lt;1 (M) HV03-01]:[MOH 731_HIV_TB_StartART_25+_(F)_HV03-14]])</f>
        <v>0</v>
      </c>
      <c r="CO92" s="6">
        <f>SUM(Table1[[#This Row],[MOH 731_HIV_TB_OnART_&lt;1 (M) HV03-15]:[MOH 731_HIV_TB_OnART_25+_(F)_HV03-28]])</f>
        <v>0</v>
      </c>
      <c r="CP92" s="6">
        <f>Table1[[#This Row],[anc1_731]]</f>
        <v>0</v>
      </c>
      <c r="CQ92" s="6">
        <f>Table1[[#This Row],[anc_kp]]</f>
        <v>0</v>
      </c>
      <c r="CR92" s="6">
        <f>Table1[[#This Row],[MOH 731_HIV_TB cases_New_HV03-61]]</f>
        <v>0</v>
      </c>
      <c r="CS92" s="6">
        <f>Table1[[#This Row],[MOH 731_HIV_TB New_KnownHIVPositive(KPs)_HV03-62]]</f>
        <v>0</v>
      </c>
      <c r="CT92" s="6">
        <f t="shared" si="14"/>
        <v>0</v>
      </c>
      <c r="CU92" s="6">
        <f t="shared" si="15"/>
        <v>0</v>
      </c>
      <c r="CV92" s="6">
        <f>Table1[[#This Row],[MOH 731_HIV_TB New HIV Positive_HV03-63]]</f>
        <v>0</v>
      </c>
      <c r="CW92" s="6">
        <f>Table1[[#This Row],[MOH 731_HIV_TB New Known HIV Positive (KP) on HAART_HV03-64]]</f>
        <v>0</v>
      </c>
      <c r="CX92" s="6">
        <f>Table1[[#This Row],[MOH 731_HIV_TB New_start_HAART_HV03-65]]</f>
        <v>0</v>
      </c>
      <c r="CY92" s="6">
        <f>SUM(Table1[[#This Row],[tb_alreadyart_3082]:[tb_newart_3083]])</f>
        <v>0</v>
      </c>
      <c r="CZ92" s="6">
        <f>SUM(Table1[[#This Row],[MOH 731_HTS_No. Initiated on PrEP (NEW)_General popn _(M)_ HV01-19]:[MOH 731_HTS_No. Initiated on PrEP (NEW)_Pregnant and breastfeeding women HV01-31]])</f>
        <v>0</v>
      </c>
      <c r="DA92" s="6">
        <f t="shared" si="16"/>
        <v>0</v>
      </c>
      <c r="DB92" s="6">
        <f t="shared" si="17"/>
        <v>0</v>
      </c>
      <c r="DC92" s="6">
        <f>Table1[[#This Row],[MOH 711 SGBV Total Survivors Seen]]</f>
        <v>0</v>
      </c>
      <c r="DD92" s="6">
        <f t="shared" si="18"/>
        <v>0</v>
      </c>
      <c r="DE92" s="6">
        <f t="shared" si="19"/>
        <v>0</v>
      </c>
      <c r="DF92" s="6">
        <f>SUM(Table1[[#This Row],[MOH 731_HIV_TB_StartTPT_&lt;15 HV03-31]:[MOH 731_HIV_TB_StartTPT_15+ HV03-32]])</f>
        <v>0</v>
      </c>
      <c r="DG92" s="6">
        <f t="shared" si="20"/>
        <v>0</v>
      </c>
      <c r="DH92" s="18"/>
      <c r="DI92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('202407_XCs85MxkKNV','202407','XCs85MxkKNV','30521','0','4','0','0','0','0','0','0','0','0','0','0','0','0','0','0','0','0','0','0','0','0','0','0','0','0','0','0','0','0','0','0');</v>
      </c>
    </row>
    <row r="93" spans="2:113" x14ac:dyDescent="0.25">
      <c r="B93" s="1">
        <v>202407</v>
      </c>
      <c r="C93" s="2">
        <v>45474</v>
      </c>
      <c r="D93" s="1">
        <v>202407</v>
      </c>
      <c r="E93" s="1"/>
      <c r="F93" s="1" t="s">
        <v>209</v>
      </c>
      <c r="G93" s="1" t="s">
        <v>210</v>
      </c>
      <c r="H93" s="1">
        <v>24333</v>
      </c>
      <c r="I93" s="1"/>
      <c r="J93" s="1">
        <v>1</v>
      </c>
      <c r="K93" s="1">
        <v>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>
        <v>1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>
        <v>1</v>
      </c>
      <c r="BZ93" s="1"/>
      <c r="CA93" s="1"/>
      <c r="CB93" s="16">
        <f>SUM(Table1[[#This Row],[MOH 731_HTS_Positive_2-9 _(M)_ HV01-06]:[MOH 731_HTS_Positive_25+ _(F) (Including PMTCT)_HV01-15]])</f>
        <v>0</v>
      </c>
      <c r="CC93" s="16">
        <f>SUM(Table1[[#This Row],[MOH 731_HTS_Tests _(M)_ HV01-01]:[MOH 731_HTS_Tests _(F) (Including PMTCT)_ HV01-02]])</f>
        <v>6</v>
      </c>
      <c r="CD93" s="16">
        <f>Table1[[#This Row],[MOH 711 New ANC clients]]</f>
        <v>1</v>
      </c>
      <c r="CE93" s="6">
        <f>SUM(Table1[[#This Row],[MOH 731_EMTCT_Tested at ANC_Initial_HV02-02]])</f>
        <v>1</v>
      </c>
      <c r="CF93" s="6">
        <f t="shared" si="22"/>
        <v>0</v>
      </c>
      <c r="CG93" s="6">
        <f t="shared" si="22"/>
        <v>0</v>
      </c>
      <c r="CH93" s="6">
        <f>SUM(Table1[[#This Row],[MOH 731_EMTCT_Known Positive at 1st ANC_HV02-01]])</f>
        <v>0</v>
      </c>
      <c r="CI93" s="6">
        <f>SUM(Table1[[#This Row],[MOH 731_EMTCT_Positive Results_ANC_HV02-10]])</f>
        <v>0</v>
      </c>
      <c r="CJ93" s="6">
        <f t="shared" si="12"/>
        <v>0</v>
      </c>
      <c r="CK93" s="6">
        <f t="shared" si="13"/>
        <v>0</v>
      </c>
      <c r="CL93" s="6">
        <f>Table1[[#This Row],[MOH 731_EMTCT_Start HAART_ANC_HV02-15]]</f>
        <v>0</v>
      </c>
      <c r="CM93" s="6">
        <f>Table1[[#This Row],[MOH 731_EMTCT_On HAART at 1st ANC_HV02-14]]</f>
        <v>0</v>
      </c>
      <c r="CN93" s="6">
        <f>SUM(Table1[[#This Row],[MOH 731_HIV_TB_StartART_&lt;1 (M) HV03-01]:[MOH 731_HIV_TB_StartART_25+_(F)_HV03-14]])</f>
        <v>0</v>
      </c>
      <c r="CO93" s="6">
        <f>SUM(Table1[[#This Row],[MOH 731_HIV_TB_OnART_&lt;1 (M) HV03-15]:[MOH 731_HIV_TB_OnART_25+_(F)_HV03-28]])</f>
        <v>0</v>
      </c>
      <c r="CP93" s="6">
        <f>Table1[[#This Row],[anc1_731]]</f>
        <v>1</v>
      </c>
      <c r="CQ93" s="6">
        <f>Table1[[#This Row],[anc_kp]]</f>
        <v>0</v>
      </c>
      <c r="CR93" s="6">
        <f>Table1[[#This Row],[MOH 731_HIV_TB cases_New_HV03-61]]</f>
        <v>0</v>
      </c>
      <c r="CS93" s="6">
        <f>Table1[[#This Row],[MOH 731_HIV_TB New_KnownHIVPositive(KPs)_HV03-62]]</f>
        <v>0</v>
      </c>
      <c r="CT93" s="6">
        <f t="shared" si="14"/>
        <v>0</v>
      </c>
      <c r="CU93" s="6">
        <f t="shared" si="15"/>
        <v>0</v>
      </c>
      <c r="CV93" s="6">
        <f>Table1[[#This Row],[MOH 731_HIV_TB New HIV Positive_HV03-63]]</f>
        <v>0</v>
      </c>
      <c r="CW93" s="6">
        <f>Table1[[#This Row],[MOH 731_HIV_TB New Known HIV Positive (KP) on HAART_HV03-64]]</f>
        <v>0</v>
      </c>
      <c r="CX93" s="6">
        <f>Table1[[#This Row],[MOH 731_HIV_TB New_start_HAART_HV03-65]]</f>
        <v>0</v>
      </c>
      <c r="CY93" s="6">
        <f>SUM(Table1[[#This Row],[tb_alreadyart_3082]:[tb_newart_3083]])</f>
        <v>0</v>
      </c>
      <c r="CZ93" s="6">
        <f>SUM(Table1[[#This Row],[MOH 731_HTS_No. Initiated on PrEP (NEW)_General popn _(M)_ HV01-19]:[MOH 731_HTS_No. Initiated on PrEP (NEW)_Pregnant and breastfeeding women HV01-31]])</f>
        <v>0</v>
      </c>
      <c r="DA93" s="6">
        <f t="shared" si="16"/>
        <v>0</v>
      </c>
      <c r="DB93" s="6">
        <f t="shared" si="17"/>
        <v>0</v>
      </c>
      <c r="DC93" s="6">
        <f>Table1[[#This Row],[MOH 711 SGBV Total Survivors Seen]]</f>
        <v>0</v>
      </c>
      <c r="DD93" s="6">
        <f t="shared" si="18"/>
        <v>0</v>
      </c>
      <c r="DE93" s="6">
        <f t="shared" si="19"/>
        <v>0</v>
      </c>
      <c r="DF93" s="6">
        <f>SUM(Table1[[#This Row],[MOH 731_HIV_TB_StartTPT_&lt;15 HV03-31]:[MOH 731_HIV_TB_StartTPT_15+ HV03-32]])</f>
        <v>0</v>
      </c>
      <c r="DG93" s="6">
        <f t="shared" si="20"/>
        <v>0</v>
      </c>
      <c r="DH93" s="18"/>
      <c r="DI93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('202407_B2oeiOL3JUF','202407','B2oeiOL3JUF','24333','0','6','1','1','0','0','0','0','0','0','0','0','0','0','1','0','0','0','0','0','0','0','0','0','0','0','0','0','0','0','0','0');</v>
      </c>
    </row>
    <row r="94" spans="2:113" x14ac:dyDescent="0.25">
      <c r="B94" s="1">
        <v>202407</v>
      </c>
      <c r="C94" s="2">
        <v>45474</v>
      </c>
      <c r="D94" s="1">
        <v>202407</v>
      </c>
      <c r="E94" s="1"/>
      <c r="F94" s="1" t="s">
        <v>211</v>
      </c>
      <c r="G94" s="1" t="s">
        <v>212</v>
      </c>
      <c r="H94" s="1">
        <v>14843</v>
      </c>
      <c r="I94" s="1"/>
      <c r="J94" s="1">
        <v>3</v>
      </c>
      <c r="K94" s="1">
        <v>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>
        <v>1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>
        <v>1</v>
      </c>
      <c r="BZ94" s="1"/>
      <c r="CA94" s="1"/>
      <c r="CB94" s="16">
        <f>SUM(Table1[[#This Row],[MOH 731_HTS_Positive_2-9 _(M)_ HV01-06]:[MOH 731_HTS_Positive_25+ _(F) (Including PMTCT)_HV01-15]])</f>
        <v>0</v>
      </c>
      <c r="CC94" s="16">
        <f>SUM(Table1[[#This Row],[MOH 731_HTS_Tests _(M)_ HV01-01]:[MOH 731_HTS_Tests _(F) (Including PMTCT)_ HV01-02]])</f>
        <v>4</v>
      </c>
      <c r="CD94" s="16">
        <f>Table1[[#This Row],[MOH 711 New ANC clients]]</f>
        <v>1</v>
      </c>
      <c r="CE94" s="6">
        <f>SUM(Table1[[#This Row],[MOH 731_EMTCT_Tested at ANC_Initial_HV02-02]])</f>
        <v>1</v>
      </c>
      <c r="CF94" s="6">
        <f t="shared" si="22"/>
        <v>0</v>
      </c>
      <c r="CG94" s="6">
        <f t="shared" si="22"/>
        <v>0</v>
      </c>
      <c r="CH94" s="6">
        <f>SUM(Table1[[#This Row],[MOH 731_EMTCT_Known Positive at 1st ANC_HV02-01]])</f>
        <v>0</v>
      </c>
      <c r="CI94" s="6">
        <f>SUM(Table1[[#This Row],[MOH 731_EMTCT_Positive Results_ANC_HV02-10]])</f>
        <v>0</v>
      </c>
      <c r="CJ94" s="6">
        <f t="shared" si="12"/>
        <v>0</v>
      </c>
      <c r="CK94" s="6">
        <f t="shared" si="13"/>
        <v>0</v>
      </c>
      <c r="CL94" s="6">
        <f>Table1[[#This Row],[MOH 731_EMTCT_Start HAART_ANC_HV02-15]]</f>
        <v>0</v>
      </c>
      <c r="CM94" s="6">
        <f>Table1[[#This Row],[MOH 731_EMTCT_On HAART at 1st ANC_HV02-14]]</f>
        <v>0</v>
      </c>
      <c r="CN94" s="6">
        <f>SUM(Table1[[#This Row],[MOH 731_HIV_TB_StartART_&lt;1 (M) HV03-01]:[MOH 731_HIV_TB_StartART_25+_(F)_HV03-14]])</f>
        <v>0</v>
      </c>
      <c r="CO94" s="6">
        <f>SUM(Table1[[#This Row],[MOH 731_HIV_TB_OnART_&lt;1 (M) HV03-15]:[MOH 731_HIV_TB_OnART_25+_(F)_HV03-28]])</f>
        <v>0</v>
      </c>
      <c r="CP94" s="6">
        <f>Table1[[#This Row],[anc1_731]]</f>
        <v>1</v>
      </c>
      <c r="CQ94" s="6">
        <f>Table1[[#This Row],[anc_kp]]</f>
        <v>0</v>
      </c>
      <c r="CR94" s="6">
        <f>Table1[[#This Row],[MOH 731_HIV_TB cases_New_HV03-61]]</f>
        <v>0</v>
      </c>
      <c r="CS94" s="6">
        <f>Table1[[#This Row],[MOH 731_HIV_TB New_KnownHIVPositive(KPs)_HV03-62]]</f>
        <v>0</v>
      </c>
      <c r="CT94" s="6">
        <f t="shared" si="14"/>
        <v>0</v>
      </c>
      <c r="CU94" s="6">
        <f t="shared" si="15"/>
        <v>0</v>
      </c>
      <c r="CV94" s="6">
        <f>Table1[[#This Row],[MOH 731_HIV_TB New HIV Positive_HV03-63]]</f>
        <v>0</v>
      </c>
      <c r="CW94" s="6">
        <f>Table1[[#This Row],[MOH 731_HIV_TB New Known HIV Positive (KP) on HAART_HV03-64]]</f>
        <v>0</v>
      </c>
      <c r="CX94" s="6">
        <f>Table1[[#This Row],[MOH 731_HIV_TB New_start_HAART_HV03-65]]</f>
        <v>0</v>
      </c>
      <c r="CY94" s="6">
        <f>SUM(Table1[[#This Row],[tb_alreadyart_3082]:[tb_newart_3083]])</f>
        <v>0</v>
      </c>
      <c r="CZ94" s="6">
        <f>SUM(Table1[[#This Row],[MOH 731_HTS_No. Initiated on PrEP (NEW)_General popn _(M)_ HV01-19]:[MOH 731_HTS_No. Initiated on PrEP (NEW)_Pregnant and breastfeeding women HV01-31]])</f>
        <v>0</v>
      </c>
      <c r="DA94" s="6">
        <f t="shared" si="16"/>
        <v>0</v>
      </c>
      <c r="DB94" s="6">
        <f t="shared" si="17"/>
        <v>0</v>
      </c>
      <c r="DC94" s="6">
        <f>Table1[[#This Row],[MOH 711 SGBV Total Survivors Seen]]</f>
        <v>0</v>
      </c>
      <c r="DD94" s="6">
        <f t="shared" si="18"/>
        <v>0</v>
      </c>
      <c r="DE94" s="6">
        <f t="shared" si="19"/>
        <v>0</v>
      </c>
      <c r="DF94" s="6">
        <f>SUM(Table1[[#This Row],[MOH 731_HIV_TB_StartTPT_&lt;15 HV03-31]:[MOH 731_HIV_TB_StartTPT_15+ HV03-32]])</f>
        <v>0</v>
      </c>
      <c r="DG94" s="6">
        <f t="shared" si="20"/>
        <v>0</v>
      </c>
      <c r="DH94" s="18"/>
      <c r="DI94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('202407_YKkHEjP3KRl','202407','YKkHEjP3KRl','14843','0','4','1','1','0','0','0','0','0','0','0','0','0','0','1','0','0','0','0','0','0','0','0','0','0','0','0','0','0','0','0','0');</v>
      </c>
    </row>
    <row r="95" spans="2:113" x14ac:dyDescent="0.25">
      <c r="B95" s="1">
        <v>202407</v>
      </c>
      <c r="C95" s="2">
        <v>45474</v>
      </c>
      <c r="D95" s="1">
        <v>202407</v>
      </c>
      <c r="E95" s="1"/>
      <c r="F95" s="1" t="s">
        <v>213</v>
      </c>
      <c r="G95" s="1" t="s">
        <v>214</v>
      </c>
      <c r="H95" s="1">
        <v>26261</v>
      </c>
      <c r="I95" s="1"/>
      <c r="J95" s="1">
        <v>2</v>
      </c>
      <c r="K95" s="1">
        <v>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6">
        <f>SUM(Table1[[#This Row],[MOH 731_HTS_Positive_2-9 _(M)_ HV01-06]:[MOH 731_HTS_Positive_25+ _(F) (Including PMTCT)_HV01-15]])</f>
        <v>0</v>
      </c>
      <c r="CC95" s="16">
        <f>SUM(Table1[[#This Row],[MOH 731_HTS_Tests _(M)_ HV01-01]:[MOH 731_HTS_Tests _(F) (Including PMTCT)_ HV01-02]])</f>
        <v>3</v>
      </c>
      <c r="CD95" s="16">
        <f>Table1[[#This Row],[MOH 711 New ANC clients]]</f>
        <v>0</v>
      </c>
      <c r="CE95" s="6">
        <f>SUM(Table1[[#This Row],[MOH 731_EMTCT_Tested at ANC_Initial_HV02-02]])</f>
        <v>0</v>
      </c>
      <c r="CF95" s="6">
        <f t="shared" si="22"/>
        <v>0</v>
      </c>
      <c r="CG95" s="6">
        <f t="shared" si="22"/>
        <v>0</v>
      </c>
      <c r="CH95" s="6">
        <f>SUM(Table1[[#This Row],[MOH 731_EMTCT_Known Positive at 1st ANC_HV02-01]])</f>
        <v>0</v>
      </c>
      <c r="CI95" s="6">
        <f>SUM(Table1[[#This Row],[MOH 731_EMTCT_Positive Results_ANC_HV02-10]])</f>
        <v>0</v>
      </c>
      <c r="CJ95" s="6">
        <f t="shared" si="12"/>
        <v>0</v>
      </c>
      <c r="CK95" s="6">
        <f t="shared" si="13"/>
        <v>0</v>
      </c>
      <c r="CL95" s="6">
        <f>Table1[[#This Row],[MOH 731_EMTCT_Start HAART_ANC_HV02-15]]</f>
        <v>0</v>
      </c>
      <c r="CM95" s="6">
        <f>Table1[[#This Row],[MOH 731_EMTCT_On HAART at 1st ANC_HV02-14]]</f>
        <v>0</v>
      </c>
      <c r="CN95" s="6">
        <f>SUM(Table1[[#This Row],[MOH 731_HIV_TB_StartART_&lt;1 (M) HV03-01]:[MOH 731_HIV_TB_StartART_25+_(F)_HV03-14]])</f>
        <v>0</v>
      </c>
      <c r="CO95" s="6">
        <f>SUM(Table1[[#This Row],[MOH 731_HIV_TB_OnART_&lt;1 (M) HV03-15]:[MOH 731_HIV_TB_OnART_25+_(F)_HV03-28]])</f>
        <v>0</v>
      </c>
      <c r="CP95" s="6">
        <f>Table1[[#This Row],[anc1_731]]</f>
        <v>0</v>
      </c>
      <c r="CQ95" s="6">
        <f>Table1[[#This Row],[anc_kp]]</f>
        <v>0</v>
      </c>
      <c r="CR95" s="6">
        <f>Table1[[#This Row],[MOH 731_HIV_TB cases_New_HV03-61]]</f>
        <v>0</v>
      </c>
      <c r="CS95" s="6">
        <f>Table1[[#This Row],[MOH 731_HIV_TB New_KnownHIVPositive(KPs)_HV03-62]]</f>
        <v>0</v>
      </c>
      <c r="CT95" s="6">
        <f t="shared" si="14"/>
        <v>0</v>
      </c>
      <c r="CU95" s="6">
        <f t="shared" si="15"/>
        <v>0</v>
      </c>
      <c r="CV95" s="6">
        <f>Table1[[#This Row],[MOH 731_HIV_TB New HIV Positive_HV03-63]]</f>
        <v>0</v>
      </c>
      <c r="CW95" s="6">
        <f>Table1[[#This Row],[MOH 731_HIV_TB New Known HIV Positive (KP) on HAART_HV03-64]]</f>
        <v>0</v>
      </c>
      <c r="CX95" s="6">
        <f>Table1[[#This Row],[MOH 731_HIV_TB New_start_HAART_HV03-65]]</f>
        <v>0</v>
      </c>
      <c r="CY95" s="6">
        <f>SUM(Table1[[#This Row],[tb_alreadyart_3082]:[tb_newart_3083]])</f>
        <v>0</v>
      </c>
      <c r="CZ95" s="6">
        <f>SUM(Table1[[#This Row],[MOH 731_HTS_No. Initiated on PrEP (NEW)_General popn _(M)_ HV01-19]:[MOH 731_HTS_No. Initiated on PrEP (NEW)_Pregnant and breastfeeding women HV01-31]])</f>
        <v>0</v>
      </c>
      <c r="DA95" s="6">
        <f t="shared" si="16"/>
        <v>0</v>
      </c>
      <c r="DB95" s="6">
        <f t="shared" si="17"/>
        <v>0</v>
      </c>
      <c r="DC95" s="6">
        <f>Table1[[#This Row],[MOH 711 SGBV Total Survivors Seen]]</f>
        <v>0</v>
      </c>
      <c r="DD95" s="6">
        <f t="shared" si="18"/>
        <v>0</v>
      </c>
      <c r="DE95" s="6">
        <f t="shared" si="19"/>
        <v>0</v>
      </c>
      <c r="DF95" s="6">
        <f>SUM(Table1[[#This Row],[MOH 731_HIV_TB_StartTPT_&lt;15 HV03-31]:[MOH 731_HIV_TB_StartTPT_15+ HV03-32]])</f>
        <v>0</v>
      </c>
      <c r="DG95" s="6">
        <f t="shared" si="20"/>
        <v>0</v>
      </c>
      <c r="DH95" s="18"/>
      <c r="DI95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('202407_okmK25moiih','202407','okmK25moiih','26261','0','3','0','0','0','0','0','0','0','0','0','0','0','0','0','0','0','0','0','0','0','0','0','0','0','0','0','0','0','0','0','0');</v>
      </c>
    </row>
    <row r="96" spans="2:113" x14ac:dyDescent="0.25">
      <c r="B96" s="1">
        <v>202407</v>
      </c>
      <c r="C96" s="2">
        <v>45474</v>
      </c>
      <c r="D96" s="1">
        <v>202407</v>
      </c>
      <c r="E96" s="1"/>
      <c r="F96" s="1" t="s">
        <v>714</v>
      </c>
      <c r="G96" s="1" t="s">
        <v>715</v>
      </c>
      <c r="H96" s="1">
        <v>29523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>
        <v>2</v>
      </c>
      <c r="BZ96" s="1"/>
      <c r="CA96" s="1"/>
      <c r="CB96" s="16">
        <f>SUM(Table1[[#This Row],[MOH 731_HTS_Positive_2-9 _(M)_ HV01-06]:[MOH 731_HTS_Positive_25+ _(F) (Including PMTCT)_HV01-15]])</f>
        <v>0</v>
      </c>
      <c r="CC96" s="16">
        <f>SUM(Table1[[#This Row],[MOH 731_HTS_Tests _(M)_ HV01-01]:[MOH 731_HTS_Tests _(F) (Including PMTCT)_ HV01-02]])</f>
        <v>0</v>
      </c>
      <c r="CD96" s="16">
        <f>Table1[[#This Row],[MOH 711 New ANC clients]]</f>
        <v>2</v>
      </c>
      <c r="CE96" s="6">
        <f>SUM(Table1[[#This Row],[MOH 731_EMTCT_Tested at ANC_Initial_HV02-02]])</f>
        <v>0</v>
      </c>
      <c r="CF96" s="6">
        <f t="shared" si="22"/>
        <v>0</v>
      </c>
      <c r="CG96" s="6">
        <f t="shared" si="22"/>
        <v>0</v>
      </c>
      <c r="CH96" s="6">
        <f>SUM(Table1[[#This Row],[MOH 731_EMTCT_Known Positive at 1st ANC_HV02-01]])</f>
        <v>0</v>
      </c>
      <c r="CI96" s="6">
        <f>SUM(Table1[[#This Row],[MOH 731_EMTCT_Positive Results_ANC_HV02-10]])</f>
        <v>0</v>
      </c>
      <c r="CJ96" s="6">
        <f t="shared" si="12"/>
        <v>0</v>
      </c>
      <c r="CK96" s="6">
        <f t="shared" si="13"/>
        <v>0</v>
      </c>
      <c r="CL96" s="6">
        <f>Table1[[#This Row],[MOH 731_EMTCT_Start HAART_ANC_HV02-15]]</f>
        <v>0</v>
      </c>
      <c r="CM96" s="6">
        <f>Table1[[#This Row],[MOH 731_EMTCT_On HAART at 1st ANC_HV02-14]]</f>
        <v>0</v>
      </c>
      <c r="CN96" s="6">
        <f>SUM(Table1[[#This Row],[MOH 731_HIV_TB_StartART_&lt;1 (M) HV03-01]:[MOH 731_HIV_TB_StartART_25+_(F)_HV03-14]])</f>
        <v>0</v>
      </c>
      <c r="CO96" s="6">
        <f>SUM(Table1[[#This Row],[MOH 731_HIV_TB_OnART_&lt;1 (M) HV03-15]:[MOH 731_HIV_TB_OnART_25+_(F)_HV03-28]])</f>
        <v>0</v>
      </c>
      <c r="CP96" s="6">
        <f>Table1[[#This Row],[anc1_731]]</f>
        <v>2</v>
      </c>
      <c r="CQ96" s="6">
        <f>Table1[[#This Row],[anc_kp]]</f>
        <v>0</v>
      </c>
      <c r="CR96" s="6">
        <f>Table1[[#This Row],[MOH 731_HIV_TB cases_New_HV03-61]]</f>
        <v>0</v>
      </c>
      <c r="CS96" s="6">
        <f>Table1[[#This Row],[MOH 731_HIV_TB New_KnownHIVPositive(KPs)_HV03-62]]</f>
        <v>0</v>
      </c>
      <c r="CT96" s="6">
        <f t="shared" si="14"/>
        <v>0</v>
      </c>
      <c r="CU96" s="6">
        <f t="shared" si="15"/>
        <v>0</v>
      </c>
      <c r="CV96" s="6">
        <f>Table1[[#This Row],[MOH 731_HIV_TB New HIV Positive_HV03-63]]</f>
        <v>0</v>
      </c>
      <c r="CW96" s="6">
        <f>Table1[[#This Row],[MOH 731_HIV_TB New Known HIV Positive (KP) on HAART_HV03-64]]</f>
        <v>0</v>
      </c>
      <c r="CX96" s="6">
        <f>Table1[[#This Row],[MOH 731_HIV_TB New_start_HAART_HV03-65]]</f>
        <v>0</v>
      </c>
      <c r="CY96" s="6">
        <f>SUM(Table1[[#This Row],[tb_alreadyart_3082]:[tb_newart_3083]])</f>
        <v>0</v>
      </c>
      <c r="CZ96" s="6">
        <f>SUM(Table1[[#This Row],[MOH 731_HTS_No. Initiated on PrEP (NEW)_General popn _(M)_ HV01-19]:[MOH 731_HTS_No. Initiated on PrEP (NEW)_Pregnant and breastfeeding women HV01-31]])</f>
        <v>0</v>
      </c>
      <c r="DA96" s="6">
        <f t="shared" si="16"/>
        <v>0</v>
      </c>
      <c r="DB96" s="6">
        <f t="shared" si="17"/>
        <v>0</v>
      </c>
      <c r="DC96" s="6">
        <f>Table1[[#This Row],[MOH 711 SGBV Total Survivors Seen]]</f>
        <v>0</v>
      </c>
      <c r="DD96" s="6">
        <f t="shared" si="18"/>
        <v>0</v>
      </c>
      <c r="DE96" s="6">
        <f t="shared" si="19"/>
        <v>0</v>
      </c>
      <c r="DF96" s="6">
        <f>SUM(Table1[[#This Row],[MOH 731_HIV_TB_StartTPT_&lt;15 HV03-31]:[MOH 731_HIV_TB_StartTPT_15+ HV03-32]])</f>
        <v>0</v>
      </c>
      <c r="DG96" s="6">
        <f t="shared" si="20"/>
        <v>0</v>
      </c>
      <c r="DH96" s="18"/>
      <c r="DI96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('202407_yPwpZBaxX79','202407','yPwpZBaxX79','29523','0','0','2','0','0','0','0','0','0','0','0','0','0','0','2','0','0','0','0','0','0','0','0','0','0','0','0','0','0','0','0','0');</v>
      </c>
    </row>
    <row r="97" spans="2:113" x14ac:dyDescent="0.25">
      <c r="B97" s="1">
        <v>202407</v>
      </c>
      <c r="C97" s="2">
        <v>45474</v>
      </c>
      <c r="D97" s="1">
        <v>202407</v>
      </c>
      <c r="E97" s="1"/>
      <c r="F97" s="1" t="s">
        <v>215</v>
      </c>
      <c r="G97" s="1" t="s">
        <v>216</v>
      </c>
      <c r="H97" s="1">
        <v>17088</v>
      </c>
      <c r="I97" s="1"/>
      <c r="J97" s="1"/>
      <c r="K97" s="1">
        <v>9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6">
        <f>SUM(Table1[[#This Row],[MOH 731_HTS_Positive_2-9 _(M)_ HV01-06]:[MOH 731_HTS_Positive_25+ _(F) (Including PMTCT)_HV01-15]])</f>
        <v>0</v>
      </c>
      <c r="CC97" s="16">
        <f>SUM(Table1[[#This Row],[MOH 731_HTS_Tests _(M)_ HV01-01]:[MOH 731_HTS_Tests _(F) (Including PMTCT)_ HV01-02]])</f>
        <v>9</v>
      </c>
      <c r="CD97" s="16">
        <f>Table1[[#This Row],[MOH 711 New ANC clients]]</f>
        <v>0</v>
      </c>
      <c r="CE97" s="6">
        <f>SUM(Table1[[#This Row],[MOH 731_EMTCT_Tested at ANC_Initial_HV02-02]])</f>
        <v>0</v>
      </c>
      <c r="CF97" s="6">
        <f t="shared" si="22"/>
        <v>0</v>
      </c>
      <c r="CG97" s="6">
        <f t="shared" si="22"/>
        <v>0</v>
      </c>
      <c r="CH97" s="6">
        <f>SUM(Table1[[#This Row],[MOH 731_EMTCT_Known Positive at 1st ANC_HV02-01]])</f>
        <v>0</v>
      </c>
      <c r="CI97" s="6">
        <f>SUM(Table1[[#This Row],[MOH 731_EMTCT_Positive Results_ANC_HV02-10]])</f>
        <v>0</v>
      </c>
      <c r="CJ97" s="6">
        <f t="shared" si="12"/>
        <v>0</v>
      </c>
      <c r="CK97" s="6">
        <f t="shared" si="13"/>
        <v>0</v>
      </c>
      <c r="CL97" s="6">
        <f>Table1[[#This Row],[MOH 731_EMTCT_Start HAART_ANC_HV02-15]]</f>
        <v>0</v>
      </c>
      <c r="CM97" s="6">
        <f>Table1[[#This Row],[MOH 731_EMTCT_On HAART at 1st ANC_HV02-14]]</f>
        <v>0</v>
      </c>
      <c r="CN97" s="6">
        <f>SUM(Table1[[#This Row],[MOH 731_HIV_TB_StartART_&lt;1 (M) HV03-01]:[MOH 731_HIV_TB_StartART_25+_(F)_HV03-14]])</f>
        <v>0</v>
      </c>
      <c r="CO97" s="6">
        <f>SUM(Table1[[#This Row],[MOH 731_HIV_TB_OnART_&lt;1 (M) HV03-15]:[MOH 731_HIV_TB_OnART_25+_(F)_HV03-28]])</f>
        <v>0</v>
      </c>
      <c r="CP97" s="6">
        <f>Table1[[#This Row],[anc1_731]]</f>
        <v>0</v>
      </c>
      <c r="CQ97" s="6">
        <f>Table1[[#This Row],[anc_kp]]</f>
        <v>0</v>
      </c>
      <c r="CR97" s="6">
        <f>Table1[[#This Row],[MOH 731_HIV_TB cases_New_HV03-61]]</f>
        <v>0</v>
      </c>
      <c r="CS97" s="6">
        <f>Table1[[#This Row],[MOH 731_HIV_TB New_KnownHIVPositive(KPs)_HV03-62]]</f>
        <v>0</v>
      </c>
      <c r="CT97" s="6">
        <f t="shared" si="14"/>
        <v>0</v>
      </c>
      <c r="CU97" s="6">
        <f t="shared" si="15"/>
        <v>0</v>
      </c>
      <c r="CV97" s="6">
        <f>Table1[[#This Row],[MOH 731_HIV_TB New HIV Positive_HV03-63]]</f>
        <v>0</v>
      </c>
      <c r="CW97" s="6">
        <f>Table1[[#This Row],[MOH 731_HIV_TB New Known HIV Positive (KP) on HAART_HV03-64]]</f>
        <v>0</v>
      </c>
      <c r="CX97" s="6">
        <f>Table1[[#This Row],[MOH 731_HIV_TB New_start_HAART_HV03-65]]</f>
        <v>0</v>
      </c>
      <c r="CY97" s="6">
        <f>SUM(Table1[[#This Row],[tb_alreadyart_3082]:[tb_newart_3083]])</f>
        <v>0</v>
      </c>
      <c r="CZ97" s="6">
        <f>SUM(Table1[[#This Row],[MOH 731_HTS_No. Initiated on PrEP (NEW)_General popn _(M)_ HV01-19]:[MOH 731_HTS_No. Initiated on PrEP (NEW)_Pregnant and breastfeeding women HV01-31]])</f>
        <v>0</v>
      </c>
      <c r="DA97" s="6">
        <f t="shared" si="16"/>
        <v>0</v>
      </c>
      <c r="DB97" s="6">
        <f t="shared" si="17"/>
        <v>0</v>
      </c>
      <c r="DC97" s="6">
        <f>Table1[[#This Row],[MOH 711 SGBV Total Survivors Seen]]</f>
        <v>0</v>
      </c>
      <c r="DD97" s="6">
        <f t="shared" si="18"/>
        <v>0</v>
      </c>
      <c r="DE97" s="6">
        <f t="shared" si="19"/>
        <v>0</v>
      </c>
      <c r="DF97" s="6">
        <f>SUM(Table1[[#This Row],[MOH 731_HIV_TB_StartTPT_&lt;15 HV03-31]:[MOH 731_HIV_TB_StartTPT_15+ HV03-32]])</f>
        <v>0</v>
      </c>
      <c r="DG97" s="6">
        <f t="shared" si="20"/>
        <v>0</v>
      </c>
      <c r="DH97" s="18"/>
      <c r="DI97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('202407_e2vITk4GmN8','202407','e2vITk4GmN8','17088','0','9','0','0','0','0','0','0','0','0','0','0','0','0','0','0','0','0','0','0','0','0','0','0','0','0','0','0','0','0','0','0');</v>
      </c>
    </row>
    <row r="98" spans="2:113" x14ac:dyDescent="0.25">
      <c r="B98" s="1">
        <v>202407</v>
      </c>
      <c r="C98" s="2">
        <v>45474</v>
      </c>
      <c r="D98" s="1">
        <v>202407</v>
      </c>
      <c r="E98" s="1"/>
      <c r="F98" s="1" t="s">
        <v>217</v>
      </c>
      <c r="G98" s="1" t="s">
        <v>218</v>
      </c>
      <c r="H98" s="1">
        <v>14851</v>
      </c>
      <c r="I98" s="1"/>
      <c r="J98" s="1"/>
      <c r="K98" s="1">
        <v>3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6">
        <f>SUM(Table1[[#This Row],[MOH 731_HTS_Positive_2-9 _(M)_ HV01-06]:[MOH 731_HTS_Positive_25+ _(F) (Including PMTCT)_HV01-15]])</f>
        <v>0</v>
      </c>
      <c r="CC98" s="16">
        <f>SUM(Table1[[#This Row],[MOH 731_HTS_Tests _(M)_ HV01-01]:[MOH 731_HTS_Tests _(F) (Including PMTCT)_ HV01-02]])</f>
        <v>3</v>
      </c>
      <c r="CD98" s="16">
        <f>Table1[[#This Row],[MOH 711 New ANC clients]]</f>
        <v>0</v>
      </c>
      <c r="CE98" s="6">
        <f>SUM(Table1[[#This Row],[MOH 731_EMTCT_Tested at ANC_Initial_HV02-02]])</f>
        <v>0</v>
      </c>
      <c r="CF98" s="6">
        <f t="shared" si="22"/>
        <v>0</v>
      </c>
      <c r="CG98" s="6">
        <f t="shared" si="22"/>
        <v>0</v>
      </c>
      <c r="CH98" s="6">
        <f>SUM(Table1[[#This Row],[MOH 731_EMTCT_Known Positive at 1st ANC_HV02-01]])</f>
        <v>0</v>
      </c>
      <c r="CI98" s="6">
        <f>SUM(Table1[[#This Row],[MOH 731_EMTCT_Positive Results_ANC_HV02-10]])</f>
        <v>0</v>
      </c>
      <c r="CJ98" s="6">
        <f t="shared" si="12"/>
        <v>0</v>
      </c>
      <c r="CK98" s="6">
        <f t="shared" si="13"/>
        <v>0</v>
      </c>
      <c r="CL98" s="6">
        <f>Table1[[#This Row],[MOH 731_EMTCT_Start HAART_ANC_HV02-15]]</f>
        <v>0</v>
      </c>
      <c r="CM98" s="6">
        <f>Table1[[#This Row],[MOH 731_EMTCT_On HAART at 1st ANC_HV02-14]]</f>
        <v>0</v>
      </c>
      <c r="CN98" s="6">
        <f>SUM(Table1[[#This Row],[MOH 731_HIV_TB_StartART_&lt;1 (M) HV03-01]:[MOH 731_HIV_TB_StartART_25+_(F)_HV03-14]])</f>
        <v>0</v>
      </c>
      <c r="CO98" s="6">
        <f>SUM(Table1[[#This Row],[MOH 731_HIV_TB_OnART_&lt;1 (M) HV03-15]:[MOH 731_HIV_TB_OnART_25+_(F)_HV03-28]])</f>
        <v>0</v>
      </c>
      <c r="CP98" s="6">
        <f>Table1[[#This Row],[anc1_731]]</f>
        <v>0</v>
      </c>
      <c r="CQ98" s="6">
        <f>Table1[[#This Row],[anc_kp]]</f>
        <v>0</v>
      </c>
      <c r="CR98" s="6">
        <f>Table1[[#This Row],[MOH 731_HIV_TB cases_New_HV03-61]]</f>
        <v>0</v>
      </c>
      <c r="CS98" s="6">
        <f>Table1[[#This Row],[MOH 731_HIV_TB New_KnownHIVPositive(KPs)_HV03-62]]</f>
        <v>0</v>
      </c>
      <c r="CT98" s="6">
        <f t="shared" si="14"/>
        <v>0</v>
      </c>
      <c r="CU98" s="6">
        <f t="shared" si="15"/>
        <v>0</v>
      </c>
      <c r="CV98" s="6">
        <f>Table1[[#This Row],[MOH 731_HIV_TB New HIV Positive_HV03-63]]</f>
        <v>0</v>
      </c>
      <c r="CW98" s="6">
        <f>Table1[[#This Row],[MOH 731_HIV_TB New Known HIV Positive (KP) on HAART_HV03-64]]</f>
        <v>0</v>
      </c>
      <c r="CX98" s="6">
        <f>Table1[[#This Row],[MOH 731_HIV_TB New_start_HAART_HV03-65]]</f>
        <v>0</v>
      </c>
      <c r="CY98" s="6">
        <f>SUM(Table1[[#This Row],[tb_alreadyart_3082]:[tb_newart_3083]])</f>
        <v>0</v>
      </c>
      <c r="CZ98" s="6">
        <f>SUM(Table1[[#This Row],[MOH 731_HTS_No. Initiated on PrEP (NEW)_General popn _(M)_ HV01-19]:[MOH 731_HTS_No. Initiated on PrEP (NEW)_Pregnant and breastfeeding women HV01-31]])</f>
        <v>0</v>
      </c>
      <c r="DA98" s="6">
        <f t="shared" si="16"/>
        <v>0</v>
      </c>
      <c r="DB98" s="6">
        <f t="shared" si="17"/>
        <v>0</v>
      </c>
      <c r="DC98" s="6">
        <f>Table1[[#This Row],[MOH 711 SGBV Total Survivors Seen]]</f>
        <v>0</v>
      </c>
      <c r="DD98" s="6">
        <f t="shared" si="18"/>
        <v>0</v>
      </c>
      <c r="DE98" s="6">
        <f t="shared" si="19"/>
        <v>0</v>
      </c>
      <c r="DF98" s="6">
        <f>SUM(Table1[[#This Row],[MOH 731_HIV_TB_StartTPT_&lt;15 HV03-31]:[MOH 731_HIV_TB_StartTPT_15+ HV03-32]])</f>
        <v>0</v>
      </c>
      <c r="DG98" s="6">
        <f t="shared" si="20"/>
        <v>0</v>
      </c>
      <c r="DH98" s="18"/>
      <c r="DI98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('202407_HMVL4meC7C6','202407','HMVL4meC7C6','14851','0','3','0','0','0','0','0','0','0','0','0','0','0','0','0','0','0','0','0','0','0','0','0','0','0','0','0','0','0','0','0','0');</v>
      </c>
    </row>
    <row r="99" spans="2:113" x14ac:dyDescent="0.25">
      <c r="B99" s="1">
        <v>202407</v>
      </c>
      <c r="C99" s="2">
        <v>45474</v>
      </c>
      <c r="D99" s="1">
        <v>202407</v>
      </c>
      <c r="E99" s="1"/>
      <c r="F99" s="1" t="s">
        <v>219</v>
      </c>
      <c r="G99" s="1" t="s">
        <v>220</v>
      </c>
      <c r="H99" s="1">
        <v>17102</v>
      </c>
      <c r="I99" s="1"/>
      <c r="J99" s="1"/>
      <c r="K99" s="1">
        <v>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>
        <v>2</v>
      </c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>
        <v>2</v>
      </c>
      <c r="BZ99" s="1"/>
      <c r="CA99" s="1"/>
      <c r="CB99" s="16">
        <f>SUM(Table1[[#This Row],[MOH 731_HTS_Positive_2-9 _(M)_ HV01-06]:[MOH 731_HTS_Positive_25+ _(F) (Including PMTCT)_HV01-15]])</f>
        <v>0</v>
      </c>
      <c r="CC99" s="16">
        <f>SUM(Table1[[#This Row],[MOH 731_HTS_Tests _(M)_ HV01-01]:[MOH 731_HTS_Tests _(F) (Including PMTCT)_ HV01-02]])</f>
        <v>2</v>
      </c>
      <c r="CD99" s="16">
        <f>Table1[[#This Row],[MOH 711 New ANC clients]]</f>
        <v>2</v>
      </c>
      <c r="CE99" s="6">
        <f>SUM(Table1[[#This Row],[MOH 731_EMTCT_Tested at ANC_Initial_HV02-02]])</f>
        <v>2</v>
      </c>
      <c r="CF99" s="6">
        <f t="shared" si="22"/>
        <v>0</v>
      </c>
      <c r="CG99" s="6">
        <f t="shared" si="22"/>
        <v>0</v>
      </c>
      <c r="CH99" s="6">
        <f>SUM(Table1[[#This Row],[MOH 731_EMTCT_Known Positive at 1st ANC_HV02-01]])</f>
        <v>0</v>
      </c>
      <c r="CI99" s="6">
        <f>SUM(Table1[[#This Row],[MOH 731_EMTCT_Positive Results_ANC_HV02-10]])</f>
        <v>0</v>
      </c>
      <c r="CJ99" s="6">
        <f t="shared" si="12"/>
        <v>0</v>
      </c>
      <c r="CK99" s="6">
        <f t="shared" si="13"/>
        <v>0</v>
      </c>
      <c r="CL99" s="6">
        <f>Table1[[#This Row],[MOH 731_EMTCT_Start HAART_ANC_HV02-15]]</f>
        <v>0</v>
      </c>
      <c r="CM99" s="6">
        <f>Table1[[#This Row],[MOH 731_EMTCT_On HAART at 1st ANC_HV02-14]]</f>
        <v>0</v>
      </c>
      <c r="CN99" s="6">
        <f>SUM(Table1[[#This Row],[MOH 731_HIV_TB_StartART_&lt;1 (M) HV03-01]:[MOH 731_HIV_TB_StartART_25+_(F)_HV03-14]])</f>
        <v>0</v>
      </c>
      <c r="CO99" s="6">
        <f>SUM(Table1[[#This Row],[MOH 731_HIV_TB_OnART_&lt;1 (M) HV03-15]:[MOH 731_HIV_TB_OnART_25+_(F)_HV03-28]])</f>
        <v>0</v>
      </c>
      <c r="CP99" s="6">
        <f>Table1[[#This Row],[anc1_731]]</f>
        <v>2</v>
      </c>
      <c r="CQ99" s="6">
        <f>Table1[[#This Row],[anc_kp]]</f>
        <v>0</v>
      </c>
      <c r="CR99" s="6">
        <f>Table1[[#This Row],[MOH 731_HIV_TB cases_New_HV03-61]]</f>
        <v>0</v>
      </c>
      <c r="CS99" s="6">
        <f>Table1[[#This Row],[MOH 731_HIV_TB New_KnownHIVPositive(KPs)_HV03-62]]</f>
        <v>0</v>
      </c>
      <c r="CT99" s="6">
        <f t="shared" si="14"/>
        <v>0</v>
      </c>
      <c r="CU99" s="6">
        <f t="shared" si="15"/>
        <v>0</v>
      </c>
      <c r="CV99" s="6">
        <f>Table1[[#This Row],[MOH 731_HIV_TB New HIV Positive_HV03-63]]</f>
        <v>0</v>
      </c>
      <c r="CW99" s="6">
        <f>Table1[[#This Row],[MOH 731_HIV_TB New Known HIV Positive (KP) on HAART_HV03-64]]</f>
        <v>0</v>
      </c>
      <c r="CX99" s="6">
        <f>Table1[[#This Row],[MOH 731_HIV_TB New_start_HAART_HV03-65]]</f>
        <v>0</v>
      </c>
      <c r="CY99" s="6">
        <f>SUM(Table1[[#This Row],[tb_alreadyart_3082]:[tb_newart_3083]])</f>
        <v>0</v>
      </c>
      <c r="CZ99" s="6">
        <f>SUM(Table1[[#This Row],[MOH 731_HTS_No. Initiated on PrEP (NEW)_General popn _(M)_ HV01-19]:[MOH 731_HTS_No. Initiated on PrEP (NEW)_Pregnant and breastfeeding women HV01-31]])</f>
        <v>0</v>
      </c>
      <c r="DA99" s="6">
        <f t="shared" si="16"/>
        <v>0</v>
      </c>
      <c r="DB99" s="6">
        <f t="shared" si="17"/>
        <v>0</v>
      </c>
      <c r="DC99" s="6">
        <f>Table1[[#This Row],[MOH 711 SGBV Total Survivors Seen]]</f>
        <v>0</v>
      </c>
      <c r="DD99" s="6">
        <f t="shared" si="18"/>
        <v>0</v>
      </c>
      <c r="DE99" s="6">
        <f t="shared" si="19"/>
        <v>0</v>
      </c>
      <c r="DF99" s="6">
        <f>SUM(Table1[[#This Row],[MOH 731_HIV_TB_StartTPT_&lt;15 HV03-31]:[MOH 731_HIV_TB_StartTPT_15+ HV03-32]])</f>
        <v>0</v>
      </c>
      <c r="DG99" s="6">
        <f t="shared" si="20"/>
        <v>0</v>
      </c>
      <c r="DH99" s="18"/>
      <c r="DI99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('202407_OpaZHWAnkl2','202407','OpaZHWAnkl2','17102','0','2','2','2','0','0','0','0','0','0','0','0','0','0','2','0','0','0','0','0','0','0','0','0','0','0','0','0','0','0','0','0');</v>
      </c>
    </row>
    <row r="100" spans="2:113" x14ac:dyDescent="0.25">
      <c r="B100" s="1">
        <v>202407</v>
      </c>
      <c r="C100" s="2">
        <v>45474</v>
      </c>
      <c r="D100" s="1">
        <v>202407</v>
      </c>
      <c r="E100" s="1"/>
      <c r="F100" s="1" t="s">
        <v>221</v>
      </c>
      <c r="G100" s="1" t="s">
        <v>222</v>
      </c>
      <c r="H100" s="1">
        <v>14855</v>
      </c>
      <c r="I100" s="1"/>
      <c r="J100" s="1">
        <v>1</v>
      </c>
      <c r="K100" s="1">
        <v>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6">
        <f>SUM(Table1[[#This Row],[MOH 731_HTS_Positive_2-9 _(M)_ HV01-06]:[MOH 731_HTS_Positive_25+ _(F) (Including PMTCT)_HV01-15]])</f>
        <v>0</v>
      </c>
      <c r="CC100" s="16">
        <f>SUM(Table1[[#This Row],[MOH 731_HTS_Tests _(M)_ HV01-01]:[MOH 731_HTS_Tests _(F) (Including PMTCT)_ HV01-02]])</f>
        <v>4</v>
      </c>
      <c r="CD100" s="16">
        <f>Table1[[#This Row],[MOH 711 New ANC clients]]</f>
        <v>0</v>
      </c>
      <c r="CE100" s="6">
        <f>SUM(Table1[[#This Row],[MOH 731_EMTCT_Tested at ANC_Initial_HV02-02]])</f>
        <v>0</v>
      </c>
      <c r="CF100" s="6">
        <f t="shared" si="22"/>
        <v>0</v>
      </c>
      <c r="CG100" s="6">
        <f t="shared" si="22"/>
        <v>0</v>
      </c>
      <c r="CH100" s="6">
        <f>SUM(Table1[[#This Row],[MOH 731_EMTCT_Known Positive at 1st ANC_HV02-01]])</f>
        <v>0</v>
      </c>
      <c r="CI100" s="6">
        <f>SUM(Table1[[#This Row],[MOH 731_EMTCT_Positive Results_ANC_HV02-10]])</f>
        <v>0</v>
      </c>
      <c r="CJ100" s="6">
        <f t="shared" si="12"/>
        <v>0</v>
      </c>
      <c r="CK100" s="6">
        <f t="shared" si="13"/>
        <v>0</v>
      </c>
      <c r="CL100" s="6">
        <f>Table1[[#This Row],[MOH 731_EMTCT_Start HAART_ANC_HV02-15]]</f>
        <v>0</v>
      </c>
      <c r="CM100" s="6">
        <f>Table1[[#This Row],[MOH 731_EMTCT_On HAART at 1st ANC_HV02-14]]</f>
        <v>0</v>
      </c>
      <c r="CN100" s="6">
        <f>SUM(Table1[[#This Row],[MOH 731_HIV_TB_StartART_&lt;1 (M) HV03-01]:[MOH 731_HIV_TB_StartART_25+_(F)_HV03-14]])</f>
        <v>0</v>
      </c>
      <c r="CO100" s="6">
        <f>SUM(Table1[[#This Row],[MOH 731_HIV_TB_OnART_&lt;1 (M) HV03-15]:[MOH 731_HIV_TB_OnART_25+_(F)_HV03-28]])</f>
        <v>0</v>
      </c>
      <c r="CP100" s="6">
        <f>Table1[[#This Row],[anc1_731]]</f>
        <v>0</v>
      </c>
      <c r="CQ100" s="6">
        <f>Table1[[#This Row],[anc_kp]]</f>
        <v>0</v>
      </c>
      <c r="CR100" s="6">
        <f>Table1[[#This Row],[MOH 731_HIV_TB cases_New_HV03-61]]</f>
        <v>0</v>
      </c>
      <c r="CS100" s="6">
        <f>Table1[[#This Row],[MOH 731_HIV_TB New_KnownHIVPositive(KPs)_HV03-62]]</f>
        <v>0</v>
      </c>
      <c r="CT100" s="6">
        <f t="shared" si="14"/>
        <v>0</v>
      </c>
      <c r="CU100" s="6">
        <f t="shared" si="15"/>
        <v>0</v>
      </c>
      <c r="CV100" s="6">
        <f>Table1[[#This Row],[MOH 731_HIV_TB New HIV Positive_HV03-63]]</f>
        <v>0</v>
      </c>
      <c r="CW100" s="6">
        <f>Table1[[#This Row],[MOH 731_HIV_TB New Known HIV Positive (KP) on HAART_HV03-64]]</f>
        <v>0</v>
      </c>
      <c r="CX100" s="6">
        <f>Table1[[#This Row],[MOH 731_HIV_TB New_start_HAART_HV03-65]]</f>
        <v>0</v>
      </c>
      <c r="CY100" s="6">
        <f>SUM(Table1[[#This Row],[tb_alreadyart_3082]:[tb_newart_3083]])</f>
        <v>0</v>
      </c>
      <c r="CZ100" s="6">
        <f>SUM(Table1[[#This Row],[MOH 731_HTS_No. Initiated on PrEP (NEW)_General popn _(M)_ HV01-19]:[MOH 731_HTS_No. Initiated on PrEP (NEW)_Pregnant and breastfeeding women HV01-31]])</f>
        <v>0</v>
      </c>
      <c r="DA100" s="6">
        <f t="shared" si="16"/>
        <v>0</v>
      </c>
      <c r="DB100" s="6">
        <f t="shared" si="17"/>
        <v>0</v>
      </c>
      <c r="DC100" s="6">
        <f>Table1[[#This Row],[MOH 711 SGBV Total Survivors Seen]]</f>
        <v>0</v>
      </c>
      <c r="DD100" s="6">
        <f t="shared" si="18"/>
        <v>0</v>
      </c>
      <c r="DE100" s="6">
        <f t="shared" si="19"/>
        <v>0</v>
      </c>
      <c r="DF100" s="6">
        <f>SUM(Table1[[#This Row],[MOH 731_HIV_TB_StartTPT_&lt;15 HV03-31]:[MOH 731_HIV_TB_StartTPT_15+ HV03-32]])</f>
        <v>0</v>
      </c>
      <c r="DG100" s="6">
        <f t="shared" si="20"/>
        <v>0</v>
      </c>
      <c r="DH100" s="18"/>
      <c r="DI100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('202407_BZ7HdJQhFP9','202407','BZ7HdJQhFP9','14855','0','4','0','0','0','0','0','0','0','0','0','0','0','0','0','0','0','0','0','0','0','0','0','0','0','0','0','0','0','0','0','0');</v>
      </c>
    </row>
    <row r="101" spans="2:113" x14ac:dyDescent="0.25">
      <c r="B101" s="1">
        <v>202407</v>
      </c>
      <c r="C101" s="2">
        <v>45474</v>
      </c>
      <c r="D101" s="1">
        <v>202407</v>
      </c>
      <c r="E101" s="1"/>
      <c r="F101" s="1" t="s">
        <v>539</v>
      </c>
      <c r="G101" s="1" t="s">
        <v>540</v>
      </c>
      <c r="H101" s="1">
        <v>19945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>
        <v>5</v>
      </c>
      <c r="BZ101" s="1"/>
      <c r="CA101" s="1"/>
      <c r="CB101" s="16">
        <f>SUM(Table1[[#This Row],[MOH 731_HTS_Positive_2-9 _(M)_ HV01-06]:[MOH 731_HTS_Positive_25+ _(F) (Including PMTCT)_HV01-15]])</f>
        <v>0</v>
      </c>
      <c r="CC101" s="16">
        <f>SUM(Table1[[#This Row],[MOH 731_HTS_Tests _(M)_ HV01-01]:[MOH 731_HTS_Tests _(F) (Including PMTCT)_ HV01-02]])</f>
        <v>0</v>
      </c>
      <c r="CD101" s="16">
        <f>Table1[[#This Row],[MOH 711 New ANC clients]]</f>
        <v>5</v>
      </c>
      <c r="CE101" s="6">
        <f>SUM(Table1[[#This Row],[MOH 731_EMTCT_Tested at ANC_Initial_HV02-02]])</f>
        <v>0</v>
      </c>
      <c r="CF101" s="6">
        <f t="shared" si="22"/>
        <v>0</v>
      </c>
      <c r="CG101" s="6">
        <f t="shared" si="22"/>
        <v>0</v>
      </c>
      <c r="CH101" s="6">
        <f>SUM(Table1[[#This Row],[MOH 731_EMTCT_Known Positive at 1st ANC_HV02-01]])</f>
        <v>0</v>
      </c>
      <c r="CI101" s="6">
        <f>SUM(Table1[[#This Row],[MOH 731_EMTCT_Positive Results_ANC_HV02-10]])</f>
        <v>0</v>
      </c>
      <c r="CJ101" s="6">
        <f t="shared" si="12"/>
        <v>0</v>
      </c>
      <c r="CK101" s="6">
        <f t="shared" si="13"/>
        <v>0</v>
      </c>
      <c r="CL101" s="6">
        <f>Table1[[#This Row],[MOH 731_EMTCT_Start HAART_ANC_HV02-15]]</f>
        <v>0</v>
      </c>
      <c r="CM101" s="6">
        <f>Table1[[#This Row],[MOH 731_EMTCT_On HAART at 1st ANC_HV02-14]]</f>
        <v>0</v>
      </c>
      <c r="CN101" s="6">
        <f>SUM(Table1[[#This Row],[MOH 731_HIV_TB_StartART_&lt;1 (M) HV03-01]:[MOH 731_HIV_TB_StartART_25+_(F)_HV03-14]])</f>
        <v>0</v>
      </c>
      <c r="CO101" s="6">
        <f>SUM(Table1[[#This Row],[MOH 731_HIV_TB_OnART_&lt;1 (M) HV03-15]:[MOH 731_HIV_TB_OnART_25+_(F)_HV03-28]])</f>
        <v>0</v>
      </c>
      <c r="CP101" s="6">
        <f>Table1[[#This Row],[anc1_731]]</f>
        <v>5</v>
      </c>
      <c r="CQ101" s="6">
        <f>Table1[[#This Row],[anc_kp]]</f>
        <v>0</v>
      </c>
      <c r="CR101" s="6">
        <f>Table1[[#This Row],[MOH 731_HIV_TB cases_New_HV03-61]]</f>
        <v>0</v>
      </c>
      <c r="CS101" s="6">
        <f>Table1[[#This Row],[MOH 731_HIV_TB New_KnownHIVPositive(KPs)_HV03-62]]</f>
        <v>0</v>
      </c>
      <c r="CT101" s="6">
        <f t="shared" si="14"/>
        <v>0</v>
      </c>
      <c r="CU101" s="6">
        <f t="shared" si="15"/>
        <v>0</v>
      </c>
      <c r="CV101" s="6">
        <f>Table1[[#This Row],[MOH 731_HIV_TB New HIV Positive_HV03-63]]</f>
        <v>0</v>
      </c>
      <c r="CW101" s="6">
        <f>Table1[[#This Row],[MOH 731_HIV_TB New Known HIV Positive (KP) on HAART_HV03-64]]</f>
        <v>0</v>
      </c>
      <c r="CX101" s="6">
        <f>Table1[[#This Row],[MOH 731_HIV_TB New_start_HAART_HV03-65]]</f>
        <v>0</v>
      </c>
      <c r="CY101" s="6">
        <f>SUM(Table1[[#This Row],[tb_alreadyart_3082]:[tb_newart_3083]])</f>
        <v>0</v>
      </c>
      <c r="CZ101" s="6">
        <f>SUM(Table1[[#This Row],[MOH 731_HTS_No. Initiated on PrEP (NEW)_General popn _(M)_ HV01-19]:[MOH 731_HTS_No. Initiated on PrEP (NEW)_Pregnant and breastfeeding women HV01-31]])</f>
        <v>0</v>
      </c>
      <c r="DA101" s="6">
        <f t="shared" si="16"/>
        <v>0</v>
      </c>
      <c r="DB101" s="6">
        <f t="shared" si="17"/>
        <v>0</v>
      </c>
      <c r="DC101" s="6">
        <f>Table1[[#This Row],[MOH 711 SGBV Total Survivors Seen]]</f>
        <v>0</v>
      </c>
      <c r="DD101" s="6">
        <f t="shared" si="18"/>
        <v>0</v>
      </c>
      <c r="DE101" s="6">
        <f t="shared" si="19"/>
        <v>0</v>
      </c>
      <c r="DF101" s="6">
        <f>SUM(Table1[[#This Row],[MOH 731_HIV_TB_StartTPT_&lt;15 HV03-31]:[MOH 731_HIV_TB_StartTPT_15+ HV03-32]])</f>
        <v>0</v>
      </c>
      <c r="DG101" s="6">
        <f t="shared" si="20"/>
        <v>0</v>
      </c>
      <c r="DH101" s="18"/>
      <c r="DI101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('202407_bMbCQlZC30C','202407','bMbCQlZC30C','19945','0','0','5','0','0','0','0','0','0','0','0','0','0','0','5','0','0','0','0','0','0','0','0','0','0','0','0','0','0','0','0','0');</v>
      </c>
    </row>
    <row r="102" spans="2:113" x14ac:dyDescent="0.25">
      <c r="B102" s="1">
        <v>202407</v>
      </c>
      <c r="C102" s="2">
        <v>45474</v>
      </c>
      <c r="D102" s="1">
        <v>202407</v>
      </c>
      <c r="E102" s="1"/>
      <c r="F102" s="1" t="s">
        <v>223</v>
      </c>
      <c r="G102" s="1" t="s">
        <v>224</v>
      </c>
      <c r="H102" s="1">
        <v>14867</v>
      </c>
      <c r="I102" s="1"/>
      <c r="J102" s="1">
        <v>6</v>
      </c>
      <c r="K102" s="1">
        <v>45</v>
      </c>
      <c r="L102" s="1"/>
      <c r="M102" s="1"/>
      <c r="N102" s="1"/>
      <c r="O102" s="1"/>
      <c r="P102" s="1"/>
      <c r="Q102" s="1"/>
      <c r="R102" s="1"/>
      <c r="S102" s="1"/>
      <c r="T102" s="1">
        <v>1</v>
      </c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>
        <v>17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>
        <v>1</v>
      </c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>
        <v>1</v>
      </c>
      <c r="BO102" s="1">
        <v>2</v>
      </c>
      <c r="BP102" s="1">
        <v>15</v>
      </c>
      <c r="BQ102" s="1">
        <v>51</v>
      </c>
      <c r="BR102" s="1"/>
      <c r="BS102" s="1">
        <v>1</v>
      </c>
      <c r="BT102" s="1">
        <v>2</v>
      </c>
      <c r="BU102" s="1"/>
      <c r="BV102" s="1"/>
      <c r="BW102" s="1"/>
      <c r="BX102" s="1"/>
      <c r="BY102" s="1">
        <v>17</v>
      </c>
      <c r="BZ102" s="1"/>
      <c r="CA102" s="1"/>
      <c r="CB102" s="16">
        <f>SUM(Table1[[#This Row],[MOH 731_HTS_Positive_2-9 _(M)_ HV01-06]:[MOH 731_HTS_Positive_25+ _(F) (Including PMTCT)_HV01-15]])</f>
        <v>1</v>
      </c>
      <c r="CC102" s="16">
        <f>SUM(Table1[[#This Row],[MOH 731_HTS_Tests _(M)_ HV01-01]:[MOH 731_HTS_Tests _(F) (Including PMTCT)_ HV01-02]])</f>
        <v>51</v>
      </c>
      <c r="CD102" s="16">
        <f>Table1[[#This Row],[MOH 711 New ANC clients]]</f>
        <v>17</v>
      </c>
      <c r="CE102" s="6">
        <f>SUM(Table1[[#This Row],[MOH 731_EMTCT_Tested at ANC_Initial_HV02-02]])</f>
        <v>17</v>
      </c>
      <c r="CF102" s="6">
        <f t="shared" si="22"/>
        <v>0</v>
      </c>
      <c r="CG102" s="6">
        <f t="shared" si="22"/>
        <v>0</v>
      </c>
      <c r="CH102" s="6">
        <f>SUM(Table1[[#This Row],[MOH 731_EMTCT_Known Positive at 1st ANC_HV02-01]])</f>
        <v>0</v>
      </c>
      <c r="CI102" s="6">
        <f>SUM(Table1[[#This Row],[MOH 731_EMTCT_Positive Results_ANC_HV02-10]])</f>
        <v>0</v>
      </c>
      <c r="CJ102" s="6">
        <f t="shared" si="12"/>
        <v>0</v>
      </c>
      <c r="CK102" s="6">
        <f t="shared" si="13"/>
        <v>0</v>
      </c>
      <c r="CL102" s="6">
        <f>Table1[[#This Row],[MOH 731_EMTCT_Start HAART_ANC_HV02-15]]</f>
        <v>0</v>
      </c>
      <c r="CM102" s="6">
        <f>Table1[[#This Row],[MOH 731_EMTCT_On HAART at 1st ANC_HV02-14]]</f>
        <v>0</v>
      </c>
      <c r="CN102" s="6">
        <f>SUM(Table1[[#This Row],[MOH 731_HIV_TB_StartART_&lt;1 (M) HV03-01]:[MOH 731_HIV_TB_StartART_25+_(F)_HV03-14]])</f>
        <v>1</v>
      </c>
      <c r="CO102" s="6">
        <f>SUM(Table1[[#This Row],[MOH 731_HIV_TB_OnART_&lt;1 (M) HV03-15]:[MOH 731_HIV_TB_OnART_25+_(F)_HV03-28]])</f>
        <v>69</v>
      </c>
      <c r="CP102" s="6">
        <f>Table1[[#This Row],[anc1_731]]</f>
        <v>17</v>
      </c>
      <c r="CQ102" s="6">
        <f>Table1[[#This Row],[anc_kp]]</f>
        <v>0</v>
      </c>
      <c r="CR102" s="6">
        <f>Table1[[#This Row],[MOH 731_HIV_TB cases_New_HV03-61]]</f>
        <v>2</v>
      </c>
      <c r="CS102" s="6">
        <f>Table1[[#This Row],[MOH 731_HIV_TB New_KnownHIVPositive(KPs)_HV03-62]]</f>
        <v>0</v>
      </c>
      <c r="CT102" s="6">
        <f t="shared" si="14"/>
        <v>0</v>
      </c>
      <c r="CU102" s="6">
        <f t="shared" si="15"/>
        <v>0</v>
      </c>
      <c r="CV102" s="6">
        <f>Table1[[#This Row],[MOH 731_HIV_TB New HIV Positive_HV03-63]]</f>
        <v>0</v>
      </c>
      <c r="CW102" s="6">
        <f>Table1[[#This Row],[MOH 731_HIV_TB New Known HIV Positive (KP) on HAART_HV03-64]]</f>
        <v>0</v>
      </c>
      <c r="CX102" s="6">
        <f>Table1[[#This Row],[MOH 731_HIV_TB New_start_HAART_HV03-65]]</f>
        <v>0</v>
      </c>
      <c r="CY102" s="6">
        <f>SUM(Table1[[#This Row],[tb_alreadyart_3082]:[tb_newart_3083]])</f>
        <v>0</v>
      </c>
      <c r="CZ102" s="6">
        <f>SUM(Table1[[#This Row],[MOH 731_HTS_No. Initiated on PrEP (NEW)_General popn _(M)_ HV01-19]:[MOH 731_HTS_No. Initiated on PrEP (NEW)_Pregnant and breastfeeding women HV01-31]])</f>
        <v>0</v>
      </c>
      <c r="DA102" s="6">
        <f t="shared" si="16"/>
        <v>0</v>
      </c>
      <c r="DB102" s="6">
        <f t="shared" si="17"/>
        <v>0</v>
      </c>
      <c r="DC102" s="6">
        <f>Table1[[#This Row],[MOH 711 SGBV Total Survivors Seen]]</f>
        <v>0</v>
      </c>
      <c r="DD102" s="6">
        <f t="shared" si="18"/>
        <v>0</v>
      </c>
      <c r="DE102" s="6">
        <f t="shared" si="19"/>
        <v>0</v>
      </c>
      <c r="DF102" s="6">
        <f>SUM(Table1[[#This Row],[MOH 731_HIV_TB_StartTPT_&lt;15 HV03-31]:[MOH 731_HIV_TB_StartTPT_15+ HV03-32]])</f>
        <v>1</v>
      </c>
      <c r="DG102" s="6">
        <f t="shared" si="20"/>
        <v>0</v>
      </c>
      <c r="DH102" s="18"/>
      <c r="DI102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('202407_Dalv39I1sBS','202407','Dalv39I1sBS','14867','1','51','17','17','0','0','0','0','0','0','0','0','1','69','17','0','2','0','0','0','0','0','0','0','0','0','0','0','0','0','1','0');</v>
      </c>
    </row>
    <row r="103" spans="2:113" x14ac:dyDescent="0.25">
      <c r="B103" s="1">
        <v>202407</v>
      </c>
      <c r="C103" s="2">
        <v>45474</v>
      </c>
      <c r="D103" s="1">
        <v>202407</v>
      </c>
      <c r="E103" s="1"/>
      <c r="F103" s="1" t="s">
        <v>225</v>
      </c>
      <c r="G103" s="1" t="s">
        <v>226</v>
      </c>
      <c r="H103" s="1">
        <v>20006</v>
      </c>
      <c r="I103" s="1"/>
      <c r="J103" s="1"/>
      <c r="K103" s="1">
        <v>11</v>
      </c>
      <c r="L103" s="1"/>
      <c r="M103" s="1"/>
      <c r="N103" s="1"/>
      <c r="O103" s="1"/>
      <c r="P103" s="1"/>
      <c r="Q103" s="1"/>
      <c r="R103" s="1"/>
      <c r="S103" s="1"/>
      <c r="T103" s="1"/>
      <c r="U103" s="1">
        <v>1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>
        <v>5</v>
      </c>
      <c r="AK103" s="1"/>
      <c r="AL103" s="1"/>
      <c r="AM103" s="1">
        <v>1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>
        <v>5</v>
      </c>
      <c r="BZ103" s="1"/>
      <c r="CA103" s="1"/>
      <c r="CB103" s="16">
        <f>SUM(Table1[[#This Row],[MOH 731_HTS_Positive_2-9 _(M)_ HV01-06]:[MOH 731_HTS_Positive_25+ _(F) (Including PMTCT)_HV01-15]])</f>
        <v>1</v>
      </c>
      <c r="CC103" s="16">
        <f>SUM(Table1[[#This Row],[MOH 731_HTS_Tests _(M)_ HV01-01]:[MOH 731_HTS_Tests _(F) (Including PMTCT)_ HV01-02]])</f>
        <v>11</v>
      </c>
      <c r="CD103" s="16">
        <f>Table1[[#This Row],[MOH 711 New ANC clients]]</f>
        <v>5</v>
      </c>
      <c r="CE103" s="6">
        <f>SUM(Table1[[#This Row],[MOH 731_EMTCT_Tested at ANC_Initial_HV02-02]])</f>
        <v>5</v>
      </c>
      <c r="CF103" s="6">
        <f t="shared" si="22"/>
        <v>0</v>
      </c>
      <c r="CG103" s="6">
        <f t="shared" si="22"/>
        <v>0</v>
      </c>
      <c r="CH103" s="6">
        <f>SUM(Table1[[#This Row],[MOH 731_EMTCT_Known Positive at 1st ANC_HV02-01]])</f>
        <v>0</v>
      </c>
      <c r="CI103" s="6">
        <f>SUM(Table1[[#This Row],[MOH 731_EMTCT_Positive Results_ANC_HV02-10]])</f>
        <v>1</v>
      </c>
      <c r="CJ103" s="6">
        <f t="shared" si="12"/>
        <v>0</v>
      </c>
      <c r="CK103" s="6">
        <f t="shared" si="13"/>
        <v>0</v>
      </c>
      <c r="CL103" s="6">
        <f>Table1[[#This Row],[MOH 731_EMTCT_Start HAART_ANC_HV02-15]]</f>
        <v>0</v>
      </c>
      <c r="CM103" s="6">
        <f>Table1[[#This Row],[MOH 731_EMTCT_On HAART at 1st ANC_HV02-14]]</f>
        <v>0</v>
      </c>
      <c r="CN103" s="6">
        <f>SUM(Table1[[#This Row],[MOH 731_HIV_TB_StartART_&lt;1 (M) HV03-01]:[MOH 731_HIV_TB_StartART_25+_(F)_HV03-14]])</f>
        <v>0</v>
      </c>
      <c r="CO103" s="6">
        <f>SUM(Table1[[#This Row],[MOH 731_HIV_TB_OnART_&lt;1 (M) HV03-15]:[MOH 731_HIV_TB_OnART_25+_(F)_HV03-28]])</f>
        <v>0</v>
      </c>
      <c r="CP103" s="6">
        <f>Table1[[#This Row],[anc1_731]]</f>
        <v>5</v>
      </c>
      <c r="CQ103" s="6">
        <f>Table1[[#This Row],[anc_kp]]</f>
        <v>0</v>
      </c>
      <c r="CR103" s="6">
        <f>Table1[[#This Row],[MOH 731_HIV_TB cases_New_HV03-61]]</f>
        <v>0</v>
      </c>
      <c r="CS103" s="6">
        <f>Table1[[#This Row],[MOH 731_HIV_TB New_KnownHIVPositive(KPs)_HV03-62]]</f>
        <v>0</v>
      </c>
      <c r="CT103" s="6">
        <f t="shared" si="14"/>
        <v>0</v>
      </c>
      <c r="CU103" s="6">
        <f t="shared" si="15"/>
        <v>0</v>
      </c>
      <c r="CV103" s="6">
        <f>Table1[[#This Row],[MOH 731_HIV_TB New HIV Positive_HV03-63]]</f>
        <v>0</v>
      </c>
      <c r="CW103" s="6">
        <f>Table1[[#This Row],[MOH 731_HIV_TB New Known HIV Positive (KP) on HAART_HV03-64]]</f>
        <v>0</v>
      </c>
      <c r="CX103" s="6">
        <f>Table1[[#This Row],[MOH 731_HIV_TB New_start_HAART_HV03-65]]</f>
        <v>0</v>
      </c>
      <c r="CY103" s="6">
        <f>SUM(Table1[[#This Row],[tb_alreadyart_3082]:[tb_newart_3083]])</f>
        <v>0</v>
      </c>
      <c r="CZ103" s="6">
        <f>SUM(Table1[[#This Row],[MOH 731_HTS_No. Initiated on PrEP (NEW)_General popn _(M)_ HV01-19]:[MOH 731_HTS_No. Initiated on PrEP (NEW)_Pregnant and breastfeeding women HV01-31]])</f>
        <v>0</v>
      </c>
      <c r="DA103" s="6">
        <f t="shared" si="16"/>
        <v>0</v>
      </c>
      <c r="DB103" s="6">
        <f t="shared" si="17"/>
        <v>0</v>
      </c>
      <c r="DC103" s="6">
        <f>Table1[[#This Row],[MOH 711 SGBV Total Survivors Seen]]</f>
        <v>0</v>
      </c>
      <c r="DD103" s="6">
        <f t="shared" si="18"/>
        <v>0</v>
      </c>
      <c r="DE103" s="6">
        <f t="shared" si="19"/>
        <v>0</v>
      </c>
      <c r="DF103" s="6">
        <f>SUM(Table1[[#This Row],[MOH 731_HIV_TB_StartTPT_&lt;15 HV03-31]:[MOH 731_HIV_TB_StartTPT_15+ HV03-32]])</f>
        <v>0</v>
      </c>
      <c r="DG103" s="6">
        <f t="shared" si="20"/>
        <v>0</v>
      </c>
      <c r="DH103" s="18"/>
      <c r="DI103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('202407_rdxYtDCVNVv','202407','rdxYtDCVNVv','20006','1','11','5','5','0','0','0','1','0','0','0','0','0','0','5','0','0','0','0','0','0','0','0','0','0','0','0','0','0','0','0','0');</v>
      </c>
    </row>
    <row r="104" spans="2:113" x14ac:dyDescent="0.25">
      <c r="B104" s="1">
        <v>202407</v>
      </c>
      <c r="C104" s="2">
        <v>45474</v>
      </c>
      <c r="D104" s="1">
        <v>202407</v>
      </c>
      <c r="E104" s="1"/>
      <c r="F104" s="1" t="s">
        <v>227</v>
      </c>
      <c r="G104" s="1" t="s">
        <v>228</v>
      </c>
      <c r="H104" s="1">
        <v>20009</v>
      </c>
      <c r="I104" s="1"/>
      <c r="J104" s="1">
        <v>1</v>
      </c>
      <c r="K104" s="1">
        <v>2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>
        <v>1</v>
      </c>
      <c r="AK104" s="1">
        <v>1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>
        <v>1</v>
      </c>
      <c r="BZ104" s="1"/>
      <c r="CA104" s="1"/>
      <c r="CB104" s="16">
        <f>SUM(Table1[[#This Row],[MOH 731_HTS_Positive_2-9 _(M)_ HV01-06]:[MOH 731_HTS_Positive_25+ _(F) (Including PMTCT)_HV01-15]])</f>
        <v>0</v>
      </c>
      <c r="CC104" s="16">
        <f>SUM(Table1[[#This Row],[MOH 731_HTS_Tests _(M)_ HV01-01]:[MOH 731_HTS_Tests _(F) (Including PMTCT)_ HV01-02]])</f>
        <v>3</v>
      </c>
      <c r="CD104" s="16">
        <f>Table1[[#This Row],[MOH 711 New ANC clients]]</f>
        <v>1</v>
      </c>
      <c r="CE104" s="6">
        <f>SUM(Table1[[#This Row],[MOH 731_EMTCT_Tested at ANC_Initial_HV02-02]])</f>
        <v>1</v>
      </c>
      <c r="CF104" s="6">
        <f t="shared" si="22"/>
        <v>0</v>
      </c>
      <c r="CG104" s="6">
        <f t="shared" si="22"/>
        <v>0</v>
      </c>
      <c r="CH104" s="6">
        <f>SUM(Table1[[#This Row],[MOH 731_EMTCT_Known Positive at 1st ANC_HV02-01]])</f>
        <v>0</v>
      </c>
      <c r="CI104" s="6">
        <f>SUM(Table1[[#This Row],[MOH 731_EMTCT_Positive Results_ANC_HV02-10]])</f>
        <v>0</v>
      </c>
      <c r="CJ104" s="6">
        <f t="shared" si="12"/>
        <v>0</v>
      </c>
      <c r="CK104" s="6">
        <f t="shared" si="13"/>
        <v>0</v>
      </c>
      <c r="CL104" s="6">
        <f>Table1[[#This Row],[MOH 731_EMTCT_Start HAART_ANC_HV02-15]]</f>
        <v>0</v>
      </c>
      <c r="CM104" s="6">
        <f>Table1[[#This Row],[MOH 731_EMTCT_On HAART at 1st ANC_HV02-14]]</f>
        <v>0</v>
      </c>
      <c r="CN104" s="6">
        <f>SUM(Table1[[#This Row],[MOH 731_HIV_TB_StartART_&lt;1 (M) HV03-01]:[MOH 731_HIV_TB_StartART_25+_(F)_HV03-14]])</f>
        <v>0</v>
      </c>
      <c r="CO104" s="6">
        <f>SUM(Table1[[#This Row],[MOH 731_HIV_TB_OnART_&lt;1 (M) HV03-15]:[MOH 731_HIV_TB_OnART_25+_(F)_HV03-28]])</f>
        <v>0</v>
      </c>
      <c r="CP104" s="6">
        <f>Table1[[#This Row],[anc1_731]]</f>
        <v>1</v>
      </c>
      <c r="CQ104" s="6">
        <f>Table1[[#This Row],[anc_kp]]</f>
        <v>0</v>
      </c>
      <c r="CR104" s="6">
        <f>Table1[[#This Row],[MOH 731_HIV_TB cases_New_HV03-61]]</f>
        <v>0</v>
      </c>
      <c r="CS104" s="6">
        <f>Table1[[#This Row],[MOH 731_HIV_TB New_KnownHIVPositive(KPs)_HV03-62]]</f>
        <v>0</v>
      </c>
      <c r="CT104" s="6">
        <f t="shared" si="14"/>
        <v>0</v>
      </c>
      <c r="CU104" s="6">
        <f t="shared" si="15"/>
        <v>0</v>
      </c>
      <c r="CV104" s="6">
        <f>Table1[[#This Row],[MOH 731_HIV_TB New HIV Positive_HV03-63]]</f>
        <v>0</v>
      </c>
      <c r="CW104" s="6">
        <f>Table1[[#This Row],[MOH 731_HIV_TB New Known HIV Positive (KP) on HAART_HV03-64]]</f>
        <v>0</v>
      </c>
      <c r="CX104" s="6">
        <f>Table1[[#This Row],[MOH 731_HIV_TB New_start_HAART_HV03-65]]</f>
        <v>0</v>
      </c>
      <c r="CY104" s="6">
        <f>SUM(Table1[[#This Row],[tb_alreadyart_3082]:[tb_newart_3083]])</f>
        <v>0</v>
      </c>
      <c r="CZ104" s="6">
        <f>SUM(Table1[[#This Row],[MOH 731_HTS_No. Initiated on PrEP (NEW)_General popn _(M)_ HV01-19]:[MOH 731_HTS_No. Initiated on PrEP (NEW)_Pregnant and breastfeeding women HV01-31]])</f>
        <v>0</v>
      </c>
      <c r="DA104" s="6">
        <f t="shared" si="16"/>
        <v>0</v>
      </c>
      <c r="DB104" s="6">
        <f t="shared" si="17"/>
        <v>0</v>
      </c>
      <c r="DC104" s="6">
        <f>Table1[[#This Row],[MOH 711 SGBV Total Survivors Seen]]</f>
        <v>0</v>
      </c>
      <c r="DD104" s="6">
        <f t="shared" si="18"/>
        <v>0</v>
      </c>
      <c r="DE104" s="6">
        <f t="shared" si="19"/>
        <v>0</v>
      </c>
      <c r="DF104" s="6">
        <f>SUM(Table1[[#This Row],[MOH 731_HIV_TB_StartTPT_&lt;15 HV03-31]:[MOH 731_HIV_TB_StartTPT_15+ HV03-32]])</f>
        <v>0</v>
      </c>
      <c r="DG104" s="6">
        <f t="shared" si="20"/>
        <v>0</v>
      </c>
      <c r="DH104" s="18"/>
      <c r="DI104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('202407_hTBe5wxcgar','202407','hTBe5wxcgar','20009','0','3','1','1','0','0','0','0','0','0','0','0','0','0','1','0','0','0','0','0','0','0','0','0','0','0','0','0','0','0','0','0');</v>
      </c>
    </row>
    <row r="105" spans="2:113" x14ac:dyDescent="0.25">
      <c r="B105" s="1">
        <v>202407</v>
      </c>
      <c r="C105" s="2">
        <v>45474</v>
      </c>
      <c r="D105" s="1">
        <v>202407</v>
      </c>
      <c r="E105" s="1"/>
      <c r="F105" s="1" t="s">
        <v>229</v>
      </c>
      <c r="G105" s="1" t="s">
        <v>230</v>
      </c>
      <c r="H105" s="1">
        <v>14881</v>
      </c>
      <c r="I105" s="1"/>
      <c r="J105" s="1">
        <v>2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6">
        <f>SUM(Table1[[#This Row],[MOH 731_HTS_Positive_2-9 _(M)_ HV01-06]:[MOH 731_HTS_Positive_25+ _(F) (Including PMTCT)_HV01-15]])</f>
        <v>0</v>
      </c>
      <c r="CC105" s="16">
        <f>SUM(Table1[[#This Row],[MOH 731_HTS_Tests _(M)_ HV01-01]:[MOH 731_HTS_Tests _(F) (Including PMTCT)_ HV01-02]])</f>
        <v>2</v>
      </c>
      <c r="CD105" s="16">
        <f>Table1[[#This Row],[MOH 711 New ANC clients]]</f>
        <v>0</v>
      </c>
      <c r="CE105" s="6">
        <f>SUM(Table1[[#This Row],[MOH 731_EMTCT_Tested at ANC_Initial_HV02-02]])</f>
        <v>0</v>
      </c>
      <c r="CF105" s="6">
        <f t="shared" si="22"/>
        <v>0</v>
      </c>
      <c r="CG105" s="6">
        <f t="shared" si="22"/>
        <v>0</v>
      </c>
      <c r="CH105" s="6">
        <f>SUM(Table1[[#This Row],[MOH 731_EMTCT_Known Positive at 1st ANC_HV02-01]])</f>
        <v>0</v>
      </c>
      <c r="CI105" s="6">
        <f>SUM(Table1[[#This Row],[MOH 731_EMTCT_Positive Results_ANC_HV02-10]])</f>
        <v>0</v>
      </c>
      <c r="CJ105" s="6">
        <f t="shared" si="12"/>
        <v>0</v>
      </c>
      <c r="CK105" s="6">
        <f t="shared" si="13"/>
        <v>0</v>
      </c>
      <c r="CL105" s="6">
        <f>Table1[[#This Row],[MOH 731_EMTCT_Start HAART_ANC_HV02-15]]</f>
        <v>0</v>
      </c>
      <c r="CM105" s="6">
        <f>Table1[[#This Row],[MOH 731_EMTCT_On HAART at 1st ANC_HV02-14]]</f>
        <v>0</v>
      </c>
      <c r="CN105" s="6">
        <f>SUM(Table1[[#This Row],[MOH 731_HIV_TB_StartART_&lt;1 (M) HV03-01]:[MOH 731_HIV_TB_StartART_25+_(F)_HV03-14]])</f>
        <v>0</v>
      </c>
      <c r="CO105" s="6">
        <f>SUM(Table1[[#This Row],[MOH 731_HIV_TB_OnART_&lt;1 (M) HV03-15]:[MOH 731_HIV_TB_OnART_25+_(F)_HV03-28]])</f>
        <v>0</v>
      </c>
      <c r="CP105" s="6">
        <f>Table1[[#This Row],[anc1_731]]</f>
        <v>0</v>
      </c>
      <c r="CQ105" s="6">
        <f>Table1[[#This Row],[anc_kp]]</f>
        <v>0</v>
      </c>
      <c r="CR105" s="6">
        <f>Table1[[#This Row],[MOH 731_HIV_TB cases_New_HV03-61]]</f>
        <v>0</v>
      </c>
      <c r="CS105" s="6">
        <f>Table1[[#This Row],[MOH 731_HIV_TB New_KnownHIVPositive(KPs)_HV03-62]]</f>
        <v>0</v>
      </c>
      <c r="CT105" s="6">
        <f t="shared" si="14"/>
        <v>0</v>
      </c>
      <c r="CU105" s="6">
        <f t="shared" si="15"/>
        <v>0</v>
      </c>
      <c r="CV105" s="6">
        <f>Table1[[#This Row],[MOH 731_HIV_TB New HIV Positive_HV03-63]]</f>
        <v>0</v>
      </c>
      <c r="CW105" s="6">
        <f>Table1[[#This Row],[MOH 731_HIV_TB New Known HIV Positive (KP) on HAART_HV03-64]]</f>
        <v>0</v>
      </c>
      <c r="CX105" s="6">
        <f>Table1[[#This Row],[MOH 731_HIV_TB New_start_HAART_HV03-65]]</f>
        <v>0</v>
      </c>
      <c r="CY105" s="6">
        <f>SUM(Table1[[#This Row],[tb_alreadyart_3082]:[tb_newart_3083]])</f>
        <v>0</v>
      </c>
      <c r="CZ105" s="6">
        <f>SUM(Table1[[#This Row],[MOH 731_HTS_No. Initiated on PrEP (NEW)_General popn _(M)_ HV01-19]:[MOH 731_HTS_No. Initiated on PrEP (NEW)_Pregnant and breastfeeding women HV01-31]])</f>
        <v>0</v>
      </c>
      <c r="DA105" s="6">
        <f t="shared" si="16"/>
        <v>0</v>
      </c>
      <c r="DB105" s="6">
        <f t="shared" si="17"/>
        <v>0</v>
      </c>
      <c r="DC105" s="6">
        <f>Table1[[#This Row],[MOH 711 SGBV Total Survivors Seen]]</f>
        <v>0</v>
      </c>
      <c r="DD105" s="6">
        <f t="shared" si="18"/>
        <v>0</v>
      </c>
      <c r="DE105" s="6">
        <f t="shared" si="19"/>
        <v>0</v>
      </c>
      <c r="DF105" s="6">
        <f>SUM(Table1[[#This Row],[MOH 731_HIV_TB_StartTPT_&lt;15 HV03-31]:[MOH 731_HIV_TB_StartTPT_15+ HV03-32]])</f>
        <v>0</v>
      </c>
      <c r="DG105" s="6">
        <f t="shared" si="20"/>
        <v>0</v>
      </c>
      <c r="DH105" s="18"/>
      <c r="DI105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('202407_nOVMb7I56W1','202407','nOVMb7I56W1','14881','0','2','0','0','0','0','0','0','0','0','0','0','0','0','0','0','0','0','0','0','0','0','0','0','0','0','0','0','0','0','0','0');</v>
      </c>
    </row>
    <row r="106" spans="2:113" x14ac:dyDescent="0.25">
      <c r="B106" s="1">
        <v>202407</v>
      </c>
      <c r="C106" s="2">
        <v>45474</v>
      </c>
      <c r="D106" s="1">
        <v>202407</v>
      </c>
      <c r="E106" s="1"/>
      <c r="F106" s="1" t="s">
        <v>231</v>
      </c>
      <c r="G106" s="1" t="s">
        <v>232</v>
      </c>
      <c r="H106" s="1">
        <v>14888</v>
      </c>
      <c r="I106" s="1"/>
      <c r="J106" s="1">
        <v>4</v>
      </c>
      <c r="K106" s="1">
        <v>3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>
        <v>2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6">
        <f>SUM(Table1[[#This Row],[MOH 731_HTS_Positive_2-9 _(M)_ HV01-06]:[MOH 731_HTS_Positive_25+ _(F) (Including PMTCT)_HV01-15]])</f>
        <v>0</v>
      </c>
      <c r="CC106" s="16">
        <f>SUM(Table1[[#This Row],[MOH 731_HTS_Tests _(M)_ HV01-01]:[MOH 731_HTS_Tests _(F) (Including PMTCT)_ HV01-02]])</f>
        <v>7</v>
      </c>
      <c r="CD106" s="16">
        <f>Table1[[#This Row],[MOH 711 New ANC clients]]</f>
        <v>0</v>
      </c>
      <c r="CE106" s="6">
        <f>SUM(Table1[[#This Row],[MOH 731_EMTCT_Tested at ANC_Initial_HV02-02]])</f>
        <v>0</v>
      </c>
      <c r="CF106" s="6">
        <f t="shared" si="22"/>
        <v>0</v>
      </c>
      <c r="CG106" s="6">
        <f t="shared" si="22"/>
        <v>0</v>
      </c>
      <c r="CH106" s="6">
        <f>SUM(Table1[[#This Row],[MOH 731_EMTCT_Known Positive at 1st ANC_HV02-01]])</f>
        <v>0</v>
      </c>
      <c r="CI106" s="6">
        <f>SUM(Table1[[#This Row],[MOH 731_EMTCT_Positive Results_ANC_HV02-10]])</f>
        <v>0</v>
      </c>
      <c r="CJ106" s="6">
        <f t="shared" si="12"/>
        <v>0</v>
      </c>
      <c r="CK106" s="6">
        <f t="shared" si="13"/>
        <v>0</v>
      </c>
      <c r="CL106" s="6">
        <f>Table1[[#This Row],[MOH 731_EMTCT_Start HAART_ANC_HV02-15]]</f>
        <v>0</v>
      </c>
      <c r="CM106" s="6">
        <f>Table1[[#This Row],[MOH 731_EMTCT_On HAART at 1st ANC_HV02-14]]</f>
        <v>0</v>
      </c>
      <c r="CN106" s="6">
        <f>SUM(Table1[[#This Row],[MOH 731_HIV_TB_StartART_&lt;1 (M) HV03-01]:[MOH 731_HIV_TB_StartART_25+_(F)_HV03-14]])</f>
        <v>0</v>
      </c>
      <c r="CO106" s="6">
        <f>SUM(Table1[[#This Row],[MOH 731_HIV_TB_OnART_&lt;1 (M) HV03-15]:[MOH 731_HIV_TB_OnART_25+_(F)_HV03-28]])</f>
        <v>0</v>
      </c>
      <c r="CP106" s="6">
        <f>Table1[[#This Row],[anc1_731]]</f>
        <v>0</v>
      </c>
      <c r="CQ106" s="6">
        <f>Table1[[#This Row],[anc_kp]]</f>
        <v>0</v>
      </c>
      <c r="CR106" s="6">
        <f>Table1[[#This Row],[MOH 731_HIV_TB cases_New_HV03-61]]</f>
        <v>0</v>
      </c>
      <c r="CS106" s="6">
        <f>Table1[[#This Row],[MOH 731_HIV_TB New_KnownHIVPositive(KPs)_HV03-62]]</f>
        <v>0</v>
      </c>
      <c r="CT106" s="6">
        <f t="shared" si="14"/>
        <v>0</v>
      </c>
      <c r="CU106" s="6">
        <f t="shared" si="15"/>
        <v>0</v>
      </c>
      <c r="CV106" s="6">
        <f>Table1[[#This Row],[MOH 731_HIV_TB New HIV Positive_HV03-63]]</f>
        <v>0</v>
      </c>
      <c r="CW106" s="6">
        <f>Table1[[#This Row],[MOH 731_HIV_TB New Known HIV Positive (KP) on HAART_HV03-64]]</f>
        <v>0</v>
      </c>
      <c r="CX106" s="6">
        <f>Table1[[#This Row],[MOH 731_HIV_TB New_start_HAART_HV03-65]]</f>
        <v>0</v>
      </c>
      <c r="CY106" s="6">
        <f>SUM(Table1[[#This Row],[tb_alreadyart_3082]:[tb_newart_3083]])</f>
        <v>0</v>
      </c>
      <c r="CZ106" s="6">
        <f>SUM(Table1[[#This Row],[MOH 731_HTS_No. Initiated on PrEP (NEW)_General popn _(M)_ HV01-19]:[MOH 731_HTS_No. Initiated on PrEP (NEW)_Pregnant and breastfeeding women HV01-31]])</f>
        <v>0</v>
      </c>
      <c r="DA106" s="6">
        <f t="shared" si="16"/>
        <v>0</v>
      </c>
      <c r="DB106" s="6">
        <f t="shared" si="17"/>
        <v>0</v>
      </c>
      <c r="DC106" s="6">
        <f>Table1[[#This Row],[MOH 711 SGBV Total Survivors Seen]]</f>
        <v>0</v>
      </c>
      <c r="DD106" s="6">
        <f t="shared" si="18"/>
        <v>0</v>
      </c>
      <c r="DE106" s="6">
        <f t="shared" si="19"/>
        <v>0</v>
      </c>
      <c r="DF106" s="6">
        <f>SUM(Table1[[#This Row],[MOH 731_HIV_TB_StartTPT_&lt;15 HV03-31]:[MOH 731_HIV_TB_StartTPT_15+ HV03-32]])</f>
        <v>0</v>
      </c>
      <c r="DG106" s="6">
        <f t="shared" si="20"/>
        <v>0</v>
      </c>
      <c r="DH106" s="18"/>
      <c r="DI106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('202407_KBcCmct2D5o','202407','KBcCmct2D5o','14888','0','7','0','0','0','0','0','0','0','0','0','0','0','0','0','0','0','0','0','0','0','0','0','0','0','0','0','0','0','0','0','0');</v>
      </c>
    </row>
    <row r="107" spans="2:113" x14ac:dyDescent="0.25">
      <c r="B107" s="1">
        <v>202407</v>
      </c>
      <c r="C107" s="2">
        <v>45474</v>
      </c>
      <c r="D107" s="1">
        <v>202407</v>
      </c>
      <c r="E107" s="1"/>
      <c r="F107" s="1" t="s">
        <v>233</v>
      </c>
      <c r="G107" s="1" t="s">
        <v>234</v>
      </c>
      <c r="H107" s="1">
        <v>14889</v>
      </c>
      <c r="I107" s="1"/>
      <c r="J107" s="1">
        <v>3</v>
      </c>
      <c r="K107" s="1">
        <v>12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>
        <v>8</v>
      </c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>
        <v>9</v>
      </c>
      <c r="BZ107" s="1"/>
      <c r="CA107" s="1"/>
      <c r="CB107" s="16">
        <f>SUM(Table1[[#This Row],[MOH 731_HTS_Positive_2-9 _(M)_ HV01-06]:[MOH 731_HTS_Positive_25+ _(F) (Including PMTCT)_HV01-15]])</f>
        <v>0</v>
      </c>
      <c r="CC107" s="16">
        <f>SUM(Table1[[#This Row],[MOH 731_HTS_Tests _(M)_ HV01-01]:[MOH 731_HTS_Tests _(F) (Including PMTCT)_ HV01-02]])</f>
        <v>15</v>
      </c>
      <c r="CD107" s="16">
        <f>Table1[[#This Row],[MOH 711 New ANC clients]]</f>
        <v>9</v>
      </c>
      <c r="CE107" s="6">
        <f>SUM(Table1[[#This Row],[MOH 731_EMTCT_Tested at ANC_Initial_HV02-02]])</f>
        <v>8</v>
      </c>
      <c r="CF107" s="6">
        <f t="shared" si="22"/>
        <v>0</v>
      </c>
      <c r="CG107" s="6">
        <f t="shared" si="22"/>
        <v>0</v>
      </c>
      <c r="CH107" s="6">
        <f>SUM(Table1[[#This Row],[MOH 731_EMTCT_Known Positive at 1st ANC_HV02-01]])</f>
        <v>0</v>
      </c>
      <c r="CI107" s="6">
        <f>SUM(Table1[[#This Row],[MOH 731_EMTCT_Positive Results_ANC_HV02-10]])</f>
        <v>0</v>
      </c>
      <c r="CJ107" s="6">
        <f t="shared" si="12"/>
        <v>0</v>
      </c>
      <c r="CK107" s="6">
        <f t="shared" si="13"/>
        <v>0</v>
      </c>
      <c r="CL107" s="6">
        <f>Table1[[#This Row],[MOH 731_EMTCT_Start HAART_ANC_HV02-15]]</f>
        <v>0</v>
      </c>
      <c r="CM107" s="6">
        <f>Table1[[#This Row],[MOH 731_EMTCT_On HAART at 1st ANC_HV02-14]]</f>
        <v>0</v>
      </c>
      <c r="CN107" s="6">
        <f>SUM(Table1[[#This Row],[MOH 731_HIV_TB_StartART_&lt;1 (M) HV03-01]:[MOH 731_HIV_TB_StartART_25+_(F)_HV03-14]])</f>
        <v>0</v>
      </c>
      <c r="CO107" s="6">
        <f>SUM(Table1[[#This Row],[MOH 731_HIV_TB_OnART_&lt;1 (M) HV03-15]:[MOH 731_HIV_TB_OnART_25+_(F)_HV03-28]])</f>
        <v>0</v>
      </c>
      <c r="CP107" s="6">
        <f>Table1[[#This Row],[anc1_731]]</f>
        <v>9</v>
      </c>
      <c r="CQ107" s="6">
        <f>Table1[[#This Row],[anc_kp]]</f>
        <v>0</v>
      </c>
      <c r="CR107" s="6">
        <f>Table1[[#This Row],[MOH 731_HIV_TB cases_New_HV03-61]]</f>
        <v>0</v>
      </c>
      <c r="CS107" s="6">
        <f>Table1[[#This Row],[MOH 731_HIV_TB New_KnownHIVPositive(KPs)_HV03-62]]</f>
        <v>0</v>
      </c>
      <c r="CT107" s="6">
        <f t="shared" si="14"/>
        <v>0</v>
      </c>
      <c r="CU107" s="6">
        <f t="shared" si="15"/>
        <v>0</v>
      </c>
      <c r="CV107" s="6">
        <f>Table1[[#This Row],[MOH 731_HIV_TB New HIV Positive_HV03-63]]</f>
        <v>0</v>
      </c>
      <c r="CW107" s="6">
        <f>Table1[[#This Row],[MOH 731_HIV_TB New Known HIV Positive (KP) on HAART_HV03-64]]</f>
        <v>0</v>
      </c>
      <c r="CX107" s="6">
        <f>Table1[[#This Row],[MOH 731_HIV_TB New_start_HAART_HV03-65]]</f>
        <v>0</v>
      </c>
      <c r="CY107" s="6">
        <f>SUM(Table1[[#This Row],[tb_alreadyart_3082]:[tb_newart_3083]])</f>
        <v>0</v>
      </c>
      <c r="CZ107" s="6">
        <f>SUM(Table1[[#This Row],[MOH 731_HTS_No. Initiated on PrEP (NEW)_General popn _(M)_ HV01-19]:[MOH 731_HTS_No. Initiated on PrEP (NEW)_Pregnant and breastfeeding women HV01-31]])</f>
        <v>0</v>
      </c>
      <c r="DA107" s="6">
        <f t="shared" si="16"/>
        <v>0</v>
      </c>
      <c r="DB107" s="6">
        <f t="shared" si="17"/>
        <v>0</v>
      </c>
      <c r="DC107" s="6">
        <f>Table1[[#This Row],[MOH 711 SGBV Total Survivors Seen]]</f>
        <v>0</v>
      </c>
      <c r="DD107" s="6">
        <f t="shared" si="18"/>
        <v>0</v>
      </c>
      <c r="DE107" s="6">
        <f t="shared" si="19"/>
        <v>0</v>
      </c>
      <c r="DF107" s="6">
        <f>SUM(Table1[[#This Row],[MOH 731_HIV_TB_StartTPT_&lt;15 HV03-31]:[MOH 731_HIV_TB_StartTPT_15+ HV03-32]])</f>
        <v>0</v>
      </c>
      <c r="DG107" s="6">
        <f t="shared" si="20"/>
        <v>0</v>
      </c>
      <c r="DH107" s="18"/>
      <c r="DI107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('202407_ofoGWA3a5fz','202407','ofoGWA3a5fz','14889','0','15','9','8','0','0','0','0','0','0','0','0','0','0','9','0','0','0','0','0','0','0','0','0','0','0','0','0','0','0','0','0');</v>
      </c>
    </row>
    <row r="108" spans="2:113" x14ac:dyDescent="0.25">
      <c r="B108" s="1">
        <v>202407</v>
      </c>
      <c r="C108" s="2">
        <v>45474</v>
      </c>
      <c r="D108" s="1">
        <v>202407</v>
      </c>
      <c r="E108" s="1"/>
      <c r="F108" s="1" t="s">
        <v>235</v>
      </c>
      <c r="G108" s="1" t="s">
        <v>236</v>
      </c>
      <c r="H108" s="1">
        <v>17091</v>
      </c>
      <c r="I108" s="1"/>
      <c r="J108" s="1"/>
      <c r="K108" s="1">
        <v>5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>
        <v>5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>
        <v>5</v>
      </c>
      <c r="BZ108" s="1"/>
      <c r="CA108" s="1"/>
      <c r="CB108" s="16">
        <f>SUM(Table1[[#This Row],[MOH 731_HTS_Positive_2-9 _(M)_ HV01-06]:[MOH 731_HTS_Positive_25+ _(F) (Including PMTCT)_HV01-15]])</f>
        <v>0</v>
      </c>
      <c r="CC108" s="16">
        <f>SUM(Table1[[#This Row],[MOH 731_HTS_Tests _(M)_ HV01-01]:[MOH 731_HTS_Tests _(F) (Including PMTCT)_ HV01-02]])</f>
        <v>5</v>
      </c>
      <c r="CD108" s="16">
        <f>Table1[[#This Row],[MOH 711 New ANC clients]]</f>
        <v>5</v>
      </c>
      <c r="CE108" s="6">
        <f>SUM(Table1[[#This Row],[MOH 731_EMTCT_Tested at ANC_Initial_HV02-02]])</f>
        <v>5</v>
      </c>
      <c r="CF108" s="6">
        <f t="shared" si="22"/>
        <v>0</v>
      </c>
      <c r="CG108" s="6">
        <f t="shared" si="22"/>
        <v>0</v>
      </c>
      <c r="CH108" s="6">
        <f>SUM(Table1[[#This Row],[MOH 731_EMTCT_Known Positive at 1st ANC_HV02-01]])</f>
        <v>0</v>
      </c>
      <c r="CI108" s="6">
        <f>SUM(Table1[[#This Row],[MOH 731_EMTCT_Positive Results_ANC_HV02-10]])</f>
        <v>0</v>
      </c>
      <c r="CJ108" s="6">
        <f t="shared" si="12"/>
        <v>0</v>
      </c>
      <c r="CK108" s="6">
        <f t="shared" si="13"/>
        <v>0</v>
      </c>
      <c r="CL108" s="6">
        <f>Table1[[#This Row],[MOH 731_EMTCT_Start HAART_ANC_HV02-15]]</f>
        <v>0</v>
      </c>
      <c r="CM108" s="6">
        <f>Table1[[#This Row],[MOH 731_EMTCT_On HAART at 1st ANC_HV02-14]]</f>
        <v>0</v>
      </c>
      <c r="CN108" s="6">
        <f>SUM(Table1[[#This Row],[MOH 731_HIV_TB_StartART_&lt;1 (M) HV03-01]:[MOH 731_HIV_TB_StartART_25+_(F)_HV03-14]])</f>
        <v>0</v>
      </c>
      <c r="CO108" s="6">
        <f>SUM(Table1[[#This Row],[MOH 731_HIV_TB_OnART_&lt;1 (M) HV03-15]:[MOH 731_HIV_TB_OnART_25+_(F)_HV03-28]])</f>
        <v>0</v>
      </c>
      <c r="CP108" s="6">
        <f>Table1[[#This Row],[anc1_731]]</f>
        <v>5</v>
      </c>
      <c r="CQ108" s="6">
        <f>Table1[[#This Row],[anc_kp]]</f>
        <v>0</v>
      </c>
      <c r="CR108" s="6">
        <f>Table1[[#This Row],[MOH 731_HIV_TB cases_New_HV03-61]]</f>
        <v>0</v>
      </c>
      <c r="CS108" s="6">
        <f>Table1[[#This Row],[MOH 731_HIV_TB New_KnownHIVPositive(KPs)_HV03-62]]</f>
        <v>0</v>
      </c>
      <c r="CT108" s="6">
        <f t="shared" si="14"/>
        <v>0</v>
      </c>
      <c r="CU108" s="6">
        <f t="shared" si="15"/>
        <v>0</v>
      </c>
      <c r="CV108" s="6">
        <f>Table1[[#This Row],[MOH 731_HIV_TB New HIV Positive_HV03-63]]</f>
        <v>0</v>
      </c>
      <c r="CW108" s="6">
        <f>Table1[[#This Row],[MOH 731_HIV_TB New Known HIV Positive (KP) on HAART_HV03-64]]</f>
        <v>0</v>
      </c>
      <c r="CX108" s="6">
        <f>Table1[[#This Row],[MOH 731_HIV_TB New_start_HAART_HV03-65]]</f>
        <v>0</v>
      </c>
      <c r="CY108" s="6">
        <f>SUM(Table1[[#This Row],[tb_alreadyart_3082]:[tb_newart_3083]])</f>
        <v>0</v>
      </c>
      <c r="CZ108" s="6">
        <f>SUM(Table1[[#This Row],[MOH 731_HTS_No. Initiated on PrEP (NEW)_General popn _(M)_ HV01-19]:[MOH 731_HTS_No. Initiated on PrEP (NEW)_Pregnant and breastfeeding women HV01-31]])</f>
        <v>0</v>
      </c>
      <c r="DA108" s="6">
        <f t="shared" si="16"/>
        <v>0</v>
      </c>
      <c r="DB108" s="6">
        <f t="shared" si="17"/>
        <v>0</v>
      </c>
      <c r="DC108" s="6">
        <f>Table1[[#This Row],[MOH 711 SGBV Total Survivors Seen]]</f>
        <v>0</v>
      </c>
      <c r="DD108" s="6">
        <f t="shared" si="18"/>
        <v>0</v>
      </c>
      <c r="DE108" s="6">
        <f t="shared" si="19"/>
        <v>0</v>
      </c>
      <c r="DF108" s="6">
        <f>SUM(Table1[[#This Row],[MOH 731_HIV_TB_StartTPT_&lt;15 HV03-31]:[MOH 731_HIV_TB_StartTPT_15+ HV03-32]])</f>
        <v>0</v>
      </c>
      <c r="DG108" s="6">
        <f t="shared" si="20"/>
        <v>0</v>
      </c>
      <c r="DH108" s="18"/>
      <c r="DI108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('202407_U8JZMF0DCDV','202407','U8JZMF0DCDV','17091','0','5','5','5','0','0','0','0','0','0','0','0','0','0','5','0','0','0','0','0','0','0','0','0','0','0','0','0','0','0','0','0');</v>
      </c>
    </row>
    <row r="109" spans="2:113" x14ac:dyDescent="0.25">
      <c r="B109" s="1">
        <v>202407</v>
      </c>
      <c r="C109" s="2">
        <v>45474</v>
      </c>
      <c r="D109" s="1">
        <v>202407</v>
      </c>
      <c r="E109" s="1"/>
      <c r="F109" s="1" t="s">
        <v>237</v>
      </c>
      <c r="G109" s="1" t="s">
        <v>238</v>
      </c>
      <c r="H109" s="1">
        <v>17154</v>
      </c>
      <c r="I109" s="1"/>
      <c r="J109" s="1">
        <v>1</v>
      </c>
      <c r="K109" s="1">
        <v>2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>
        <v>1</v>
      </c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6">
        <f>SUM(Table1[[#This Row],[MOH 731_HTS_Positive_2-9 _(M)_ HV01-06]:[MOH 731_HTS_Positive_25+ _(F) (Including PMTCT)_HV01-15]])</f>
        <v>0</v>
      </c>
      <c r="CC109" s="16">
        <f>SUM(Table1[[#This Row],[MOH 731_HTS_Tests _(M)_ HV01-01]:[MOH 731_HTS_Tests _(F) (Including PMTCT)_ HV01-02]])</f>
        <v>3</v>
      </c>
      <c r="CD109" s="16">
        <f>Table1[[#This Row],[MOH 711 New ANC clients]]</f>
        <v>0</v>
      </c>
      <c r="CE109" s="6">
        <f>SUM(Table1[[#This Row],[MOH 731_EMTCT_Tested at ANC_Initial_HV02-02]])</f>
        <v>0</v>
      </c>
      <c r="CF109" s="6">
        <f t="shared" si="22"/>
        <v>0</v>
      </c>
      <c r="CG109" s="6">
        <f t="shared" si="22"/>
        <v>0</v>
      </c>
      <c r="CH109" s="6">
        <f>SUM(Table1[[#This Row],[MOH 731_EMTCT_Known Positive at 1st ANC_HV02-01]])</f>
        <v>0</v>
      </c>
      <c r="CI109" s="6">
        <f>SUM(Table1[[#This Row],[MOH 731_EMTCT_Positive Results_ANC_HV02-10]])</f>
        <v>0</v>
      </c>
      <c r="CJ109" s="6">
        <f t="shared" si="12"/>
        <v>0</v>
      </c>
      <c r="CK109" s="6">
        <f t="shared" si="13"/>
        <v>0</v>
      </c>
      <c r="CL109" s="6">
        <f>Table1[[#This Row],[MOH 731_EMTCT_Start HAART_ANC_HV02-15]]</f>
        <v>0</v>
      </c>
      <c r="CM109" s="6">
        <f>Table1[[#This Row],[MOH 731_EMTCT_On HAART at 1st ANC_HV02-14]]</f>
        <v>0</v>
      </c>
      <c r="CN109" s="6">
        <f>SUM(Table1[[#This Row],[MOH 731_HIV_TB_StartART_&lt;1 (M) HV03-01]:[MOH 731_HIV_TB_StartART_25+_(F)_HV03-14]])</f>
        <v>0</v>
      </c>
      <c r="CO109" s="6">
        <f>SUM(Table1[[#This Row],[MOH 731_HIV_TB_OnART_&lt;1 (M) HV03-15]:[MOH 731_HIV_TB_OnART_25+_(F)_HV03-28]])</f>
        <v>0</v>
      </c>
      <c r="CP109" s="6">
        <f>Table1[[#This Row],[anc1_731]]</f>
        <v>0</v>
      </c>
      <c r="CQ109" s="6">
        <f>Table1[[#This Row],[anc_kp]]</f>
        <v>0</v>
      </c>
      <c r="CR109" s="6">
        <f>Table1[[#This Row],[MOH 731_HIV_TB cases_New_HV03-61]]</f>
        <v>0</v>
      </c>
      <c r="CS109" s="6">
        <f>Table1[[#This Row],[MOH 731_HIV_TB New_KnownHIVPositive(KPs)_HV03-62]]</f>
        <v>0</v>
      </c>
      <c r="CT109" s="6">
        <f t="shared" si="14"/>
        <v>0</v>
      </c>
      <c r="CU109" s="6">
        <f t="shared" si="15"/>
        <v>0</v>
      </c>
      <c r="CV109" s="6">
        <f>Table1[[#This Row],[MOH 731_HIV_TB New HIV Positive_HV03-63]]</f>
        <v>0</v>
      </c>
      <c r="CW109" s="6">
        <f>Table1[[#This Row],[MOH 731_HIV_TB New Known HIV Positive (KP) on HAART_HV03-64]]</f>
        <v>0</v>
      </c>
      <c r="CX109" s="6">
        <f>Table1[[#This Row],[MOH 731_HIV_TB New_start_HAART_HV03-65]]</f>
        <v>0</v>
      </c>
      <c r="CY109" s="6">
        <f>SUM(Table1[[#This Row],[tb_alreadyart_3082]:[tb_newart_3083]])</f>
        <v>0</v>
      </c>
      <c r="CZ109" s="6">
        <f>SUM(Table1[[#This Row],[MOH 731_HTS_No. Initiated on PrEP (NEW)_General popn _(M)_ HV01-19]:[MOH 731_HTS_No. Initiated on PrEP (NEW)_Pregnant and breastfeeding women HV01-31]])</f>
        <v>0</v>
      </c>
      <c r="DA109" s="6">
        <f t="shared" si="16"/>
        <v>0</v>
      </c>
      <c r="DB109" s="6">
        <f t="shared" si="17"/>
        <v>0</v>
      </c>
      <c r="DC109" s="6">
        <f>Table1[[#This Row],[MOH 711 SGBV Total Survivors Seen]]</f>
        <v>0</v>
      </c>
      <c r="DD109" s="6">
        <f t="shared" si="18"/>
        <v>0</v>
      </c>
      <c r="DE109" s="6">
        <f t="shared" si="19"/>
        <v>0</v>
      </c>
      <c r="DF109" s="6">
        <f>SUM(Table1[[#This Row],[MOH 731_HIV_TB_StartTPT_&lt;15 HV03-31]:[MOH 731_HIV_TB_StartTPT_15+ HV03-32]])</f>
        <v>0</v>
      </c>
      <c r="DG109" s="6">
        <f t="shared" si="20"/>
        <v>0</v>
      </c>
      <c r="DH109" s="18"/>
      <c r="DI109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('202407_WSAbGL21Gfs','202407','WSAbGL21Gfs','17154','0','3','0','0','0','0','0','0','0','0','0','0','0','0','0','0','0','0','0','0','0','0','0','0','0','0','0','0','0','0','0','0');</v>
      </c>
    </row>
    <row r="110" spans="2:113" x14ac:dyDescent="0.25">
      <c r="B110" s="1">
        <v>202407</v>
      </c>
      <c r="C110" s="2">
        <v>45474</v>
      </c>
      <c r="D110" s="1">
        <v>202407</v>
      </c>
      <c r="E110" s="1"/>
      <c r="F110" s="1" t="s">
        <v>645</v>
      </c>
      <c r="G110" s="1" t="s">
        <v>646</v>
      </c>
      <c r="H110" s="1">
        <v>16733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>
        <v>9</v>
      </c>
      <c r="BZ110" s="1"/>
      <c r="CA110" s="1"/>
      <c r="CB110" s="16">
        <f>SUM(Table1[[#This Row],[MOH 731_HTS_Positive_2-9 _(M)_ HV01-06]:[MOH 731_HTS_Positive_25+ _(F) (Including PMTCT)_HV01-15]])</f>
        <v>0</v>
      </c>
      <c r="CC110" s="16">
        <f>SUM(Table1[[#This Row],[MOH 731_HTS_Tests _(M)_ HV01-01]:[MOH 731_HTS_Tests _(F) (Including PMTCT)_ HV01-02]])</f>
        <v>0</v>
      </c>
      <c r="CD110" s="16">
        <f>Table1[[#This Row],[MOH 711 New ANC clients]]</f>
        <v>9</v>
      </c>
      <c r="CE110" s="6">
        <f>SUM(Table1[[#This Row],[MOH 731_EMTCT_Tested at ANC_Initial_HV02-02]])</f>
        <v>0</v>
      </c>
      <c r="CF110" s="6">
        <f t="shared" si="22"/>
        <v>0</v>
      </c>
      <c r="CG110" s="6">
        <f t="shared" si="22"/>
        <v>0</v>
      </c>
      <c r="CH110" s="6">
        <f>SUM(Table1[[#This Row],[MOH 731_EMTCT_Known Positive at 1st ANC_HV02-01]])</f>
        <v>0</v>
      </c>
      <c r="CI110" s="6">
        <f>SUM(Table1[[#This Row],[MOH 731_EMTCT_Positive Results_ANC_HV02-10]])</f>
        <v>0</v>
      </c>
      <c r="CJ110" s="6">
        <f t="shared" si="12"/>
        <v>0</v>
      </c>
      <c r="CK110" s="6">
        <f t="shared" si="13"/>
        <v>0</v>
      </c>
      <c r="CL110" s="6">
        <f>Table1[[#This Row],[MOH 731_EMTCT_Start HAART_ANC_HV02-15]]</f>
        <v>0</v>
      </c>
      <c r="CM110" s="6">
        <f>Table1[[#This Row],[MOH 731_EMTCT_On HAART at 1st ANC_HV02-14]]</f>
        <v>0</v>
      </c>
      <c r="CN110" s="6">
        <f>SUM(Table1[[#This Row],[MOH 731_HIV_TB_StartART_&lt;1 (M) HV03-01]:[MOH 731_HIV_TB_StartART_25+_(F)_HV03-14]])</f>
        <v>0</v>
      </c>
      <c r="CO110" s="6">
        <f>SUM(Table1[[#This Row],[MOH 731_HIV_TB_OnART_&lt;1 (M) HV03-15]:[MOH 731_HIV_TB_OnART_25+_(F)_HV03-28]])</f>
        <v>0</v>
      </c>
      <c r="CP110" s="6">
        <f>Table1[[#This Row],[anc1_731]]</f>
        <v>9</v>
      </c>
      <c r="CQ110" s="6">
        <f>Table1[[#This Row],[anc_kp]]</f>
        <v>0</v>
      </c>
      <c r="CR110" s="6">
        <f>Table1[[#This Row],[MOH 731_HIV_TB cases_New_HV03-61]]</f>
        <v>0</v>
      </c>
      <c r="CS110" s="6">
        <f>Table1[[#This Row],[MOH 731_HIV_TB New_KnownHIVPositive(KPs)_HV03-62]]</f>
        <v>0</v>
      </c>
      <c r="CT110" s="6">
        <f t="shared" si="14"/>
        <v>0</v>
      </c>
      <c r="CU110" s="6">
        <f t="shared" si="15"/>
        <v>0</v>
      </c>
      <c r="CV110" s="6">
        <f>Table1[[#This Row],[MOH 731_HIV_TB New HIV Positive_HV03-63]]</f>
        <v>0</v>
      </c>
      <c r="CW110" s="6">
        <f>Table1[[#This Row],[MOH 731_HIV_TB New Known HIV Positive (KP) on HAART_HV03-64]]</f>
        <v>0</v>
      </c>
      <c r="CX110" s="6">
        <f>Table1[[#This Row],[MOH 731_HIV_TB New_start_HAART_HV03-65]]</f>
        <v>0</v>
      </c>
      <c r="CY110" s="6">
        <f>SUM(Table1[[#This Row],[tb_alreadyart_3082]:[tb_newart_3083]])</f>
        <v>0</v>
      </c>
      <c r="CZ110" s="6">
        <f>SUM(Table1[[#This Row],[MOH 731_HTS_No. Initiated on PrEP (NEW)_General popn _(M)_ HV01-19]:[MOH 731_HTS_No. Initiated on PrEP (NEW)_Pregnant and breastfeeding women HV01-31]])</f>
        <v>0</v>
      </c>
      <c r="DA110" s="6">
        <f t="shared" si="16"/>
        <v>0</v>
      </c>
      <c r="DB110" s="6">
        <f t="shared" si="17"/>
        <v>0</v>
      </c>
      <c r="DC110" s="6">
        <f>Table1[[#This Row],[MOH 711 SGBV Total Survivors Seen]]</f>
        <v>0</v>
      </c>
      <c r="DD110" s="6">
        <f t="shared" si="18"/>
        <v>0</v>
      </c>
      <c r="DE110" s="6">
        <f t="shared" si="19"/>
        <v>0</v>
      </c>
      <c r="DF110" s="6">
        <f>SUM(Table1[[#This Row],[MOH 731_HIV_TB_StartTPT_&lt;15 HV03-31]:[MOH 731_HIV_TB_StartTPT_15+ HV03-32]])</f>
        <v>0</v>
      </c>
      <c r="DG110" s="6">
        <f t="shared" si="20"/>
        <v>0</v>
      </c>
      <c r="DH110" s="18"/>
      <c r="DI110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('202407_gZlk5SZXMMJ','202407','gZlk5SZXMMJ','16733','0','0','9','0','0','0','0','0','0','0','0','0','0','0','9','0','0','0','0','0','0','0','0','0','0','0','0','0','0','0','0','0');</v>
      </c>
    </row>
    <row r="111" spans="2:113" x14ac:dyDescent="0.25">
      <c r="B111" s="1">
        <v>202407</v>
      </c>
      <c r="C111" s="2">
        <v>45474</v>
      </c>
      <c r="D111" s="1">
        <v>202407</v>
      </c>
      <c r="E111" s="1"/>
      <c r="F111" s="1" t="s">
        <v>239</v>
      </c>
      <c r="G111" s="1" t="s">
        <v>240</v>
      </c>
      <c r="H111" s="1">
        <v>14907</v>
      </c>
      <c r="I111" s="1"/>
      <c r="J111" s="1">
        <v>2</v>
      </c>
      <c r="K111" s="1">
        <v>2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6">
        <f>SUM(Table1[[#This Row],[MOH 731_HTS_Positive_2-9 _(M)_ HV01-06]:[MOH 731_HTS_Positive_25+ _(F) (Including PMTCT)_HV01-15]])</f>
        <v>0</v>
      </c>
      <c r="CC111" s="16">
        <f>SUM(Table1[[#This Row],[MOH 731_HTS_Tests _(M)_ HV01-01]:[MOH 731_HTS_Tests _(F) (Including PMTCT)_ HV01-02]])</f>
        <v>4</v>
      </c>
      <c r="CD111" s="16">
        <f>Table1[[#This Row],[MOH 711 New ANC clients]]</f>
        <v>0</v>
      </c>
      <c r="CE111" s="6">
        <f>SUM(Table1[[#This Row],[MOH 731_EMTCT_Tested at ANC_Initial_HV02-02]])</f>
        <v>0</v>
      </c>
      <c r="CF111" s="6">
        <f t="shared" si="22"/>
        <v>0</v>
      </c>
      <c r="CG111" s="6">
        <f t="shared" si="22"/>
        <v>0</v>
      </c>
      <c r="CH111" s="6">
        <f>SUM(Table1[[#This Row],[MOH 731_EMTCT_Known Positive at 1st ANC_HV02-01]])</f>
        <v>0</v>
      </c>
      <c r="CI111" s="6">
        <f>SUM(Table1[[#This Row],[MOH 731_EMTCT_Positive Results_ANC_HV02-10]])</f>
        <v>0</v>
      </c>
      <c r="CJ111" s="6">
        <f t="shared" si="12"/>
        <v>0</v>
      </c>
      <c r="CK111" s="6">
        <f t="shared" si="13"/>
        <v>0</v>
      </c>
      <c r="CL111" s="6">
        <f>Table1[[#This Row],[MOH 731_EMTCT_Start HAART_ANC_HV02-15]]</f>
        <v>0</v>
      </c>
      <c r="CM111" s="6">
        <f>Table1[[#This Row],[MOH 731_EMTCT_On HAART at 1st ANC_HV02-14]]</f>
        <v>0</v>
      </c>
      <c r="CN111" s="6">
        <f>SUM(Table1[[#This Row],[MOH 731_HIV_TB_StartART_&lt;1 (M) HV03-01]:[MOH 731_HIV_TB_StartART_25+_(F)_HV03-14]])</f>
        <v>0</v>
      </c>
      <c r="CO111" s="6">
        <f>SUM(Table1[[#This Row],[MOH 731_HIV_TB_OnART_&lt;1 (M) HV03-15]:[MOH 731_HIV_TB_OnART_25+_(F)_HV03-28]])</f>
        <v>0</v>
      </c>
      <c r="CP111" s="6">
        <f>Table1[[#This Row],[anc1_731]]</f>
        <v>0</v>
      </c>
      <c r="CQ111" s="6">
        <f>Table1[[#This Row],[anc_kp]]</f>
        <v>0</v>
      </c>
      <c r="CR111" s="6">
        <f>Table1[[#This Row],[MOH 731_HIV_TB cases_New_HV03-61]]</f>
        <v>0</v>
      </c>
      <c r="CS111" s="6">
        <f>Table1[[#This Row],[MOH 731_HIV_TB New_KnownHIVPositive(KPs)_HV03-62]]</f>
        <v>0</v>
      </c>
      <c r="CT111" s="6">
        <f t="shared" si="14"/>
        <v>0</v>
      </c>
      <c r="CU111" s="6">
        <f t="shared" si="15"/>
        <v>0</v>
      </c>
      <c r="CV111" s="6">
        <f>Table1[[#This Row],[MOH 731_HIV_TB New HIV Positive_HV03-63]]</f>
        <v>0</v>
      </c>
      <c r="CW111" s="6">
        <f>Table1[[#This Row],[MOH 731_HIV_TB New Known HIV Positive (KP) on HAART_HV03-64]]</f>
        <v>0</v>
      </c>
      <c r="CX111" s="6">
        <f>Table1[[#This Row],[MOH 731_HIV_TB New_start_HAART_HV03-65]]</f>
        <v>0</v>
      </c>
      <c r="CY111" s="6">
        <f>SUM(Table1[[#This Row],[tb_alreadyart_3082]:[tb_newart_3083]])</f>
        <v>0</v>
      </c>
      <c r="CZ111" s="6">
        <f>SUM(Table1[[#This Row],[MOH 731_HTS_No. Initiated on PrEP (NEW)_General popn _(M)_ HV01-19]:[MOH 731_HTS_No. Initiated on PrEP (NEW)_Pregnant and breastfeeding women HV01-31]])</f>
        <v>0</v>
      </c>
      <c r="DA111" s="6">
        <f t="shared" si="16"/>
        <v>0</v>
      </c>
      <c r="DB111" s="6">
        <f t="shared" si="17"/>
        <v>0</v>
      </c>
      <c r="DC111" s="6">
        <f>Table1[[#This Row],[MOH 711 SGBV Total Survivors Seen]]</f>
        <v>0</v>
      </c>
      <c r="DD111" s="6">
        <f t="shared" si="18"/>
        <v>0</v>
      </c>
      <c r="DE111" s="6">
        <f t="shared" si="19"/>
        <v>0</v>
      </c>
      <c r="DF111" s="6">
        <f>SUM(Table1[[#This Row],[MOH 731_HIV_TB_StartTPT_&lt;15 HV03-31]:[MOH 731_HIV_TB_StartTPT_15+ HV03-32]])</f>
        <v>0</v>
      </c>
      <c r="DG111" s="6">
        <f t="shared" si="20"/>
        <v>0</v>
      </c>
      <c r="DH111" s="18"/>
      <c r="DI111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('202407_Tg6EMD8Y2zU','202407','Tg6EMD8Y2zU','14907','0','4','0','0','0','0','0','0','0','0','0','0','0','0','0','0','0','0','0','0','0','0','0','0','0','0','0','0','0','0','0','0');</v>
      </c>
    </row>
    <row r="112" spans="2:113" x14ac:dyDescent="0.25">
      <c r="B112" s="1">
        <v>202407</v>
      </c>
      <c r="C112" s="2">
        <v>45474</v>
      </c>
      <c r="D112" s="1">
        <v>202407</v>
      </c>
      <c r="E112" s="1"/>
      <c r="F112" s="1" t="s">
        <v>241</v>
      </c>
      <c r="G112" s="1" t="s">
        <v>242</v>
      </c>
      <c r="H112" s="1">
        <v>14912</v>
      </c>
      <c r="I112" s="1"/>
      <c r="J112" s="1">
        <v>4</v>
      </c>
      <c r="K112" s="1">
        <v>69</v>
      </c>
      <c r="L112" s="1"/>
      <c r="M112" s="1"/>
      <c r="N112" s="1"/>
      <c r="O112" s="1"/>
      <c r="P112" s="1"/>
      <c r="Q112" s="1"/>
      <c r="R112" s="1"/>
      <c r="S112" s="1">
        <v>1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>
        <v>30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>
        <v>1</v>
      </c>
      <c r="BD112" s="1"/>
      <c r="BE112" s="1"/>
      <c r="BF112" s="1"/>
      <c r="BG112" s="1"/>
      <c r="BH112" s="1"/>
      <c r="BI112" s="1"/>
      <c r="BJ112" s="1">
        <v>1</v>
      </c>
      <c r="BK112" s="1">
        <v>3</v>
      </c>
      <c r="BL112" s="1">
        <v>1</v>
      </c>
      <c r="BM112" s="1">
        <v>1</v>
      </c>
      <c r="BN112" s="1">
        <v>1</v>
      </c>
      <c r="BO112" s="1">
        <v>3</v>
      </c>
      <c r="BP112" s="1">
        <v>10</v>
      </c>
      <c r="BQ112" s="1">
        <v>38</v>
      </c>
      <c r="BR112" s="1"/>
      <c r="BS112" s="1"/>
      <c r="BT112" s="1"/>
      <c r="BU112" s="1"/>
      <c r="BV112" s="1"/>
      <c r="BW112" s="1"/>
      <c r="BX112" s="1"/>
      <c r="BY112" s="1">
        <v>30</v>
      </c>
      <c r="BZ112" s="1"/>
      <c r="CA112" s="1"/>
      <c r="CB112" s="16">
        <f>SUM(Table1[[#This Row],[MOH 731_HTS_Positive_2-9 _(M)_ HV01-06]:[MOH 731_HTS_Positive_25+ _(F) (Including PMTCT)_HV01-15]])</f>
        <v>1</v>
      </c>
      <c r="CC112" s="16">
        <f>SUM(Table1[[#This Row],[MOH 731_HTS_Tests _(M)_ HV01-01]:[MOH 731_HTS_Tests _(F) (Including PMTCT)_ HV01-02]])</f>
        <v>73</v>
      </c>
      <c r="CD112" s="16">
        <f>Table1[[#This Row],[MOH 711 New ANC clients]]</f>
        <v>30</v>
      </c>
      <c r="CE112" s="6">
        <f>SUM(Table1[[#This Row],[MOH 731_EMTCT_Tested at ANC_Initial_HV02-02]])</f>
        <v>30</v>
      </c>
      <c r="CF112" s="6">
        <f t="shared" si="22"/>
        <v>0</v>
      </c>
      <c r="CG112" s="6">
        <f t="shared" si="22"/>
        <v>0</v>
      </c>
      <c r="CH112" s="6">
        <f>SUM(Table1[[#This Row],[MOH 731_EMTCT_Known Positive at 1st ANC_HV02-01]])</f>
        <v>0</v>
      </c>
      <c r="CI112" s="6">
        <f>SUM(Table1[[#This Row],[MOH 731_EMTCT_Positive Results_ANC_HV02-10]])</f>
        <v>0</v>
      </c>
      <c r="CJ112" s="6">
        <f t="shared" si="12"/>
        <v>0</v>
      </c>
      <c r="CK112" s="6">
        <f t="shared" si="13"/>
        <v>0</v>
      </c>
      <c r="CL112" s="6">
        <f>Table1[[#This Row],[MOH 731_EMTCT_Start HAART_ANC_HV02-15]]</f>
        <v>0</v>
      </c>
      <c r="CM112" s="6">
        <f>Table1[[#This Row],[MOH 731_EMTCT_On HAART at 1st ANC_HV02-14]]</f>
        <v>0</v>
      </c>
      <c r="CN112" s="6">
        <f>SUM(Table1[[#This Row],[MOH 731_HIV_TB_StartART_&lt;1 (M) HV03-01]:[MOH 731_HIV_TB_StartART_25+_(F)_HV03-14]])</f>
        <v>1</v>
      </c>
      <c r="CO112" s="6">
        <f>SUM(Table1[[#This Row],[MOH 731_HIV_TB_OnART_&lt;1 (M) HV03-15]:[MOH 731_HIV_TB_OnART_25+_(F)_HV03-28]])</f>
        <v>58</v>
      </c>
      <c r="CP112" s="6">
        <f>Table1[[#This Row],[anc1_731]]</f>
        <v>30</v>
      </c>
      <c r="CQ112" s="6">
        <f>Table1[[#This Row],[anc_kp]]</f>
        <v>0</v>
      </c>
      <c r="CR112" s="6">
        <f>Table1[[#This Row],[MOH 731_HIV_TB cases_New_HV03-61]]</f>
        <v>0</v>
      </c>
      <c r="CS112" s="6">
        <f>Table1[[#This Row],[MOH 731_HIV_TB New_KnownHIVPositive(KPs)_HV03-62]]</f>
        <v>0</v>
      </c>
      <c r="CT112" s="6">
        <f t="shared" si="14"/>
        <v>0</v>
      </c>
      <c r="CU112" s="6">
        <f t="shared" si="15"/>
        <v>0</v>
      </c>
      <c r="CV112" s="6">
        <f>Table1[[#This Row],[MOH 731_HIV_TB New HIV Positive_HV03-63]]</f>
        <v>0</v>
      </c>
      <c r="CW112" s="6">
        <f>Table1[[#This Row],[MOH 731_HIV_TB New Known HIV Positive (KP) on HAART_HV03-64]]</f>
        <v>0</v>
      </c>
      <c r="CX112" s="6">
        <f>Table1[[#This Row],[MOH 731_HIV_TB New_start_HAART_HV03-65]]</f>
        <v>0</v>
      </c>
      <c r="CY112" s="6">
        <f>SUM(Table1[[#This Row],[tb_alreadyart_3082]:[tb_newart_3083]])</f>
        <v>0</v>
      </c>
      <c r="CZ112" s="6">
        <f>SUM(Table1[[#This Row],[MOH 731_HTS_No. Initiated on PrEP (NEW)_General popn _(M)_ HV01-19]:[MOH 731_HTS_No. Initiated on PrEP (NEW)_Pregnant and breastfeeding women HV01-31]])</f>
        <v>0</v>
      </c>
      <c r="DA112" s="6">
        <f t="shared" si="16"/>
        <v>0</v>
      </c>
      <c r="DB112" s="6">
        <f t="shared" si="17"/>
        <v>0</v>
      </c>
      <c r="DC112" s="6">
        <f>Table1[[#This Row],[MOH 711 SGBV Total Survivors Seen]]</f>
        <v>0</v>
      </c>
      <c r="DD112" s="6">
        <f t="shared" si="18"/>
        <v>0</v>
      </c>
      <c r="DE112" s="6">
        <f t="shared" si="19"/>
        <v>0</v>
      </c>
      <c r="DF112" s="6">
        <f>SUM(Table1[[#This Row],[MOH 731_HIV_TB_StartTPT_&lt;15 HV03-31]:[MOH 731_HIV_TB_StartTPT_15+ HV03-32]])</f>
        <v>0</v>
      </c>
      <c r="DG112" s="6">
        <f t="shared" si="20"/>
        <v>0</v>
      </c>
      <c r="DH112" s="18"/>
      <c r="DI112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('202407_DKcRoNyzk0Z','202407','DKcRoNyzk0Z','14912','1','73','30','30','0','0','0','0','0','0','0','0','1','58','30','0','0','0','0','0','0','0','0','0','0','0','0','0','0','0','0','0');</v>
      </c>
    </row>
    <row r="113" spans="2:113" x14ac:dyDescent="0.25">
      <c r="B113" s="1">
        <v>202407</v>
      </c>
      <c r="C113" s="2">
        <v>45474</v>
      </c>
      <c r="D113" s="1">
        <v>202407</v>
      </c>
      <c r="E113" s="1"/>
      <c r="F113" s="1" t="s">
        <v>243</v>
      </c>
      <c r="G113" s="1" t="s">
        <v>244</v>
      </c>
      <c r="H113" s="1">
        <v>17099</v>
      </c>
      <c r="I113" s="1"/>
      <c r="J113" s="1">
        <v>18</v>
      </c>
      <c r="K113" s="1">
        <v>10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>
        <v>3</v>
      </c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>
        <v>3</v>
      </c>
      <c r="BZ113" s="1"/>
      <c r="CA113" s="1"/>
      <c r="CB113" s="16">
        <f>SUM(Table1[[#This Row],[MOH 731_HTS_Positive_2-9 _(M)_ HV01-06]:[MOH 731_HTS_Positive_25+ _(F) (Including PMTCT)_HV01-15]])</f>
        <v>0</v>
      </c>
      <c r="CC113" s="16">
        <f>SUM(Table1[[#This Row],[MOH 731_HTS_Tests _(M)_ HV01-01]:[MOH 731_HTS_Tests _(F) (Including PMTCT)_ HV01-02]])</f>
        <v>28</v>
      </c>
      <c r="CD113" s="16">
        <f>Table1[[#This Row],[MOH 711 New ANC clients]]</f>
        <v>3</v>
      </c>
      <c r="CE113" s="6">
        <f>SUM(Table1[[#This Row],[MOH 731_EMTCT_Tested at ANC_Initial_HV02-02]])</f>
        <v>3</v>
      </c>
      <c r="CF113" s="6">
        <f t="shared" si="22"/>
        <v>0</v>
      </c>
      <c r="CG113" s="6">
        <f t="shared" si="22"/>
        <v>0</v>
      </c>
      <c r="CH113" s="6">
        <f>SUM(Table1[[#This Row],[MOH 731_EMTCT_Known Positive at 1st ANC_HV02-01]])</f>
        <v>0</v>
      </c>
      <c r="CI113" s="6">
        <f>SUM(Table1[[#This Row],[MOH 731_EMTCT_Positive Results_ANC_HV02-10]])</f>
        <v>0</v>
      </c>
      <c r="CJ113" s="6">
        <f t="shared" si="12"/>
        <v>0</v>
      </c>
      <c r="CK113" s="6">
        <f t="shared" si="13"/>
        <v>0</v>
      </c>
      <c r="CL113" s="6">
        <f>Table1[[#This Row],[MOH 731_EMTCT_Start HAART_ANC_HV02-15]]</f>
        <v>0</v>
      </c>
      <c r="CM113" s="6">
        <f>Table1[[#This Row],[MOH 731_EMTCT_On HAART at 1st ANC_HV02-14]]</f>
        <v>0</v>
      </c>
      <c r="CN113" s="6">
        <f>SUM(Table1[[#This Row],[MOH 731_HIV_TB_StartART_&lt;1 (M) HV03-01]:[MOH 731_HIV_TB_StartART_25+_(F)_HV03-14]])</f>
        <v>0</v>
      </c>
      <c r="CO113" s="6">
        <f>SUM(Table1[[#This Row],[MOH 731_HIV_TB_OnART_&lt;1 (M) HV03-15]:[MOH 731_HIV_TB_OnART_25+_(F)_HV03-28]])</f>
        <v>0</v>
      </c>
      <c r="CP113" s="6">
        <f>Table1[[#This Row],[anc1_731]]</f>
        <v>3</v>
      </c>
      <c r="CQ113" s="6">
        <f>Table1[[#This Row],[anc_kp]]</f>
        <v>0</v>
      </c>
      <c r="CR113" s="6">
        <f>Table1[[#This Row],[MOH 731_HIV_TB cases_New_HV03-61]]</f>
        <v>0</v>
      </c>
      <c r="CS113" s="6">
        <f>Table1[[#This Row],[MOH 731_HIV_TB New_KnownHIVPositive(KPs)_HV03-62]]</f>
        <v>0</v>
      </c>
      <c r="CT113" s="6">
        <f t="shared" si="14"/>
        <v>0</v>
      </c>
      <c r="CU113" s="6">
        <f t="shared" si="15"/>
        <v>0</v>
      </c>
      <c r="CV113" s="6">
        <f>Table1[[#This Row],[MOH 731_HIV_TB New HIV Positive_HV03-63]]</f>
        <v>0</v>
      </c>
      <c r="CW113" s="6">
        <f>Table1[[#This Row],[MOH 731_HIV_TB New Known HIV Positive (KP) on HAART_HV03-64]]</f>
        <v>0</v>
      </c>
      <c r="CX113" s="6">
        <f>Table1[[#This Row],[MOH 731_HIV_TB New_start_HAART_HV03-65]]</f>
        <v>0</v>
      </c>
      <c r="CY113" s="6">
        <f>SUM(Table1[[#This Row],[tb_alreadyart_3082]:[tb_newart_3083]])</f>
        <v>0</v>
      </c>
      <c r="CZ113" s="6">
        <f>SUM(Table1[[#This Row],[MOH 731_HTS_No. Initiated on PrEP (NEW)_General popn _(M)_ HV01-19]:[MOH 731_HTS_No. Initiated on PrEP (NEW)_Pregnant and breastfeeding women HV01-31]])</f>
        <v>0</v>
      </c>
      <c r="DA113" s="6">
        <f t="shared" si="16"/>
        <v>0</v>
      </c>
      <c r="DB113" s="6">
        <f t="shared" si="17"/>
        <v>0</v>
      </c>
      <c r="DC113" s="6">
        <f>Table1[[#This Row],[MOH 711 SGBV Total Survivors Seen]]</f>
        <v>0</v>
      </c>
      <c r="DD113" s="6">
        <f t="shared" si="18"/>
        <v>0</v>
      </c>
      <c r="DE113" s="6">
        <f t="shared" si="19"/>
        <v>0</v>
      </c>
      <c r="DF113" s="6">
        <f>SUM(Table1[[#This Row],[MOH 731_HIV_TB_StartTPT_&lt;15 HV03-31]:[MOH 731_HIV_TB_StartTPT_15+ HV03-32]])</f>
        <v>0</v>
      </c>
      <c r="DG113" s="6">
        <f t="shared" si="20"/>
        <v>0</v>
      </c>
      <c r="DH113" s="18"/>
      <c r="DI113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('202407_miMOa1UuHYb','202407','miMOa1UuHYb','17099','0','28','3','3','0','0','0','0','0','0','0','0','0','0','3','0','0','0','0','0','0','0','0','0','0','0','0','0','0','0','0','0');</v>
      </c>
    </row>
    <row r="114" spans="2:113" x14ac:dyDescent="0.25">
      <c r="B114" s="1">
        <v>202407</v>
      </c>
      <c r="C114" s="2">
        <v>45474</v>
      </c>
      <c r="D114" s="1">
        <v>202407</v>
      </c>
      <c r="E114" s="1"/>
      <c r="F114" s="1" t="s">
        <v>245</v>
      </c>
      <c r="G114" s="1" t="s">
        <v>246</v>
      </c>
      <c r="H114" s="1">
        <v>14923</v>
      </c>
      <c r="I114" s="1"/>
      <c r="J114" s="1">
        <v>2</v>
      </c>
      <c r="K114" s="1">
        <v>32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>
        <v>11</v>
      </c>
      <c r="AK114" s="1">
        <v>12</v>
      </c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>
        <v>1</v>
      </c>
      <c r="BQ114" s="1">
        <v>3</v>
      </c>
      <c r="BR114" s="1"/>
      <c r="BS114" s="1"/>
      <c r="BT114" s="1"/>
      <c r="BU114" s="1"/>
      <c r="BV114" s="1"/>
      <c r="BW114" s="1"/>
      <c r="BX114" s="1"/>
      <c r="BY114" s="1">
        <v>12</v>
      </c>
      <c r="BZ114" s="1"/>
      <c r="CA114" s="1"/>
      <c r="CB114" s="16">
        <f>SUM(Table1[[#This Row],[MOH 731_HTS_Positive_2-9 _(M)_ HV01-06]:[MOH 731_HTS_Positive_25+ _(F) (Including PMTCT)_HV01-15]])</f>
        <v>0</v>
      </c>
      <c r="CC114" s="16">
        <f>SUM(Table1[[#This Row],[MOH 731_HTS_Tests _(M)_ HV01-01]:[MOH 731_HTS_Tests _(F) (Including PMTCT)_ HV01-02]])</f>
        <v>34</v>
      </c>
      <c r="CD114" s="16">
        <f>Table1[[#This Row],[MOH 711 New ANC clients]]</f>
        <v>12</v>
      </c>
      <c r="CE114" s="6">
        <f>SUM(Table1[[#This Row],[MOH 731_EMTCT_Tested at ANC_Initial_HV02-02]])</f>
        <v>11</v>
      </c>
      <c r="CF114" s="6">
        <f t="shared" si="22"/>
        <v>0</v>
      </c>
      <c r="CG114" s="6">
        <f t="shared" si="22"/>
        <v>0</v>
      </c>
      <c r="CH114" s="6">
        <f>SUM(Table1[[#This Row],[MOH 731_EMTCT_Known Positive at 1st ANC_HV02-01]])</f>
        <v>0</v>
      </c>
      <c r="CI114" s="6">
        <f>SUM(Table1[[#This Row],[MOH 731_EMTCT_Positive Results_ANC_HV02-10]])</f>
        <v>0</v>
      </c>
      <c r="CJ114" s="6">
        <f t="shared" si="12"/>
        <v>0</v>
      </c>
      <c r="CK114" s="6">
        <f t="shared" si="13"/>
        <v>0</v>
      </c>
      <c r="CL114" s="6">
        <f>Table1[[#This Row],[MOH 731_EMTCT_Start HAART_ANC_HV02-15]]</f>
        <v>0</v>
      </c>
      <c r="CM114" s="6">
        <f>Table1[[#This Row],[MOH 731_EMTCT_On HAART at 1st ANC_HV02-14]]</f>
        <v>0</v>
      </c>
      <c r="CN114" s="6">
        <f>SUM(Table1[[#This Row],[MOH 731_HIV_TB_StartART_&lt;1 (M) HV03-01]:[MOH 731_HIV_TB_StartART_25+_(F)_HV03-14]])</f>
        <v>0</v>
      </c>
      <c r="CO114" s="6">
        <f>SUM(Table1[[#This Row],[MOH 731_HIV_TB_OnART_&lt;1 (M) HV03-15]:[MOH 731_HIV_TB_OnART_25+_(F)_HV03-28]])</f>
        <v>4</v>
      </c>
      <c r="CP114" s="6">
        <f>Table1[[#This Row],[anc1_731]]</f>
        <v>12</v>
      </c>
      <c r="CQ114" s="6">
        <f>Table1[[#This Row],[anc_kp]]</f>
        <v>0</v>
      </c>
      <c r="CR114" s="6">
        <f>Table1[[#This Row],[MOH 731_HIV_TB cases_New_HV03-61]]</f>
        <v>0</v>
      </c>
      <c r="CS114" s="6">
        <f>Table1[[#This Row],[MOH 731_HIV_TB New_KnownHIVPositive(KPs)_HV03-62]]</f>
        <v>0</v>
      </c>
      <c r="CT114" s="6">
        <f t="shared" si="14"/>
        <v>0</v>
      </c>
      <c r="CU114" s="6">
        <f t="shared" si="15"/>
        <v>0</v>
      </c>
      <c r="CV114" s="6">
        <f>Table1[[#This Row],[MOH 731_HIV_TB New HIV Positive_HV03-63]]</f>
        <v>0</v>
      </c>
      <c r="CW114" s="6">
        <f>Table1[[#This Row],[MOH 731_HIV_TB New Known HIV Positive (KP) on HAART_HV03-64]]</f>
        <v>0</v>
      </c>
      <c r="CX114" s="6">
        <f>Table1[[#This Row],[MOH 731_HIV_TB New_start_HAART_HV03-65]]</f>
        <v>0</v>
      </c>
      <c r="CY114" s="6">
        <f>SUM(Table1[[#This Row],[tb_alreadyart_3082]:[tb_newart_3083]])</f>
        <v>0</v>
      </c>
      <c r="CZ114" s="6">
        <f>SUM(Table1[[#This Row],[MOH 731_HTS_No. Initiated on PrEP (NEW)_General popn _(M)_ HV01-19]:[MOH 731_HTS_No. Initiated on PrEP (NEW)_Pregnant and breastfeeding women HV01-31]])</f>
        <v>0</v>
      </c>
      <c r="DA114" s="6">
        <f t="shared" si="16"/>
        <v>0</v>
      </c>
      <c r="DB114" s="6">
        <f t="shared" si="17"/>
        <v>0</v>
      </c>
      <c r="DC114" s="6">
        <f>Table1[[#This Row],[MOH 711 SGBV Total Survivors Seen]]</f>
        <v>0</v>
      </c>
      <c r="DD114" s="6">
        <f t="shared" si="18"/>
        <v>0</v>
      </c>
      <c r="DE114" s="6">
        <f t="shared" si="19"/>
        <v>0</v>
      </c>
      <c r="DF114" s="6">
        <f>SUM(Table1[[#This Row],[MOH 731_HIV_TB_StartTPT_&lt;15 HV03-31]:[MOH 731_HIV_TB_StartTPT_15+ HV03-32]])</f>
        <v>0</v>
      </c>
      <c r="DG114" s="6">
        <f t="shared" si="20"/>
        <v>0</v>
      </c>
      <c r="DH114" s="18"/>
      <c r="DI114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('202407_biHq0Ii9Gyb','202407','biHq0Ii9Gyb','14923','0','34','12','11','0','0','0','0','0','0','0','0','0','4','12','0','0','0','0','0','0','0','0','0','0','0','0','0','0','0','0','0');</v>
      </c>
    </row>
    <row r="115" spans="2:113" x14ac:dyDescent="0.25">
      <c r="B115" s="1">
        <v>202407</v>
      </c>
      <c r="C115" s="2">
        <v>45474</v>
      </c>
      <c r="D115" s="1">
        <v>202407</v>
      </c>
      <c r="E115" s="1"/>
      <c r="F115" s="1" t="s">
        <v>247</v>
      </c>
      <c r="G115" s="1" t="s">
        <v>248</v>
      </c>
      <c r="H115" s="1">
        <v>20011</v>
      </c>
      <c r="I115" s="1"/>
      <c r="J115" s="1">
        <v>2</v>
      </c>
      <c r="K115" s="1">
        <v>5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>
        <v>1</v>
      </c>
      <c r="AK115" s="1">
        <v>1</v>
      </c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>
        <v>1</v>
      </c>
      <c r="BZ115" s="1"/>
      <c r="CA115" s="1"/>
      <c r="CB115" s="16">
        <f>SUM(Table1[[#This Row],[MOH 731_HTS_Positive_2-9 _(M)_ HV01-06]:[MOH 731_HTS_Positive_25+ _(F) (Including PMTCT)_HV01-15]])</f>
        <v>0</v>
      </c>
      <c r="CC115" s="16">
        <f>SUM(Table1[[#This Row],[MOH 731_HTS_Tests _(M)_ HV01-01]:[MOH 731_HTS_Tests _(F) (Including PMTCT)_ HV01-02]])</f>
        <v>7</v>
      </c>
      <c r="CD115" s="16">
        <f>Table1[[#This Row],[MOH 711 New ANC clients]]</f>
        <v>1</v>
      </c>
      <c r="CE115" s="6">
        <f>SUM(Table1[[#This Row],[MOH 731_EMTCT_Tested at ANC_Initial_HV02-02]])</f>
        <v>1</v>
      </c>
      <c r="CF115" s="6">
        <f t="shared" si="22"/>
        <v>0</v>
      </c>
      <c r="CG115" s="6">
        <f t="shared" si="22"/>
        <v>0</v>
      </c>
      <c r="CH115" s="6">
        <f>SUM(Table1[[#This Row],[MOH 731_EMTCT_Known Positive at 1st ANC_HV02-01]])</f>
        <v>0</v>
      </c>
      <c r="CI115" s="6">
        <f>SUM(Table1[[#This Row],[MOH 731_EMTCT_Positive Results_ANC_HV02-10]])</f>
        <v>0</v>
      </c>
      <c r="CJ115" s="6">
        <f t="shared" si="12"/>
        <v>0</v>
      </c>
      <c r="CK115" s="6">
        <f t="shared" si="13"/>
        <v>0</v>
      </c>
      <c r="CL115" s="6">
        <f>Table1[[#This Row],[MOH 731_EMTCT_Start HAART_ANC_HV02-15]]</f>
        <v>0</v>
      </c>
      <c r="CM115" s="6">
        <f>Table1[[#This Row],[MOH 731_EMTCT_On HAART at 1st ANC_HV02-14]]</f>
        <v>0</v>
      </c>
      <c r="CN115" s="6">
        <f>SUM(Table1[[#This Row],[MOH 731_HIV_TB_StartART_&lt;1 (M) HV03-01]:[MOH 731_HIV_TB_StartART_25+_(F)_HV03-14]])</f>
        <v>0</v>
      </c>
      <c r="CO115" s="6">
        <f>SUM(Table1[[#This Row],[MOH 731_HIV_TB_OnART_&lt;1 (M) HV03-15]:[MOH 731_HIV_TB_OnART_25+_(F)_HV03-28]])</f>
        <v>0</v>
      </c>
      <c r="CP115" s="6">
        <f>Table1[[#This Row],[anc1_731]]</f>
        <v>1</v>
      </c>
      <c r="CQ115" s="6">
        <f>Table1[[#This Row],[anc_kp]]</f>
        <v>0</v>
      </c>
      <c r="CR115" s="6">
        <f>Table1[[#This Row],[MOH 731_HIV_TB cases_New_HV03-61]]</f>
        <v>0</v>
      </c>
      <c r="CS115" s="6">
        <f>Table1[[#This Row],[MOH 731_HIV_TB New_KnownHIVPositive(KPs)_HV03-62]]</f>
        <v>0</v>
      </c>
      <c r="CT115" s="6">
        <f t="shared" si="14"/>
        <v>0</v>
      </c>
      <c r="CU115" s="6">
        <f t="shared" si="15"/>
        <v>0</v>
      </c>
      <c r="CV115" s="6">
        <f>Table1[[#This Row],[MOH 731_HIV_TB New HIV Positive_HV03-63]]</f>
        <v>0</v>
      </c>
      <c r="CW115" s="6">
        <f>Table1[[#This Row],[MOH 731_HIV_TB New Known HIV Positive (KP) on HAART_HV03-64]]</f>
        <v>0</v>
      </c>
      <c r="CX115" s="6">
        <f>Table1[[#This Row],[MOH 731_HIV_TB New_start_HAART_HV03-65]]</f>
        <v>0</v>
      </c>
      <c r="CY115" s="6">
        <f>SUM(Table1[[#This Row],[tb_alreadyart_3082]:[tb_newart_3083]])</f>
        <v>0</v>
      </c>
      <c r="CZ115" s="6">
        <f>SUM(Table1[[#This Row],[MOH 731_HTS_No. Initiated on PrEP (NEW)_General popn _(M)_ HV01-19]:[MOH 731_HTS_No. Initiated on PrEP (NEW)_Pregnant and breastfeeding women HV01-31]])</f>
        <v>0</v>
      </c>
      <c r="DA115" s="6">
        <f t="shared" si="16"/>
        <v>0</v>
      </c>
      <c r="DB115" s="6">
        <f t="shared" si="17"/>
        <v>0</v>
      </c>
      <c r="DC115" s="6">
        <f>Table1[[#This Row],[MOH 711 SGBV Total Survivors Seen]]</f>
        <v>0</v>
      </c>
      <c r="DD115" s="6">
        <f t="shared" si="18"/>
        <v>0</v>
      </c>
      <c r="DE115" s="6">
        <f t="shared" si="19"/>
        <v>0</v>
      </c>
      <c r="DF115" s="6">
        <f>SUM(Table1[[#This Row],[MOH 731_HIV_TB_StartTPT_&lt;15 HV03-31]:[MOH 731_HIV_TB_StartTPT_15+ HV03-32]])</f>
        <v>0</v>
      </c>
      <c r="DG115" s="6">
        <f t="shared" si="20"/>
        <v>0</v>
      </c>
      <c r="DH115" s="18"/>
      <c r="DI115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('202407_LnHHTiD9lBD','202407','LnHHTiD9lBD','20011','0','7','1','1','0','0','0','0','0','0','0','0','0','0','1','0','0','0','0','0','0','0','0','0','0','0','0','0','0','0','0','0');</v>
      </c>
    </row>
    <row r="116" spans="2:113" x14ac:dyDescent="0.25">
      <c r="B116" s="1">
        <v>202407</v>
      </c>
      <c r="C116" s="2">
        <v>45474</v>
      </c>
      <c r="D116" s="1">
        <v>202407</v>
      </c>
      <c r="E116" s="1"/>
      <c r="F116" s="1" t="s">
        <v>249</v>
      </c>
      <c r="G116" s="1" t="s">
        <v>250</v>
      </c>
      <c r="H116" s="1">
        <v>14933</v>
      </c>
      <c r="I116" s="1"/>
      <c r="J116" s="1">
        <v>2</v>
      </c>
      <c r="K116" s="1">
        <v>7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>
        <v>5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>
        <v>5</v>
      </c>
      <c r="BZ116" s="1"/>
      <c r="CA116" s="1"/>
      <c r="CB116" s="16">
        <f>SUM(Table1[[#This Row],[MOH 731_HTS_Positive_2-9 _(M)_ HV01-06]:[MOH 731_HTS_Positive_25+ _(F) (Including PMTCT)_HV01-15]])</f>
        <v>0</v>
      </c>
      <c r="CC116" s="16">
        <f>SUM(Table1[[#This Row],[MOH 731_HTS_Tests _(M)_ HV01-01]:[MOH 731_HTS_Tests _(F) (Including PMTCT)_ HV01-02]])</f>
        <v>9</v>
      </c>
      <c r="CD116" s="16">
        <f>Table1[[#This Row],[MOH 711 New ANC clients]]</f>
        <v>5</v>
      </c>
      <c r="CE116" s="6">
        <f>SUM(Table1[[#This Row],[MOH 731_EMTCT_Tested at ANC_Initial_HV02-02]])</f>
        <v>5</v>
      </c>
      <c r="CF116" s="6">
        <f t="shared" si="22"/>
        <v>0</v>
      </c>
      <c r="CG116" s="6">
        <f t="shared" si="22"/>
        <v>0</v>
      </c>
      <c r="CH116" s="6">
        <f>SUM(Table1[[#This Row],[MOH 731_EMTCT_Known Positive at 1st ANC_HV02-01]])</f>
        <v>0</v>
      </c>
      <c r="CI116" s="6">
        <f>SUM(Table1[[#This Row],[MOH 731_EMTCT_Positive Results_ANC_HV02-10]])</f>
        <v>0</v>
      </c>
      <c r="CJ116" s="6">
        <f t="shared" si="12"/>
        <v>0</v>
      </c>
      <c r="CK116" s="6">
        <f t="shared" si="13"/>
        <v>0</v>
      </c>
      <c r="CL116" s="6">
        <f>Table1[[#This Row],[MOH 731_EMTCT_Start HAART_ANC_HV02-15]]</f>
        <v>0</v>
      </c>
      <c r="CM116" s="6">
        <f>Table1[[#This Row],[MOH 731_EMTCT_On HAART at 1st ANC_HV02-14]]</f>
        <v>0</v>
      </c>
      <c r="CN116" s="6">
        <f>SUM(Table1[[#This Row],[MOH 731_HIV_TB_StartART_&lt;1 (M) HV03-01]:[MOH 731_HIV_TB_StartART_25+_(F)_HV03-14]])</f>
        <v>0</v>
      </c>
      <c r="CO116" s="6">
        <f>SUM(Table1[[#This Row],[MOH 731_HIV_TB_OnART_&lt;1 (M) HV03-15]:[MOH 731_HIV_TB_OnART_25+_(F)_HV03-28]])</f>
        <v>0</v>
      </c>
      <c r="CP116" s="6">
        <f>Table1[[#This Row],[anc1_731]]</f>
        <v>5</v>
      </c>
      <c r="CQ116" s="6">
        <f>Table1[[#This Row],[anc_kp]]</f>
        <v>0</v>
      </c>
      <c r="CR116" s="6">
        <f>Table1[[#This Row],[MOH 731_HIV_TB cases_New_HV03-61]]</f>
        <v>0</v>
      </c>
      <c r="CS116" s="6">
        <f>Table1[[#This Row],[MOH 731_HIV_TB New_KnownHIVPositive(KPs)_HV03-62]]</f>
        <v>0</v>
      </c>
      <c r="CT116" s="6">
        <f t="shared" si="14"/>
        <v>0</v>
      </c>
      <c r="CU116" s="6">
        <f t="shared" si="15"/>
        <v>0</v>
      </c>
      <c r="CV116" s="6">
        <f>Table1[[#This Row],[MOH 731_HIV_TB New HIV Positive_HV03-63]]</f>
        <v>0</v>
      </c>
      <c r="CW116" s="6">
        <f>Table1[[#This Row],[MOH 731_HIV_TB New Known HIV Positive (KP) on HAART_HV03-64]]</f>
        <v>0</v>
      </c>
      <c r="CX116" s="6">
        <f>Table1[[#This Row],[MOH 731_HIV_TB New_start_HAART_HV03-65]]</f>
        <v>0</v>
      </c>
      <c r="CY116" s="6">
        <f>SUM(Table1[[#This Row],[tb_alreadyart_3082]:[tb_newart_3083]])</f>
        <v>0</v>
      </c>
      <c r="CZ116" s="6">
        <f>SUM(Table1[[#This Row],[MOH 731_HTS_No. Initiated on PrEP (NEW)_General popn _(M)_ HV01-19]:[MOH 731_HTS_No. Initiated on PrEP (NEW)_Pregnant and breastfeeding women HV01-31]])</f>
        <v>0</v>
      </c>
      <c r="DA116" s="6">
        <f t="shared" si="16"/>
        <v>0</v>
      </c>
      <c r="DB116" s="6">
        <f t="shared" si="17"/>
        <v>0</v>
      </c>
      <c r="DC116" s="6">
        <f>Table1[[#This Row],[MOH 711 SGBV Total Survivors Seen]]</f>
        <v>0</v>
      </c>
      <c r="DD116" s="6">
        <f t="shared" si="18"/>
        <v>0</v>
      </c>
      <c r="DE116" s="6">
        <f t="shared" si="19"/>
        <v>0</v>
      </c>
      <c r="DF116" s="6">
        <f>SUM(Table1[[#This Row],[MOH 731_HIV_TB_StartTPT_&lt;15 HV03-31]:[MOH 731_HIV_TB_StartTPT_15+ HV03-32]])</f>
        <v>0</v>
      </c>
      <c r="DG116" s="6">
        <f t="shared" si="20"/>
        <v>0</v>
      </c>
      <c r="DH116" s="18"/>
      <c r="DI116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('202407_Z4oxNX03R0x','202407','Z4oxNX03R0x','14933','0','9','5','5','0','0','0','0','0','0','0','0','0','0','5','0','0','0','0','0','0','0','0','0','0','0','0','0','0','0','0','0');</v>
      </c>
    </row>
    <row r="117" spans="2:113" x14ac:dyDescent="0.25">
      <c r="B117" s="1">
        <v>202407</v>
      </c>
      <c r="C117" s="2">
        <v>45474</v>
      </c>
      <c r="D117" s="1">
        <v>202407</v>
      </c>
      <c r="E117" s="1"/>
      <c r="F117" s="1" t="s">
        <v>543</v>
      </c>
      <c r="G117" s="1" t="s">
        <v>544</v>
      </c>
      <c r="H117" s="1">
        <v>14515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>
        <v>19</v>
      </c>
      <c r="BZ117" s="1"/>
      <c r="CA117" s="1"/>
      <c r="CB117" s="16">
        <f>SUM(Table1[[#This Row],[MOH 731_HTS_Positive_2-9 _(M)_ HV01-06]:[MOH 731_HTS_Positive_25+ _(F) (Including PMTCT)_HV01-15]])</f>
        <v>0</v>
      </c>
      <c r="CC117" s="16">
        <f>SUM(Table1[[#This Row],[MOH 731_HTS_Tests _(M)_ HV01-01]:[MOH 731_HTS_Tests _(F) (Including PMTCT)_ HV01-02]])</f>
        <v>0</v>
      </c>
      <c r="CD117" s="16">
        <f>Table1[[#This Row],[MOH 711 New ANC clients]]</f>
        <v>19</v>
      </c>
      <c r="CE117" s="6">
        <f>SUM(Table1[[#This Row],[MOH 731_EMTCT_Tested at ANC_Initial_HV02-02]])</f>
        <v>0</v>
      </c>
      <c r="CF117" s="6">
        <f t="shared" si="22"/>
        <v>0</v>
      </c>
      <c r="CG117" s="6">
        <f t="shared" si="22"/>
        <v>0</v>
      </c>
      <c r="CH117" s="6">
        <f>SUM(Table1[[#This Row],[MOH 731_EMTCT_Known Positive at 1st ANC_HV02-01]])</f>
        <v>0</v>
      </c>
      <c r="CI117" s="6">
        <f>SUM(Table1[[#This Row],[MOH 731_EMTCT_Positive Results_ANC_HV02-10]])</f>
        <v>0</v>
      </c>
      <c r="CJ117" s="6">
        <f t="shared" si="12"/>
        <v>0</v>
      </c>
      <c r="CK117" s="6">
        <f t="shared" si="13"/>
        <v>0</v>
      </c>
      <c r="CL117" s="6">
        <f>Table1[[#This Row],[MOH 731_EMTCT_Start HAART_ANC_HV02-15]]</f>
        <v>0</v>
      </c>
      <c r="CM117" s="6">
        <f>Table1[[#This Row],[MOH 731_EMTCT_On HAART at 1st ANC_HV02-14]]</f>
        <v>0</v>
      </c>
      <c r="CN117" s="6">
        <f>SUM(Table1[[#This Row],[MOH 731_HIV_TB_StartART_&lt;1 (M) HV03-01]:[MOH 731_HIV_TB_StartART_25+_(F)_HV03-14]])</f>
        <v>0</v>
      </c>
      <c r="CO117" s="6">
        <f>SUM(Table1[[#This Row],[MOH 731_HIV_TB_OnART_&lt;1 (M) HV03-15]:[MOH 731_HIV_TB_OnART_25+_(F)_HV03-28]])</f>
        <v>0</v>
      </c>
      <c r="CP117" s="6">
        <f>Table1[[#This Row],[anc1_731]]</f>
        <v>19</v>
      </c>
      <c r="CQ117" s="6">
        <f>Table1[[#This Row],[anc_kp]]</f>
        <v>0</v>
      </c>
      <c r="CR117" s="6">
        <f>Table1[[#This Row],[MOH 731_HIV_TB cases_New_HV03-61]]</f>
        <v>0</v>
      </c>
      <c r="CS117" s="6">
        <f>Table1[[#This Row],[MOH 731_HIV_TB New_KnownHIVPositive(KPs)_HV03-62]]</f>
        <v>0</v>
      </c>
      <c r="CT117" s="6">
        <f t="shared" si="14"/>
        <v>0</v>
      </c>
      <c r="CU117" s="6">
        <f t="shared" si="15"/>
        <v>0</v>
      </c>
      <c r="CV117" s="6">
        <f>Table1[[#This Row],[MOH 731_HIV_TB New HIV Positive_HV03-63]]</f>
        <v>0</v>
      </c>
      <c r="CW117" s="6">
        <f>Table1[[#This Row],[MOH 731_HIV_TB New Known HIV Positive (KP) on HAART_HV03-64]]</f>
        <v>0</v>
      </c>
      <c r="CX117" s="6">
        <f>Table1[[#This Row],[MOH 731_HIV_TB New_start_HAART_HV03-65]]</f>
        <v>0</v>
      </c>
      <c r="CY117" s="6">
        <f>SUM(Table1[[#This Row],[tb_alreadyart_3082]:[tb_newart_3083]])</f>
        <v>0</v>
      </c>
      <c r="CZ117" s="6">
        <f>SUM(Table1[[#This Row],[MOH 731_HTS_No. Initiated on PrEP (NEW)_General popn _(M)_ HV01-19]:[MOH 731_HTS_No. Initiated on PrEP (NEW)_Pregnant and breastfeeding women HV01-31]])</f>
        <v>0</v>
      </c>
      <c r="DA117" s="6">
        <f t="shared" si="16"/>
        <v>0</v>
      </c>
      <c r="DB117" s="6">
        <f t="shared" si="17"/>
        <v>0</v>
      </c>
      <c r="DC117" s="6">
        <f>Table1[[#This Row],[MOH 711 SGBV Total Survivors Seen]]</f>
        <v>0</v>
      </c>
      <c r="DD117" s="6">
        <f t="shared" si="18"/>
        <v>0</v>
      </c>
      <c r="DE117" s="6">
        <f t="shared" si="19"/>
        <v>0</v>
      </c>
      <c r="DF117" s="6">
        <f>SUM(Table1[[#This Row],[MOH 731_HIV_TB_StartTPT_&lt;15 HV03-31]:[MOH 731_HIV_TB_StartTPT_15+ HV03-32]])</f>
        <v>0</v>
      </c>
      <c r="DG117" s="6">
        <f t="shared" si="20"/>
        <v>0</v>
      </c>
      <c r="DH117" s="18"/>
      <c r="DI117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('202407_LGC7iKM2acq','202407','LGC7iKM2acq','14515','0','0','19','0','0','0','0','0','0','0','0','0','0','0','19','0','0','0','0','0','0','0','0','0','0','0','0','0','0','0','0','0');</v>
      </c>
    </row>
    <row r="118" spans="2:113" x14ac:dyDescent="0.25">
      <c r="B118" s="1">
        <v>202407</v>
      </c>
      <c r="C118" s="2">
        <v>45474</v>
      </c>
      <c r="D118" s="1">
        <v>202407</v>
      </c>
      <c r="E118" s="1"/>
      <c r="F118" s="1" t="s">
        <v>251</v>
      </c>
      <c r="G118" s="1" t="s">
        <v>252</v>
      </c>
      <c r="H118" s="1">
        <v>14940</v>
      </c>
      <c r="I118" s="1"/>
      <c r="J118" s="1">
        <v>10</v>
      </c>
      <c r="K118" s="1">
        <v>20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>
        <v>9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>
        <v>1</v>
      </c>
      <c r="BI118" s="1">
        <v>2</v>
      </c>
      <c r="BJ118" s="1">
        <v>1</v>
      </c>
      <c r="BK118" s="1">
        <v>2</v>
      </c>
      <c r="BL118" s="1">
        <v>2</v>
      </c>
      <c r="BM118" s="1">
        <v>2</v>
      </c>
      <c r="BN118" s="1">
        <v>2</v>
      </c>
      <c r="BO118" s="1">
        <v>3</v>
      </c>
      <c r="BP118" s="1">
        <v>16</v>
      </c>
      <c r="BQ118" s="1">
        <v>70</v>
      </c>
      <c r="BR118" s="1"/>
      <c r="BS118" s="1">
        <v>1</v>
      </c>
      <c r="BT118" s="1">
        <v>1</v>
      </c>
      <c r="BU118" s="1"/>
      <c r="BV118" s="1"/>
      <c r="BW118" s="1"/>
      <c r="BX118" s="1"/>
      <c r="BY118" s="1">
        <v>9</v>
      </c>
      <c r="BZ118" s="1"/>
      <c r="CA118" s="1"/>
      <c r="CB118" s="16">
        <f>SUM(Table1[[#This Row],[MOH 731_HTS_Positive_2-9 _(M)_ HV01-06]:[MOH 731_HTS_Positive_25+ _(F) (Including PMTCT)_HV01-15]])</f>
        <v>0</v>
      </c>
      <c r="CC118" s="16">
        <f>SUM(Table1[[#This Row],[MOH 731_HTS_Tests _(M)_ HV01-01]:[MOH 731_HTS_Tests _(F) (Including PMTCT)_ HV01-02]])</f>
        <v>30</v>
      </c>
      <c r="CD118" s="16">
        <f>Table1[[#This Row],[MOH 711 New ANC clients]]</f>
        <v>9</v>
      </c>
      <c r="CE118" s="6">
        <f>SUM(Table1[[#This Row],[MOH 731_EMTCT_Tested at ANC_Initial_HV02-02]])</f>
        <v>9</v>
      </c>
      <c r="CF118" s="6">
        <f t="shared" si="22"/>
        <v>0</v>
      </c>
      <c r="CG118" s="6">
        <f t="shared" si="22"/>
        <v>0</v>
      </c>
      <c r="CH118" s="6">
        <f>SUM(Table1[[#This Row],[MOH 731_EMTCT_Known Positive at 1st ANC_HV02-01]])</f>
        <v>0</v>
      </c>
      <c r="CI118" s="6">
        <f>SUM(Table1[[#This Row],[MOH 731_EMTCT_Positive Results_ANC_HV02-10]])</f>
        <v>0</v>
      </c>
      <c r="CJ118" s="6">
        <f t="shared" si="12"/>
        <v>0</v>
      </c>
      <c r="CK118" s="6">
        <f t="shared" si="13"/>
        <v>0</v>
      </c>
      <c r="CL118" s="6">
        <f>Table1[[#This Row],[MOH 731_EMTCT_Start HAART_ANC_HV02-15]]</f>
        <v>0</v>
      </c>
      <c r="CM118" s="6">
        <f>Table1[[#This Row],[MOH 731_EMTCT_On HAART at 1st ANC_HV02-14]]</f>
        <v>0</v>
      </c>
      <c r="CN118" s="6">
        <f>SUM(Table1[[#This Row],[MOH 731_HIV_TB_StartART_&lt;1 (M) HV03-01]:[MOH 731_HIV_TB_StartART_25+_(F)_HV03-14]])</f>
        <v>0</v>
      </c>
      <c r="CO118" s="6">
        <f>SUM(Table1[[#This Row],[MOH 731_HIV_TB_OnART_&lt;1 (M) HV03-15]:[MOH 731_HIV_TB_OnART_25+_(F)_HV03-28]])</f>
        <v>101</v>
      </c>
      <c r="CP118" s="6">
        <f>Table1[[#This Row],[anc1_731]]</f>
        <v>9</v>
      </c>
      <c r="CQ118" s="6">
        <f>Table1[[#This Row],[anc_kp]]</f>
        <v>0</v>
      </c>
      <c r="CR118" s="6">
        <f>Table1[[#This Row],[MOH 731_HIV_TB cases_New_HV03-61]]</f>
        <v>1</v>
      </c>
      <c r="CS118" s="6">
        <f>Table1[[#This Row],[MOH 731_HIV_TB New_KnownHIVPositive(KPs)_HV03-62]]</f>
        <v>0</v>
      </c>
      <c r="CT118" s="6">
        <f t="shared" si="14"/>
        <v>0</v>
      </c>
      <c r="CU118" s="6">
        <f t="shared" si="15"/>
        <v>0</v>
      </c>
      <c r="CV118" s="6">
        <f>Table1[[#This Row],[MOH 731_HIV_TB New HIV Positive_HV03-63]]</f>
        <v>0</v>
      </c>
      <c r="CW118" s="6">
        <f>Table1[[#This Row],[MOH 731_HIV_TB New Known HIV Positive (KP) on HAART_HV03-64]]</f>
        <v>0</v>
      </c>
      <c r="CX118" s="6">
        <f>Table1[[#This Row],[MOH 731_HIV_TB New_start_HAART_HV03-65]]</f>
        <v>0</v>
      </c>
      <c r="CY118" s="6">
        <f>SUM(Table1[[#This Row],[tb_alreadyart_3082]:[tb_newart_3083]])</f>
        <v>0</v>
      </c>
      <c r="CZ118" s="6">
        <f>SUM(Table1[[#This Row],[MOH 731_HTS_No. Initiated on PrEP (NEW)_General popn _(M)_ HV01-19]:[MOH 731_HTS_No. Initiated on PrEP (NEW)_Pregnant and breastfeeding women HV01-31]])</f>
        <v>0</v>
      </c>
      <c r="DA118" s="6">
        <f t="shared" si="16"/>
        <v>0</v>
      </c>
      <c r="DB118" s="6">
        <f t="shared" si="17"/>
        <v>0</v>
      </c>
      <c r="DC118" s="6">
        <f>Table1[[#This Row],[MOH 711 SGBV Total Survivors Seen]]</f>
        <v>0</v>
      </c>
      <c r="DD118" s="6">
        <f t="shared" si="18"/>
        <v>0</v>
      </c>
      <c r="DE118" s="6">
        <f t="shared" si="19"/>
        <v>0</v>
      </c>
      <c r="DF118" s="6">
        <f>SUM(Table1[[#This Row],[MOH 731_HIV_TB_StartTPT_&lt;15 HV03-31]:[MOH 731_HIV_TB_StartTPT_15+ HV03-32]])</f>
        <v>1</v>
      </c>
      <c r="DG118" s="6">
        <f t="shared" si="20"/>
        <v>0</v>
      </c>
      <c r="DH118" s="18"/>
      <c r="DI118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('202407_yw1iloaDmPe','202407','yw1iloaDmPe','14940','0','30','9','9','0','0','0','0','0','0','0','0','0','101','9','0','1','0','0','0','0','0','0','0','0','0','0','0','0','0','1','0');</v>
      </c>
    </row>
    <row r="119" spans="2:113" x14ac:dyDescent="0.25">
      <c r="B119" s="1">
        <v>202407</v>
      </c>
      <c r="C119" s="2">
        <v>45474</v>
      </c>
      <c r="D119" s="1">
        <v>202407</v>
      </c>
      <c r="E119" s="1"/>
      <c r="F119" s="1" t="s">
        <v>253</v>
      </c>
      <c r="G119" s="1" t="s">
        <v>254</v>
      </c>
      <c r="H119" s="1">
        <v>14941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>
        <v>1</v>
      </c>
      <c r="BQ119" s="1">
        <v>4</v>
      </c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6">
        <f>SUM(Table1[[#This Row],[MOH 731_HTS_Positive_2-9 _(M)_ HV01-06]:[MOH 731_HTS_Positive_25+ _(F) (Including PMTCT)_HV01-15]])</f>
        <v>0</v>
      </c>
      <c r="CC119" s="16">
        <f>SUM(Table1[[#This Row],[MOH 731_HTS_Tests _(M)_ HV01-01]:[MOH 731_HTS_Tests _(F) (Including PMTCT)_ HV01-02]])</f>
        <v>0</v>
      </c>
      <c r="CD119" s="16">
        <f>Table1[[#This Row],[MOH 711 New ANC clients]]</f>
        <v>0</v>
      </c>
      <c r="CE119" s="6">
        <f>SUM(Table1[[#This Row],[MOH 731_EMTCT_Tested at ANC_Initial_HV02-02]])</f>
        <v>0</v>
      </c>
      <c r="CF119" s="6">
        <f t="shared" si="22"/>
        <v>0</v>
      </c>
      <c r="CG119" s="6">
        <f t="shared" si="22"/>
        <v>0</v>
      </c>
      <c r="CH119" s="6">
        <f>SUM(Table1[[#This Row],[MOH 731_EMTCT_Known Positive at 1st ANC_HV02-01]])</f>
        <v>0</v>
      </c>
      <c r="CI119" s="6">
        <f>SUM(Table1[[#This Row],[MOH 731_EMTCT_Positive Results_ANC_HV02-10]])</f>
        <v>0</v>
      </c>
      <c r="CJ119" s="6">
        <f t="shared" si="12"/>
        <v>0</v>
      </c>
      <c r="CK119" s="6">
        <f t="shared" si="13"/>
        <v>0</v>
      </c>
      <c r="CL119" s="6">
        <f>Table1[[#This Row],[MOH 731_EMTCT_Start HAART_ANC_HV02-15]]</f>
        <v>0</v>
      </c>
      <c r="CM119" s="6">
        <f>Table1[[#This Row],[MOH 731_EMTCT_On HAART at 1st ANC_HV02-14]]</f>
        <v>0</v>
      </c>
      <c r="CN119" s="6">
        <f>SUM(Table1[[#This Row],[MOH 731_HIV_TB_StartART_&lt;1 (M) HV03-01]:[MOH 731_HIV_TB_StartART_25+_(F)_HV03-14]])</f>
        <v>0</v>
      </c>
      <c r="CO119" s="6">
        <f>SUM(Table1[[#This Row],[MOH 731_HIV_TB_OnART_&lt;1 (M) HV03-15]:[MOH 731_HIV_TB_OnART_25+_(F)_HV03-28]])</f>
        <v>5</v>
      </c>
      <c r="CP119" s="6">
        <f>Table1[[#This Row],[anc1_731]]</f>
        <v>0</v>
      </c>
      <c r="CQ119" s="6">
        <f>Table1[[#This Row],[anc_kp]]</f>
        <v>0</v>
      </c>
      <c r="CR119" s="6">
        <f>Table1[[#This Row],[MOH 731_HIV_TB cases_New_HV03-61]]</f>
        <v>0</v>
      </c>
      <c r="CS119" s="6">
        <f>Table1[[#This Row],[MOH 731_HIV_TB New_KnownHIVPositive(KPs)_HV03-62]]</f>
        <v>0</v>
      </c>
      <c r="CT119" s="6">
        <f t="shared" si="14"/>
        <v>0</v>
      </c>
      <c r="CU119" s="6">
        <f t="shared" si="15"/>
        <v>0</v>
      </c>
      <c r="CV119" s="6">
        <f>Table1[[#This Row],[MOH 731_HIV_TB New HIV Positive_HV03-63]]</f>
        <v>0</v>
      </c>
      <c r="CW119" s="6">
        <f>Table1[[#This Row],[MOH 731_HIV_TB New Known HIV Positive (KP) on HAART_HV03-64]]</f>
        <v>0</v>
      </c>
      <c r="CX119" s="6">
        <f>Table1[[#This Row],[MOH 731_HIV_TB New_start_HAART_HV03-65]]</f>
        <v>0</v>
      </c>
      <c r="CY119" s="6">
        <f>SUM(Table1[[#This Row],[tb_alreadyart_3082]:[tb_newart_3083]])</f>
        <v>0</v>
      </c>
      <c r="CZ119" s="6">
        <f>SUM(Table1[[#This Row],[MOH 731_HTS_No. Initiated on PrEP (NEW)_General popn _(M)_ HV01-19]:[MOH 731_HTS_No. Initiated on PrEP (NEW)_Pregnant and breastfeeding women HV01-31]])</f>
        <v>0</v>
      </c>
      <c r="DA119" s="6">
        <f t="shared" si="16"/>
        <v>0</v>
      </c>
      <c r="DB119" s="6">
        <f t="shared" si="17"/>
        <v>0</v>
      </c>
      <c r="DC119" s="6">
        <f>Table1[[#This Row],[MOH 711 SGBV Total Survivors Seen]]</f>
        <v>0</v>
      </c>
      <c r="DD119" s="6">
        <f t="shared" si="18"/>
        <v>0</v>
      </c>
      <c r="DE119" s="6">
        <f t="shared" si="19"/>
        <v>0</v>
      </c>
      <c r="DF119" s="6">
        <f>SUM(Table1[[#This Row],[MOH 731_HIV_TB_StartTPT_&lt;15 HV03-31]:[MOH 731_HIV_TB_StartTPT_15+ HV03-32]])</f>
        <v>0</v>
      </c>
      <c r="DG119" s="6">
        <f t="shared" si="20"/>
        <v>0</v>
      </c>
      <c r="DH119" s="18"/>
      <c r="DI119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('202407_TdZFcglGpRk','202407','TdZFcglGpRk','14941','0','0','0','0','0','0','0','0','0','0','0','0','0','5','0','0','0','0','0','0','0','0','0','0','0','0','0','0','0','0','0','0');</v>
      </c>
    </row>
    <row r="120" spans="2:113" x14ac:dyDescent="0.25">
      <c r="B120" s="1">
        <v>202407</v>
      </c>
      <c r="C120" s="2">
        <v>45474</v>
      </c>
      <c r="D120" s="1">
        <v>202407</v>
      </c>
      <c r="E120" s="1"/>
      <c r="F120" s="1" t="s">
        <v>255</v>
      </c>
      <c r="G120" s="1" t="s">
        <v>256</v>
      </c>
      <c r="H120" s="1">
        <v>14943</v>
      </c>
      <c r="I120" s="1" t="s">
        <v>257</v>
      </c>
      <c r="J120" s="1">
        <v>22</v>
      </c>
      <c r="K120" s="1">
        <v>174</v>
      </c>
      <c r="L120" s="1"/>
      <c r="M120" s="1"/>
      <c r="N120" s="1">
        <v>1</v>
      </c>
      <c r="O120" s="1"/>
      <c r="P120" s="1"/>
      <c r="Q120" s="1">
        <v>1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>
        <v>32</v>
      </c>
      <c r="AK120" s="1">
        <v>19</v>
      </c>
      <c r="AL120" s="1">
        <v>1</v>
      </c>
      <c r="AM120" s="1"/>
      <c r="AN120" s="1"/>
      <c r="AO120" s="1"/>
      <c r="AP120" s="1"/>
      <c r="AQ120" s="1"/>
      <c r="AR120" s="1"/>
      <c r="AS120" s="1"/>
      <c r="AT120" s="1"/>
      <c r="AU120" s="1"/>
      <c r="AV120" s="1">
        <v>1</v>
      </c>
      <c r="AW120" s="1"/>
      <c r="AX120" s="1"/>
      <c r="AY120" s="1">
        <v>1</v>
      </c>
      <c r="AZ120" s="1"/>
      <c r="BA120" s="1"/>
      <c r="BB120" s="1"/>
      <c r="BC120" s="1"/>
      <c r="BD120" s="1"/>
      <c r="BE120" s="1"/>
      <c r="BF120" s="1">
        <v>1</v>
      </c>
      <c r="BG120" s="1">
        <v>1</v>
      </c>
      <c r="BH120" s="1">
        <v>1</v>
      </c>
      <c r="BI120" s="1">
        <v>4</v>
      </c>
      <c r="BJ120" s="1">
        <v>6</v>
      </c>
      <c r="BK120" s="1">
        <v>4</v>
      </c>
      <c r="BL120" s="1">
        <v>8</v>
      </c>
      <c r="BM120" s="1">
        <v>9</v>
      </c>
      <c r="BN120" s="1"/>
      <c r="BO120" s="1">
        <v>13</v>
      </c>
      <c r="BP120" s="1">
        <v>34</v>
      </c>
      <c r="BQ120" s="1">
        <v>102</v>
      </c>
      <c r="BR120" s="1"/>
      <c r="BS120" s="1"/>
      <c r="BT120" s="1">
        <v>4</v>
      </c>
      <c r="BU120" s="1"/>
      <c r="BV120" s="1"/>
      <c r="BW120" s="1"/>
      <c r="BX120" s="1"/>
      <c r="BY120" s="1">
        <v>32</v>
      </c>
      <c r="BZ120" s="1"/>
      <c r="CA120" s="1"/>
      <c r="CB120" s="16">
        <f>SUM(Table1[[#This Row],[MOH 731_HTS_Positive_2-9 _(M)_ HV01-06]:[MOH 731_HTS_Positive_25+ _(F) (Including PMTCT)_HV01-15]])</f>
        <v>2</v>
      </c>
      <c r="CC120" s="16">
        <f>SUM(Table1[[#This Row],[MOH 731_HTS_Tests _(M)_ HV01-01]:[MOH 731_HTS_Tests _(F) (Including PMTCT)_ HV01-02]])</f>
        <v>196</v>
      </c>
      <c r="CD120" s="16">
        <f>Table1[[#This Row],[MOH 711 New ANC clients]]</f>
        <v>32</v>
      </c>
      <c r="CE120" s="6">
        <f>SUM(Table1[[#This Row],[MOH 731_EMTCT_Tested at ANC_Initial_HV02-02]])</f>
        <v>32</v>
      </c>
      <c r="CF120" s="6">
        <f t="shared" si="22"/>
        <v>0</v>
      </c>
      <c r="CG120" s="6">
        <f t="shared" si="22"/>
        <v>0</v>
      </c>
      <c r="CH120" s="6">
        <f>SUM(Table1[[#This Row],[MOH 731_EMTCT_Known Positive at 1st ANC_HV02-01]])</f>
        <v>0</v>
      </c>
      <c r="CI120" s="6">
        <f>SUM(Table1[[#This Row],[MOH 731_EMTCT_Positive Results_ANC_HV02-10]])</f>
        <v>0</v>
      </c>
      <c r="CJ120" s="6">
        <f t="shared" si="12"/>
        <v>0</v>
      </c>
      <c r="CK120" s="6">
        <f t="shared" si="13"/>
        <v>0</v>
      </c>
      <c r="CL120" s="6">
        <f>Table1[[#This Row],[MOH 731_EMTCT_Start HAART_ANC_HV02-15]]</f>
        <v>0</v>
      </c>
      <c r="CM120" s="6">
        <f>Table1[[#This Row],[MOH 731_EMTCT_On HAART at 1st ANC_HV02-14]]</f>
        <v>0</v>
      </c>
      <c r="CN120" s="6">
        <f>SUM(Table1[[#This Row],[MOH 731_HIV_TB_StartART_&lt;1 (M) HV03-01]:[MOH 731_HIV_TB_StartART_25+_(F)_HV03-14]])</f>
        <v>2</v>
      </c>
      <c r="CO120" s="6">
        <f>SUM(Table1[[#This Row],[MOH 731_HIV_TB_OnART_&lt;1 (M) HV03-15]:[MOH 731_HIV_TB_OnART_25+_(F)_HV03-28]])</f>
        <v>183</v>
      </c>
      <c r="CP120" s="6">
        <f>Table1[[#This Row],[anc1_731]]</f>
        <v>32</v>
      </c>
      <c r="CQ120" s="6">
        <f>Table1[[#This Row],[anc_kp]]</f>
        <v>0</v>
      </c>
      <c r="CR120" s="6">
        <f>Table1[[#This Row],[MOH 731_HIV_TB cases_New_HV03-61]]</f>
        <v>4</v>
      </c>
      <c r="CS120" s="6">
        <f>Table1[[#This Row],[MOH 731_HIV_TB New_KnownHIVPositive(KPs)_HV03-62]]</f>
        <v>0</v>
      </c>
      <c r="CT120" s="6">
        <f t="shared" si="14"/>
        <v>0</v>
      </c>
      <c r="CU120" s="6">
        <f t="shared" si="15"/>
        <v>0</v>
      </c>
      <c r="CV120" s="6">
        <f>Table1[[#This Row],[MOH 731_HIV_TB New HIV Positive_HV03-63]]</f>
        <v>0</v>
      </c>
      <c r="CW120" s="6">
        <f>Table1[[#This Row],[MOH 731_HIV_TB New Known HIV Positive (KP) on HAART_HV03-64]]</f>
        <v>0</v>
      </c>
      <c r="CX120" s="6">
        <f>Table1[[#This Row],[MOH 731_HIV_TB New_start_HAART_HV03-65]]</f>
        <v>0</v>
      </c>
      <c r="CY120" s="6">
        <f>SUM(Table1[[#This Row],[tb_alreadyart_3082]:[tb_newart_3083]])</f>
        <v>0</v>
      </c>
      <c r="CZ120" s="6">
        <f>SUM(Table1[[#This Row],[MOH 731_HTS_No. Initiated on PrEP (NEW)_General popn _(M)_ HV01-19]:[MOH 731_HTS_No. Initiated on PrEP (NEW)_Pregnant and breastfeeding women HV01-31]])</f>
        <v>0</v>
      </c>
      <c r="DA120" s="6">
        <f t="shared" si="16"/>
        <v>0</v>
      </c>
      <c r="DB120" s="6">
        <f t="shared" si="17"/>
        <v>0</v>
      </c>
      <c r="DC120" s="6">
        <f>Table1[[#This Row],[MOH 711 SGBV Total Survivors Seen]]</f>
        <v>0</v>
      </c>
      <c r="DD120" s="6">
        <f t="shared" si="18"/>
        <v>0</v>
      </c>
      <c r="DE120" s="6">
        <f t="shared" si="19"/>
        <v>0</v>
      </c>
      <c r="DF120" s="6">
        <f>SUM(Table1[[#This Row],[MOH 731_HIV_TB_StartTPT_&lt;15 HV03-31]:[MOH 731_HIV_TB_StartTPT_15+ HV03-32]])</f>
        <v>0</v>
      </c>
      <c r="DG120" s="6">
        <f t="shared" si="20"/>
        <v>0</v>
      </c>
      <c r="DH120" s="18"/>
      <c r="DI120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('202407_t2EKhTeMUOr','202407','t2EKhTeMUOr','14943','2','196','32','32','0','0','0','0','0','0','0','0','2','183','32','0','4','0','0','0','0','0','0','0','0','0','0','0','0','0','0','0');</v>
      </c>
    </row>
    <row r="121" spans="2:113" x14ac:dyDescent="0.25">
      <c r="B121" s="1">
        <v>202407</v>
      </c>
      <c r="C121" s="2">
        <v>45474</v>
      </c>
      <c r="D121" s="1">
        <v>202407</v>
      </c>
      <c r="E121" s="1"/>
      <c r="F121" s="1" t="s">
        <v>716</v>
      </c>
      <c r="G121" s="1" t="s">
        <v>717</v>
      </c>
      <c r="H121" s="1">
        <v>30337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>
        <v>1</v>
      </c>
      <c r="BZ121" s="1"/>
      <c r="CA121" s="1"/>
      <c r="CB121" s="16">
        <f>SUM(Table1[[#This Row],[MOH 731_HTS_Positive_2-9 _(M)_ HV01-06]:[MOH 731_HTS_Positive_25+ _(F) (Including PMTCT)_HV01-15]])</f>
        <v>0</v>
      </c>
      <c r="CC121" s="16">
        <f>SUM(Table1[[#This Row],[MOH 731_HTS_Tests _(M)_ HV01-01]:[MOH 731_HTS_Tests _(F) (Including PMTCT)_ HV01-02]])</f>
        <v>0</v>
      </c>
      <c r="CD121" s="16">
        <f>Table1[[#This Row],[MOH 711 New ANC clients]]</f>
        <v>1</v>
      </c>
      <c r="CE121" s="6">
        <f>SUM(Table1[[#This Row],[MOH 731_EMTCT_Tested at ANC_Initial_HV02-02]])</f>
        <v>0</v>
      </c>
      <c r="CF121" s="6">
        <f t="shared" si="22"/>
        <v>0</v>
      </c>
      <c r="CG121" s="6">
        <f t="shared" si="22"/>
        <v>0</v>
      </c>
      <c r="CH121" s="6">
        <f>SUM(Table1[[#This Row],[MOH 731_EMTCT_Known Positive at 1st ANC_HV02-01]])</f>
        <v>0</v>
      </c>
      <c r="CI121" s="6">
        <f>SUM(Table1[[#This Row],[MOH 731_EMTCT_Positive Results_ANC_HV02-10]])</f>
        <v>0</v>
      </c>
      <c r="CJ121" s="6">
        <f t="shared" si="12"/>
        <v>0</v>
      </c>
      <c r="CK121" s="6">
        <f t="shared" si="13"/>
        <v>0</v>
      </c>
      <c r="CL121" s="6">
        <f>Table1[[#This Row],[MOH 731_EMTCT_Start HAART_ANC_HV02-15]]</f>
        <v>0</v>
      </c>
      <c r="CM121" s="6">
        <f>Table1[[#This Row],[MOH 731_EMTCT_On HAART at 1st ANC_HV02-14]]</f>
        <v>0</v>
      </c>
      <c r="CN121" s="6">
        <f>SUM(Table1[[#This Row],[MOH 731_HIV_TB_StartART_&lt;1 (M) HV03-01]:[MOH 731_HIV_TB_StartART_25+_(F)_HV03-14]])</f>
        <v>0</v>
      </c>
      <c r="CO121" s="6">
        <f>SUM(Table1[[#This Row],[MOH 731_HIV_TB_OnART_&lt;1 (M) HV03-15]:[MOH 731_HIV_TB_OnART_25+_(F)_HV03-28]])</f>
        <v>0</v>
      </c>
      <c r="CP121" s="6">
        <f>Table1[[#This Row],[anc1_731]]</f>
        <v>1</v>
      </c>
      <c r="CQ121" s="6">
        <f>Table1[[#This Row],[anc_kp]]</f>
        <v>0</v>
      </c>
      <c r="CR121" s="6">
        <f>Table1[[#This Row],[MOH 731_HIV_TB cases_New_HV03-61]]</f>
        <v>0</v>
      </c>
      <c r="CS121" s="6">
        <f>Table1[[#This Row],[MOH 731_HIV_TB New_KnownHIVPositive(KPs)_HV03-62]]</f>
        <v>0</v>
      </c>
      <c r="CT121" s="6">
        <f t="shared" si="14"/>
        <v>0</v>
      </c>
      <c r="CU121" s="6">
        <f t="shared" si="15"/>
        <v>0</v>
      </c>
      <c r="CV121" s="6">
        <f>Table1[[#This Row],[MOH 731_HIV_TB New HIV Positive_HV03-63]]</f>
        <v>0</v>
      </c>
      <c r="CW121" s="6">
        <f>Table1[[#This Row],[MOH 731_HIV_TB New Known HIV Positive (KP) on HAART_HV03-64]]</f>
        <v>0</v>
      </c>
      <c r="CX121" s="6">
        <f>Table1[[#This Row],[MOH 731_HIV_TB New_start_HAART_HV03-65]]</f>
        <v>0</v>
      </c>
      <c r="CY121" s="6">
        <f>SUM(Table1[[#This Row],[tb_alreadyart_3082]:[tb_newart_3083]])</f>
        <v>0</v>
      </c>
      <c r="CZ121" s="6">
        <f>SUM(Table1[[#This Row],[MOH 731_HTS_No. Initiated on PrEP (NEW)_General popn _(M)_ HV01-19]:[MOH 731_HTS_No. Initiated on PrEP (NEW)_Pregnant and breastfeeding women HV01-31]])</f>
        <v>0</v>
      </c>
      <c r="DA121" s="6">
        <f t="shared" si="16"/>
        <v>0</v>
      </c>
      <c r="DB121" s="6">
        <f t="shared" si="17"/>
        <v>0</v>
      </c>
      <c r="DC121" s="6">
        <f>Table1[[#This Row],[MOH 711 SGBV Total Survivors Seen]]</f>
        <v>0</v>
      </c>
      <c r="DD121" s="6">
        <f t="shared" si="18"/>
        <v>0</v>
      </c>
      <c r="DE121" s="6">
        <f t="shared" si="19"/>
        <v>0</v>
      </c>
      <c r="DF121" s="6">
        <f>SUM(Table1[[#This Row],[MOH 731_HIV_TB_StartTPT_&lt;15 HV03-31]:[MOH 731_HIV_TB_StartTPT_15+ HV03-32]])</f>
        <v>0</v>
      </c>
      <c r="DG121" s="6">
        <f t="shared" si="20"/>
        <v>0</v>
      </c>
      <c r="DH121" s="18"/>
      <c r="DI121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('202407_NHF5MzL7nFp','202407','NHF5MzL7nFp','30337','0','0','1','0','0','0','0','0','0','0','0','0','0','0','1','0','0','0','0','0','0','0','0','0','0','0','0','0','0','0','0','0');</v>
      </c>
    </row>
    <row r="122" spans="2:113" x14ac:dyDescent="0.25">
      <c r="B122" s="1">
        <v>202407</v>
      </c>
      <c r="C122" s="2">
        <v>45474</v>
      </c>
      <c r="D122" s="1">
        <v>202407</v>
      </c>
      <c r="E122" s="1"/>
      <c r="F122" s="1" t="s">
        <v>258</v>
      </c>
      <c r="G122" s="1" t="s">
        <v>259</v>
      </c>
      <c r="H122" s="1">
        <v>16672</v>
      </c>
      <c r="I122" s="1"/>
      <c r="J122" s="1">
        <v>7</v>
      </c>
      <c r="K122" s="1">
        <v>11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>
        <v>2</v>
      </c>
      <c r="AK122" s="1">
        <v>3</v>
      </c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>
        <v>2</v>
      </c>
      <c r="BZ122" s="1"/>
      <c r="CA122" s="1"/>
      <c r="CB122" s="16">
        <f>SUM(Table1[[#This Row],[MOH 731_HTS_Positive_2-9 _(M)_ HV01-06]:[MOH 731_HTS_Positive_25+ _(F) (Including PMTCT)_HV01-15]])</f>
        <v>0</v>
      </c>
      <c r="CC122" s="16">
        <f>SUM(Table1[[#This Row],[MOH 731_HTS_Tests _(M)_ HV01-01]:[MOH 731_HTS_Tests _(F) (Including PMTCT)_ HV01-02]])</f>
        <v>18</v>
      </c>
      <c r="CD122" s="16">
        <f>Table1[[#This Row],[MOH 711 New ANC clients]]</f>
        <v>2</v>
      </c>
      <c r="CE122" s="6">
        <f>SUM(Table1[[#This Row],[MOH 731_EMTCT_Tested at ANC_Initial_HV02-02]])</f>
        <v>2</v>
      </c>
      <c r="CF122" s="6">
        <f t="shared" si="22"/>
        <v>0</v>
      </c>
      <c r="CG122" s="6">
        <f t="shared" si="22"/>
        <v>0</v>
      </c>
      <c r="CH122" s="6">
        <f>SUM(Table1[[#This Row],[MOH 731_EMTCT_Known Positive at 1st ANC_HV02-01]])</f>
        <v>0</v>
      </c>
      <c r="CI122" s="6">
        <f>SUM(Table1[[#This Row],[MOH 731_EMTCT_Positive Results_ANC_HV02-10]])</f>
        <v>0</v>
      </c>
      <c r="CJ122" s="6">
        <f t="shared" si="12"/>
        <v>0</v>
      </c>
      <c r="CK122" s="6">
        <f t="shared" si="13"/>
        <v>0</v>
      </c>
      <c r="CL122" s="6">
        <f>Table1[[#This Row],[MOH 731_EMTCT_Start HAART_ANC_HV02-15]]</f>
        <v>0</v>
      </c>
      <c r="CM122" s="6">
        <f>Table1[[#This Row],[MOH 731_EMTCT_On HAART at 1st ANC_HV02-14]]</f>
        <v>0</v>
      </c>
      <c r="CN122" s="6">
        <f>SUM(Table1[[#This Row],[MOH 731_HIV_TB_StartART_&lt;1 (M) HV03-01]:[MOH 731_HIV_TB_StartART_25+_(F)_HV03-14]])</f>
        <v>0</v>
      </c>
      <c r="CO122" s="6">
        <f>SUM(Table1[[#This Row],[MOH 731_HIV_TB_OnART_&lt;1 (M) HV03-15]:[MOH 731_HIV_TB_OnART_25+_(F)_HV03-28]])</f>
        <v>0</v>
      </c>
      <c r="CP122" s="6">
        <f>Table1[[#This Row],[anc1_731]]</f>
        <v>2</v>
      </c>
      <c r="CQ122" s="6">
        <f>Table1[[#This Row],[anc_kp]]</f>
        <v>0</v>
      </c>
      <c r="CR122" s="6">
        <f>Table1[[#This Row],[MOH 731_HIV_TB cases_New_HV03-61]]</f>
        <v>0</v>
      </c>
      <c r="CS122" s="6">
        <f>Table1[[#This Row],[MOH 731_HIV_TB New_KnownHIVPositive(KPs)_HV03-62]]</f>
        <v>0</v>
      </c>
      <c r="CT122" s="6">
        <f t="shared" si="14"/>
        <v>0</v>
      </c>
      <c r="CU122" s="6">
        <f t="shared" si="15"/>
        <v>0</v>
      </c>
      <c r="CV122" s="6">
        <f>Table1[[#This Row],[MOH 731_HIV_TB New HIV Positive_HV03-63]]</f>
        <v>0</v>
      </c>
      <c r="CW122" s="6">
        <f>Table1[[#This Row],[MOH 731_HIV_TB New Known HIV Positive (KP) on HAART_HV03-64]]</f>
        <v>0</v>
      </c>
      <c r="CX122" s="6">
        <f>Table1[[#This Row],[MOH 731_HIV_TB New_start_HAART_HV03-65]]</f>
        <v>0</v>
      </c>
      <c r="CY122" s="6">
        <f>SUM(Table1[[#This Row],[tb_alreadyart_3082]:[tb_newart_3083]])</f>
        <v>0</v>
      </c>
      <c r="CZ122" s="6">
        <f>SUM(Table1[[#This Row],[MOH 731_HTS_No. Initiated on PrEP (NEW)_General popn _(M)_ HV01-19]:[MOH 731_HTS_No. Initiated on PrEP (NEW)_Pregnant and breastfeeding women HV01-31]])</f>
        <v>0</v>
      </c>
      <c r="DA122" s="6">
        <f t="shared" si="16"/>
        <v>0</v>
      </c>
      <c r="DB122" s="6">
        <f t="shared" si="17"/>
        <v>0</v>
      </c>
      <c r="DC122" s="6">
        <f>Table1[[#This Row],[MOH 711 SGBV Total Survivors Seen]]</f>
        <v>0</v>
      </c>
      <c r="DD122" s="6">
        <f t="shared" si="18"/>
        <v>0</v>
      </c>
      <c r="DE122" s="6">
        <f t="shared" si="19"/>
        <v>0</v>
      </c>
      <c r="DF122" s="6">
        <f>SUM(Table1[[#This Row],[MOH 731_HIV_TB_StartTPT_&lt;15 HV03-31]:[MOH 731_HIV_TB_StartTPT_15+ HV03-32]])</f>
        <v>0</v>
      </c>
      <c r="DG122" s="6">
        <f t="shared" si="20"/>
        <v>0</v>
      </c>
      <c r="DH122" s="18"/>
      <c r="DI122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('202407_yxgRMvuqy4F','202407','yxgRMvuqy4F','16672','0','18','2','2','0','0','0','0','0','0','0','0','0','0','2','0','0','0','0','0','0','0','0','0','0','0','0','0','0','0','0','0');</v>
      </c>
    </row>
    <row r="123" spans="2:113" x14ac:dyDescent="0.25">
      <c r="B123" s="1">
        <v>202407</v>
      </c>
      <c r="C123" s="2">
        <v>45474</v>
      </c>
      <c r="D123" s="1">
        <v>202407</v>
      </c>
      <c r="E123" s="1"/>
      <c r="F123" s="1" t="s">
        <v>260</v>
      </c>
      <c r="G123" s="1" t="s">
        <v>261</v>
      </c>
      <c r="H123" s="1">
        <v>28852</v>
      </c>
      <c r="I123" s="1"/>
      <c r="J123" s="1">
        <v>2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6">
        <f>SUM(Table1[[#This Row],[MOH 731_HTS_Positive_2-9 _(M)_ HV01-06]:[MOH 731_HTS_Positive_25+ _(F) (Including PMTCT)_HV01-15]])</f>
        <v>0</v>
      </c>
      <c r="CC123" s="16">
        <f>SUM(Table1[[#This Row],[MOH 731_HTS_Tests _(M)_ HV01-01]:[MOH 731_HTS_Tests _(F) (Including PMTCT)_ HV01-02]])</f>
        <v>2</v>
      </c>
      <c r="CD123" s="16">
        <f>Table1[[#This Row],[MOH 711 New ANC clients]]</f>
        <v>0</v>
      </c>
      <c r="CE123" s="6">
        <f>SUM(Table1[[#This Row],[MOH 731_EMTCT_Tested at ANC_Initial_HV02-02]])</f>
        <v>0</v>
      </c>
      <c r="CF123" s="6">
        <f t="shared" si="22"/>
        <v>0</v>
      </c>
      <c r="CG123" s="6">
        <f t="shared" si="22"/>
        <v>0</v>
      </c>
      <c r="CH123" s="6">
        <f>SUM(Table1[[#This Row],[MOH 731_EMTCT_Known Positive at 1st ANC_HV02-01]])</f>
        <v>0</v>
      </c>
      <c r="CI123" s="6">
        <f>SUM(Table1[[#This Row],[MOH 731_EMTCT_Positive Results_ANC_HV02-10]])</f>
        <v>0</v>
      </c>
      <c r="CJ123" s="6">
        <f t="shared" si="12"/>
        <v>0</v>
      </c>
      <c r="CK123" s="6">
        <f t="shared" si="13"/>
        <v>0</v>
      </c>
      <c r="CL123" s="6">
        <f>Table1[[#This Row],[MOH 731_EMTCT_Start HAART_ANC_HV02-15]]</f>
        <v>0</v>
      </c>
      <c r="CM123" s="6">
        <f>Table1[[#This Row],[MOH 731_EMTCT_On HAART at 1st ANC_HV02-14]]</f>
        <v>0</v>
      </c>
      <c r="CN123" s="6">
        <f>SUM(Table1[[#This Row],[MOH 731_HIV_TB_StartART_&lt;1 (M) HV03-01]:[MOH 731_HIV_TB_StartART_25+_(F)_HV03-14]])</f>
        <v>0</v>
      </c>
      <c r="CO123" s="6">
        <f>SUM(Table1[[#This Row],[MOH 731_HIV_TB_OnART_&lt;1 (M) HV03-15]:[MOH 731_HIV_TB_OnART_25+_(F)_HV03-28]])</f>
        <v>0</v>
      </c>
      <c r="CP123" s="6">
        <f>Table1[[#This Row],[anc1_731]]</f>
        <v>0</v>
      </c>
      <c r="CQ123" s="6">
        <f>Table1[[#This Row],[anc_kp]]</f>
        <v>0</v>
      </c>
      <c r="CR123" s="6">
        <f>Table1[[#This Row],[MOH 731_HIV_TB cases_New_HV03-61]]</f>
        <v>0</v>
      </c>
      <c r="CS123" s="6">
        <f>Table1[[#This Row],[MOH 731_HIV_TB New_KnownHIVPositive(KPs)_HV03-62]]</f>
        <v>0</v>
      </c>
      <c r="CT123" s="6">
        <f t="shared" si="14"/>
        <v>0</v>
      </c>
      <c r="CU123" s="6">
        <f t="shared" si="15"/>
        <v>0</v>
      </c>
      <c r="CV123" s="6">
        <f>Table1[[#This Row],[MOH 731_HIV_TB New HIV Positive_HV03-63]]</f>
        <v>0</v>
      </c>
      <c r="CW123" s="6">
        <f>Table1[[#This Row],[MOH 731_HIV_TB New Known HIV Positive (KP) on HAART_HV03-64]]</f>
        <v>0</v>
      </c>
      <c r="CX123" s="6">
        <f>Table1[[#This Row],[MOH 731_HIV_TB New_start_HAART_HV03-65]]</f>
        <v>0</v>
      </c>
      <c r="CY123" s="6">
        <f>SUM(Table1[[#This Row],[tb_alreadyart_3082]:[tb_newart_3083]])</f>
        <v>0</v>
      </c>
      <c r="CZ123" s="6">
        <f>SUM(Table1[[#This Row],[MOH 731_HTS_No. Initiated on PrEP (NEW)_General popn _(M)_ HV01-19]:[MOH 731_HTS_No. Initiated on PrEP (NEW)_Pregnant and breastfeeding women HV01-31]])</f>
        <v>0</v>
      </c>
      <c r="DA123" s="6">
        <f t="shared" si="16"/>
        <v>0</v>
      </c>
      <c r="DB123" s="6">
        <f t="shared" si="17"/>
        <v>0</v>
      </c>
      <c r="DC123" s="6">
        <f>Table1[[#This Row],[MOH 711 SGBV Total Survivors Seen]]</f>
        <v>0</v>
      </c>
      <c r="DD123" s="6">
        <f t="shared" si="18"/>
        <v>0</v>
      </c>
      <c r="DE123" s="6">
        <f t="shared" si="19"/>
        <v>0</v>
      </c>
      <c r="DF123" s="6">
        <f>SUM(Table1[[#This Row],[MOH 731_HIV_TB_StartTPT_&lt;15 HV03-31]:[MOH 731_HIV_TB_StartTPT_15+ HV03-32]])</f>
        <v>0</v>
      </c>
      <c r="DG123" s="6">
        <f t="shared" si="20"/>
        <v>0</v>
      </c>
      <c r="DH123" s="18"/>
      <c r="DI123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('202407_Xfwwslkpp30','202407','Xfwwslkpp30','28852','0','2','0','0','0','0','0','0','0','0','0','0','0','0','0','0','0','0','0','0','0','0','0','0','0','0','0','0','0','0','0','0');</v>
      </c>
    </row>
    <row r="124" spans="2:113" x14ac:dyDescent="0.25">
      <c r="B124" s="1">
        <v>202407</v>
      </c>
      <c r="C124" s="2">
        <v>45474</v>
      </c>
      <c r="D124" s="1">
        <v>202407</v>
      </c>
      <c r="E124" s="1"/>
      <c r="F124" s="1" t="s">
        <v>262</v>
      </c>
      <c r="G124" s="1" t="s">
        <v>263</v>
      </c>
      <c r="H124" s="1">
        <v>14953</v>
      </c>
      <c r="I124" s="1"/>
      <c r="J124" s="1">
        <v>2</v>
      </c>
      <c r="K124" s="1">
        <v>17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>
        <v>10</v>
      </c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>
        <v>1</v>
      </c>
      <c r="BI124" s="1"/>
      <c r="BJ124" s="1">
        <v>2</v>
      </c>
      <c r="BK124" s="1"/>
      <c r="BL124" s="1"/>
      <c r="BM124" s="1"/>
      <c r="BN124" s="1">
        <v>1</v>
      </c>
      <c r="BO124" s="1">
        <v>13</v>
      </c>
      <c r="BP124" s="1">
        <v>4</v>
      </c>
      <c r="BQ124" s="1">
        <v>23</v>
      </c>
      <c r="BR124" s="1"/>
      <c r="BS124" s="1"/>
      <c r="BT124" s="1"/>
      <c r="BU124" s="1"/>
      <c r="BV124" s="1"/>
      <c r="BW124" s="1"/>
      <c r="BX124" s="1"/>
      <c r="BY124" s="1">
        <v>10</v>
      </c>
      <c r="BZ124" s="1"/>
      <c r="CA124" s="1"/>
      <c r="CB124" s="16">
        <f>SUM(Table1[[#This Row],[MOH 731_HTS_Positive_2-9 _(M)_ HV01-06]:[MOH 731_HTS_Positive_25+ _(F) (Including PMTCT)_HV01-15]])</f>
        <v>0</v>
      </c>
      <c r="CC124" s="16">
        <f>SUM(Table1[[#This Row],[MOH 731_HTS_Tests _(M)_ HV01-01]:[MOH 731_HTS_Tests _(F) (Including PMTCT)_ HV01-02]])</f>
        <v>19</v>
      </c>
      <c r="CD124" s="16">
        <f>Table1[[#This Row],[MOH 711 New ANC clients]]</f>
        <v>10</v>
      </c>
      <c r="CE124" s="6">
        <f>SUM(Table1[[#This Row],[MOH 731_EMTCT_Tested at ANC_Initial_HV02-02]])</f>
        <v>10</v>
      </c>
      <c r="CF124" s="6">
        <f t="shared" si="22"/>
        <v>0</v>
      </c>
      <c r="CG124" s="6">
        <f t="shared" si="22"/>
        <v>0</v>
      </c>
      <c r="CH124" s="6">
        <f>SUM(Table1[[#This Row],[MOH 731_EMTCT_Known Positive at 1st ANC_HV02-01]])</f>
        <v>0</v>
      </c>
      <c r="CI124" s="6">
        <f>SUM(Table1[[#This Row],[MOH 731_EMTCT_Positive Results_ANC_HV02-10]])</f>
        <v>0</v>
      </c>
      <c r="CJ124" s="6">
        <f t="shared" si="12"/>
        <v>0</v>
      </c>
      <c r="CK124" s="6">
        <f t="shared" si="13"/>
        <v>0</v>
      </c>
      <c r="CL124" s="6">
        <f>Table1[[#This Row],[MOH 731_EMTCT_Start HAART_ANC_HV02-15]]</f>
        <v>0</v>
      </c>
      <c r="CM124" s="6">
        <f>Table1[[#This Row],[MOH 731_EMTCT_On HAART at 1st ANC_HV02-14]]</f>
        <v>0</v>
      </c>
      <c r="CN124" s="6">
        <f>SUM(Table1[[#This Row],[MOH 731_HIV_TB_StartART_&lt;1 (M) HV03-01]:[MOH 731_HIV_TB_StartART_25+_(F)_HV03-14]])</f>
        <v>0</v>
      </c>
      <c r="CO124" s="6">
        <f>SUM(Table1[[#This Row],[MOH 731_HIV_TB_OnART_&lt;1 (M) HV03-15]:[MOH 731_HIV_TB_OnART_25+_(F)_HV03-28]])</f>
        <v>44</v>
      </c>
      <c r="CP124" s="6">
        <f>Table1[[#This Row],[anc1_731]]</f>
        <v>10</v>
      </c>
      <c r="CQ124" s="6">
        <f>Table1[[#This Row],[anc_kp]]</f>
        <v>0</v>
      </c>
      <c r="CR124" s="6">
        <f>Table1[[#This Row],[MOH 731_HIV_TB cases_New_HV03-61]]</f>
        <v>0</v>
      </c>
      <c r="CS124" s="6">
        <f>Table1[[#This Row],[MOH 731_HIV_TB New_KnownHIVPositive(KPs)_HV03-62]]</f>
        <v>0</v>
      </c>
      <c r="CT124" s="6">
        <f t="shared" si="14"/>
        <v>0</v>
      </c>
      <c r="CU124" s="6">
        <f t="shared" si="15"/>
        <v>0</v>
      </c>
      <c r="CV124" s="6">
        <f>Table1[[#This Row],[MOH 731_HIV_TB New HIV Positive_HV03-63]]</f>
        <v>0</v>
      </c>
      <c r="CW124" s="6">
        <f>Table1[[#This Row],[MOH 731_HIV_TB New Known HIV Positive (KP) on HAART_HV03-64]]</f>
        <v>0</v>
      </c>
      <c r="CX124" s="6">
        <f>Table1[[#This Row],[MOH 731_HIV_TB New_start_HAART_HV03-65]]</f>
        <v>0</v>
      </c>
      <c r="CY124" s="6">
        <f>SUM(Table1[[#This Row],[tb_alreadyart_3082]:[tb_newart_3083]])</f>
        <v>0</v>
      </c>
      <c r="CZ124" s="6">
        <f>SUM(Table1[[#This Row],[MOH 731_HTS_No. Initiated on PrEP (NEW)_General popn _(M)_ HV01-19]:[MOH 731_HTS_No. Initiated on PrEP (NEW)_Pregnant and breastfeeding women HV01-31]])</f>
        <v>0</v>
      </c>
      <c r="DA124" s="6">
        <f t="shared" si="16"/>
        <v>0</v>
      </c>
      <c r="DB124" s="6">
        <f t="shared" si="17"/>
        <v>0</v>
      </c>
      <c r="DC124" s="6">
        <f>Table1[[#This Row],[MOH 711 SGBV Total Survivors Seen]]</f>
        <v>0</v>
      </c>
      <c r="DD124" s="6">
        <f t="shared" si="18"/>
        <v>0</v>
      </c>
      <c r="DE124" s="6">
        <f t="shared" si="19"/>
        <v>0</v>
      </c>
      <c r="DF124" s="6">
        <f>SUM(Table1[[#This Row],[MOH 731_HIV_TB_StartTPT_&lt;15 HV03-31]:[MOH 731_HIV_TB_StartTPT_15+ HV03-32]])</f>
        <v>0</v>
      </c>
      <c r="DG124" s="6">
        <f t="shared" si="20"/>
        <v>0</v>
      </c>
      <c r="DH124" s="18"/>
      <c r="DI124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('202407_RfOAhyOQqn4','202407','RfOAhyOQqn4','14953','0','19','10','10','0','0','0','0','0','0','0','0','0','44','10','0','0','0','0','0','0','0','0','0','0','0','0','0','0','0','0','0');</v>
      </c>
    </row>
    <row r="125" spans="2:113" x14ac:dyDescent="0.25">
      <c r="B125" s="1">
        <v>202407</v>
      </c>
      <c r="C125" s="2">
        <v>45474</v>
      </c>
      <c r="D125" s="1">
        <v>202407</v>
      </c>
      <c r="E125" s="1"/>
      <c r="F125" s="1" t="s">
        <v>264</v>
      </c>
      <c r="G125" s="1" t="s">
        <v>265</v>
      </c>
      <c r="H125" s="1">
        <v>23071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>
        <v>1</v>
      </c>
      <c r="BR125" s="1"/>
      <c r="BS125" s="1"/>
      <c r="BT125" s="1"/>
      <c r="BU125" s="1"/>
      <c r="BV125" s="1"/>
      <c r="BW125" s="1"/>
      <c r="BX125" s="1"/>
      <c r="BY125" s="1">
        <v>2</v>
      </c>
      <c r="BZ125" s="1"/>
      <c r="CA125" s="1"/>
      <c r="CB125" s="16">
        <f>SUM(Table1[[#This Row],[MOH 731_HTS_Positive_2-9 _(M)_ HV01-06]:[MOH 731_HTS_Positive_25+ _(F) (Including PMTCT)_HV01-15]])</f>
        <v>0</v>
      </c>
      <c r="CC125" s="16">
        <f>SUM(Table1[[#This Row],[MOH 731_HTS_Tests _(M)_ HV01-01]:[MOH 731_HTS_Tests _(F) (Including PMTCT)_ HV01-02]])</f>
        <v>0</v>
      </c>
      <c r="CD125" s="16">
        <f>Table1[[#This Row],[MOH 711 New ANC clients]]</f>
        <v>2</v>
      </c>
      <c r="CE125" s="6">
        <f>SUM(Table1[[#This Row],[MOH 731_EMTCT_Tested at ANC_Initial_HV02-02]])</f>
        <v>0</v>
      </c>
      <c r="CF125" s="6">
        <f t="shared" si="22"/>
        <v>0</v>
      </c>
      <c r="CG125" s="6">
        <f t="shared" si="22"/>
        <v>0</v>
      </c>
      <c r="CH125" s="6">
        <f>SUM(Table1[[#This Row],[MOH 731_EMTCT_Known Positive at 1st ANC_HV02-01]])</f>
        <v>0</v>
      </c>
      <c r="CI125" s="6">
        <f>SUM(Table1[[#This Row],[MOH 731_EMTCT_Positive Results_ANC_HV02-10]])</f>
        <v>0</v>
      </c>
      <c r="CJ125" s="6">
        <f t="shared" si="12"/>
        <v>0</v>
      </c>
      <c r="CK125" s="6">
        <f t="shared" si="13"/>
        <v>0</v>
      </c>
      <c r="CL125" s="6">
        <f>Table1[[#This Row],[MOH 731_EMTCT_Start HAART_ANC_HV02-15]]</f>
        <v>0</v>
      </c>
      <c r="CM125" s="6">
        <f>Table1[[#This Row],[MOH 731_EMTCT_On HAART at 1st ANC_HV02-14]]</f>
        <v>0</v>
      </c>
      <c r="CN125" s="6">
        <f>SUM(Table1[[#This Row],[MOH 731_HIV_TB_StartART_&lt;1 (M) HV03-01]:[MOH 731_HIV_TB_StartART_25+_(F)_HV03-14]])</f>
        <v>0</v>
      </c>
      <c r="CO125" s="6">
        <f>SUM(Table1[[#This Row],[MOH 731_HIV_TB_OnART_&lt;1 (M) HV03-15]:[MOH 731_HIV_TB_OnART_25+_(F)_HV03-28]])</f>
        <v>1</v>
      </c>
      <c r="CP125" s="6">
        <f>Table1[[#This Row],[anc1_731]]</f>
        <v>2</v>
      </c>
      <c r="CQ125" s="6">
        <f>Table1[[#This Row],[anc_kp]]</f>
        <v>0</v>
      </c>
      <c r="CR125" s="6">
        <f>Table1[[#This Row],[MOH 731_HIV_TB cases_New_HV03-61]]</f>
        <v>0</v>
      </c>
      <c r="CS125" s="6">
        <f>Table1[[#This Row],[MOH 731_HIV_TB New_KnownHIVPositive(KPs)_HV03-62]]</f>
        <v>0</v>
      </c>
      <c r="CT125" s="6">
        <f t="shared" si="14"/>
        <v>0</v>
      </c>
      <c r="CU125" s="6">
        <f t="shared" si="15"/>
        <v>0</v>
      </c>
      <c r="CV125" s="6">
        <f>Table1[[#This Row],[MOH 731_HIV_TB New HIV Positive_HV03-63]]</f>
        <v>0</v>
      </c>
      <c r="CW125" s="6">
        <f>Table1[[#This Row],[MOH 731_HIV_TB New Known HIV Positive (KP) on HAART_HV03-64]]</f>
        <v>0</v>
      </c>
      <c r="CX125" s="6">
        <f>Table1[[#This Row],[MOH 731_HIV_TB New_start_HAART_HV03-65]]</f>
        <v>0</v>
      </c>
      <c r="CY125" s="6">
        <f>SUM(Table1[[#This Row],[tb_alreadyart_3082]:[tb_newart_3083]])</f>
        <v>0</v>
      </c>
      <c r="CZ125" s="6">
        <f>SUM(Table1[[#This Row],[MOH 731_HTS_No. Initiated on PrEP (NEW)_General popn _(M)_ HV01-19]:[MOH 731_HTS_No. Initiated on PrEP (NEW)_Pregnant and breastfeeding women HV01-31]])</f>
        <v>0</v>
      </c>
      <c r="DA125" s="6">
        <f t="shared" si="16"/>
        <v>0</v>
      </c>
      <c r="DB125" s="6">
        <f t="shared" si="17"/>
        <v>0</v>
      </c>
      <c r="DC125" s="6">
        <f>Table1[[#This Row],[MOH 711 SGBV Total Survivors Seen]]</f>
        <v>0</v>
      </c>
      <c r="DD125" s="6">
        <f t="shared" si="18"/>
        <v>0</v>
      </c>
      <c r="DE125" s="6">
        <f t="shared" si="19"/>
        <v>0</v>
      </c>
      <c r="DF125" s="6">
        <f>SUM(Table1[[#This Row],[MOH 731_HIV_TB_StartTPT_&lt;15 HV03-31]:[MOH 731_HIV_TB_StartTPT_15+ HV03-32]])</f>
        <v>0</v>
      </c>
      <c r="DG125" s="6">
        <f t="shared" si="20"/>
        <v>0</v>
      </c>
      <c r="DH125" s="18"/>
      <c r="DI125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('202407_duykxArZQl9','202407','duykxArZQl9','23071','0','0','2','0','0','0','0','0','0','0','0','0','0','1','2','0','0','0','0','0','0','0','0','0','0','0','0','0','0','0','0','0');</v>
      </c>
    </row>
    <row r="126" spans="2:113" x14ac:dyDescent="0.25">
      <c r="B126" s="1">
        <v>202407</v>
      </c>
      <c r="C126" s="2">
        <v>45474</v>
      </c>
      <c r="D126" s="1">
        <v>202407</v>
      </c>
      <c r="E126" s="1"/>
      <c r="F126" s="1" t="s">
        <v>266</v>
      </c>
      <c r="G126" s="1" t="s">
        <v>267</v>
      </c>
      <c r="H126" s="1">
        <v>14976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>
        <v>1</v>
      </c>
      <c r="BQ126" s="1">
        <v>2</v>
      </c>
      <c r="BR126" s="1"/>
      <c r="BS126" s="1"/>
      <c r="BT126" s="1">
        <v>3</v>
      </c>
      <c r="BU126" s="1">
        <v>1</v>
      </c>
      <c r="BV126" s="1"/>
      <c r="BW126" s="1">
        <v>1</v>
      </c>
      <c r="BX126" s="1"/>
      <c r="BY126" s="1"/>
      <c r="BZ126" s="1"/>
      <c r="CA126" s="1"/>
      <c r="CB126" s="16">
        <f>SUM(Table1[[#This Row],[MOH 731_HTS_Positive_2-9 _(M)_ HV01-06]:[MOH 731_HTS_Positive_25+ _(F) (Including PMTCT)_HV01-15]])</f>
        <v>0</v>
      </c>
      <c r="CC126" s="16">
        <f>SUM(Table1[[#This Row],[MOH 731_HTS_Tests _(M)_ HV01-01]:[MOH 731_HTS_Tests _(F) (Including PMTCT)_ HV01-02]])</f>
        <v>0</v>
      </c>
      <c r="CD126" s="16">
        <f>Table1[[#This Row],[MOH 711 New ANC clients]]</f>
        <v>0</v>
      </c>
      <c r="CE126" s="6">
        <f>SUM(Table1[[#This Row],[MOH 731_EMTCT_Tested at ANC_Initial_HV02-02]])</f>
        <v>0</v>
      </c>
      <c r="CF126" s="6">
        <f t="shared" si="22"/>
        <v>0</v>
      </c>
      <c r="CG126" s="6">
        <f t="shared" si="22"/>
        <v>0</v>
      </c>
      <c r="CH126" s="6">
        <f>SUM(Table1[[#This Row],[MOH 731_EMTCT_Known Positive at 1st ANC_HV02-01]])</f>
        <v>0</v>
      </c>
      <c r="CI126" s="6">
        <f>SUM(Table1[[#This Row],[MOH 731_EMTCT_Positive Results_ANC_HV02-10]])</f>
        <v>0</v>
      </c>
      <c r="CJ126" s="6">
        <f t="shared" si="12"/>
        <v>0</v>
      </c>
      <c r="CK126" s="6">
        <f t="shared" si="13"/>
        <v>0</v>
      </c>
      <c r="CL126" s="6">
        <f>Table1[[#This Row],[MOH 731_EMTCT_Start HAART_ANC_HV02-15]]</f>
        <v>0</v>
      </c>
      <c r="CM126" s="6">
        <f>Table1[[#This Row],[MOH 731_EMTCT_On HAART at 1st ANC_HV02-14]]</f>
        <v>0</v>
      </c>
      <c r="CN126" s="6">
        <f>SUM(Table1[[#This Row],[MOH 731_HIV_TB_StartART_&lt;1 (M) HV03-01]:[MOH 731_HIV_TB_StartART_25+_(F)_HV03-14]])</f>
        <v>0</v>
      </c>
      <c r="CO126" s="6">
        <f>SUM(Table1[[#This Row],[MOH 731_HIV_TB_OnART_&lt;1 (M) HV03-15]:[MOH 731_HIV_TB_OnART_25+_(F)_HV03-28]])</f>
        <v>3</v>
      </c>
      <c r="CP126" s="6">
        <f>Table1[[#This Row],[anc1_731]]</f>
        <v>0</v>
      </c>
      <c r="CQ126" s="6">
        <f>Table1[[#This Row],[anc_kp]]</f>
        <v>0</v>
      </c>
      <c r="CR126" s="6">
        <f>Table1[[#This Row],[MOH 731_HIV_TB cases_New_HV03-61]]</f>
        <v>3</v>
      </c>
      <c r="CS126" s="6">
        <f>Table1[[#This Row],[MOH 731_HIV_TB New_KnownHIVPositive(KPs)_HV03-62]]</f>
        <v>1</v>
      </c>
      <c r="CT126" s="6">
        <f t="shared" si="14"/>
        <v>0</v>
      </c>
      <c r="CU126" s="6">
        <f t="shared" si="15"/>
        <v>0</v>
      </c>
      <c r="CV126" s="6">
        <f>Table1[[#This Row],[MOH 731_HIV_TB New HIV Positive_HV03-63]]</f>
        <v>0</v>
      </c>
      <c r="CW126" s="6">
        <f>Table1[[#This Row],[MOH 731_HIV_TB New Known HIV Positive (KP) on HAART_HV03-64]]</f>
        <v>1</v>
      </c>
      <c r="CX126" s="6">
        <f>Table1[[#This Row],[MOH 731_HIV_TB New_start_HAART_HV03-65]]</f>
        <v>0</v>
      </c>
      <c r="CY126" s="6">
        <f>SUM(Table1[[#This Row],[tb_alreadyart_3082]:[tb_newart_3083]])</f>
        <v>1</v>
      </c>
      <c r="CZ126" s="6">
        <f>SUM(Table1[[#This Row],[MOH 731_HTS_No. Initiated on PrEP (NEW)_General popn _(M)_ HV01-19]:[MOH 731_HTS_No. Initiated on PrEP (NEW)_Pregnant and breastfeeding women HV01-31]])</f>
        <v>0</v>
      </c>
      <c r="DA126" s="6">
        <f t="shared" si="16"/>
        <v>0</v>
      </c>
      <c r="DB126" s="6">
        <f t="shared" si="17"/>
        <v>0</v>
      </c>
      <c r="DC126" s="6">
        <f>Table1[[#This Row],[MOH 711 SGBV Total Survivors Seen]]</f>
        <v>0</v>
      </c>
      <c r="DD126" s="6">
        <f t="shared" si="18"/>
        <v>0</v>
      </c>
      <c r="DE126" s="6">
        <f t="shared" si="19"/>
        <v>0</v>
      </c>
      <c r="DF126" s="6">
        <f>SUM(Table1[[#This Row],[MOH 731_HIV_TB_StartTPT_&lt;15 HV03-31]:[MOH 731_HIV_TB_StartTPT_15+ HV03-32]])</f>
        <v>0</v>
      </c>
      <c r="DG126" s="6">
        <f t="shared" si="20"/>
        <v>0</v>
      </c>
      <c r="DH126" s="18"/>
      <c r="DI126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('202407_NMtE7XRIFzo','202407','NMtE7XRIFzo','14976','0','0','0','0','0','0','0','0','0','0','0','0','0','3','0','0','3','1','0','0','0','1','0','1','0','0','0','0','0','0','0','0');</v>
      </c>
    </row>
    <row r="127" spans="2:113" x14ac:dyDescent="0.25">
      <c r="B127" s="1">
        <v>202407</v>
      </c>
      <c r="C127" s="2">
        <v>45474</v>
      </c>
      <c r="D127" s="1">
        <v>202407</v>
      </c>
      <c r="E127" s="1"/>
      <c r="F127" s="1" t="s">
        <v>268</v>
      </c>
      <c r="G127" s="1" t="s">
        <v>269</v>
      </c>
      <c r="H127" s="1">
        <v>14978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>
        <v>14</v>
      </c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>
        <v>14</v>
      </c>
      <c r="BZ127" s="1"/>
      <c r="CA127" s="1"/>
      <c r="CB127" s="16">
        <f>SUM(Table1[[#This Row],[MOH 731_HTS_Positive_2-9 _(M)_ HV01-06]:[MOH 731_HTS_Positive_25+ _(F) (Including PMTCT)_HV01-15]])</f>
        <v>0</v>
      </c>
      <c r="CC127" s="16">
        <f>SUM(Table1[[#This Row],[MOH 731_HTS_Tests _(M)_ HV01-01]:[MOH 731_HTS_Tests _(F) (Including PMTCT)_ HV01-02]])</f>
        <v>0</v>
      </c>
      <c r="CD127" s="16">
        <f>Table1[[#This Row],[MOH 711 New ANC clients]]</f>
        <v>14</v>
      </c>
      <c r="CE127" s="6">
        <f>SUM(Table1[[#This Row],[MOH 731_EMTCT_Tested at ANC_Initial_HV02-02]])</f>
        <v>14</v>
      </c>
      <c r="CF127" s="6">
        <f t="shared" si="22"/>
        <v>0</v>
      </c>
      <c r="CG127" s="6">
        <f t="shared" si="22"/>
        <v>0</v>
      </c>
      <c r="CH127" s="6">
        <f>SUM(Table1[[#This Row],[MOH 731_EMTCT_Known Positive at 1st ANC_HV02-01]])</f>
        <v>0</v>
      </c>
      <c r="CI127" s="6">
        <f>SUM(Table1[[#This Row],[MOH 731_EMTCT_Positive Results_ANC_HV02-10]])</f>
        <v>0</v>
      </c>
      <c r="CJ127" s="6">
        <f t="shared" si="12"/>
        <v>0</v>
      </c>
      <c r="CK127" s="6">
        <f t="shared" si="13"/>
        <v>0</v>
      </c>
      <c r="CL127" s="6">
        <f>Table1[[#This Row],[MOH 731_EMTCT_Start HAART_ANC_HV02-15]]</f>
        <v>0</v>
      </c>
      <c r="CM127" s="6">
        <f>Table1[[#This Row],[MOH 731_EMTCT_On HAART at 1st ANC_HV02-14]]</f>
        <v>0</v>
      </c>
      <c r="CN127" s="6">
        <f>SUM(Table1[[#This Row],[MOH 731_HIV_TB_StartART_&lt;1 (M) HV03-01]:[MOH 731_HIV_TB_StartART_25+_(F)_HV03-14]])</f>
        <v>0</v>
      </c>
      <c r="CO127" s="6">
        <f>SUM(Table1[[#This Row],[MOH 731_HIV_TB_OnART_&lt;1 (M) HV03-15]:[MOH 731_HIV_TB_OnART_25+_(F)_HV03-28]])</f>
        <v>0</v>
      </c>
      <c r="CP127" s="6">
        <f>Table1[[#This Row],[anc1_731]]</f>
        <v>14</v>
      </c>
      <c r="CQ127" s="6">
        <f>Table1[[#This Row],[anc_kp]]</f>
        <v>0</v>
      </c>
      <c r="CR127" s="6">
        <f>Table1[[#This Row],[MOH 731_HIV_TB cases_New_HV03-61]]</f>
        <v>0</v>
      </c>
      <c r="CS127" s="6">
        <f>Table1[[#This Row],[MOH 731_HIV_TB New_KnownHIVPositive(KPs)_HV03-62]]</f>
        <v>0</v>
      </c>
      <c r="CT127" s="6">
        <f t="shared" si="14"/>
        <v>0</v>
      </c>
      <c r="CU127" s="6">
        <f t="shared" si="15"/>
        <v>0</v>
      </c>
      <c r="CV127" s="6">
        <f>Table1[[#This Row],[MOH 731_HIV_TB New HIV Positive_HV03-63]]</f>
        <v>0</v>
      </c>
      <c r="CW127" s="6">
        <f>Table1[[#This Row],[MOH 731_HIV_TB New Known HIV Positive (KP) on HAART_HV03-64]]</f>
        <v>0</v>
      </c>
      <c r="CX127" s="6">
        <f>Table1[[#This Row],[MOH 731_HIV_TB New_start_HAART_HV03-65]]</f>
        <v>0</v>
      </c>
      <c r="CY127" s="6">
        <f>SUM(Table1[[#This Row],[tb_alreadyart_3082]:[tb_newart_3083]])</f>
        <v>0</v>
      </c>
      <c r="CZ127" s="6">
        <f>SUM(Table1[[#This Row],[MOH 731_HTS_No. Initiated on PrEP (NEW)_General popn _(M)_ HV01-19]:[MOH 731_HTS_No. Initiated on PrEP (NEW)_Pregnant and breastfeeding women HV01-31]])</f>
        <v>0</v>
      </c>
      <c r="DA127" s="6">
        <f t="shared" si="16"/>
        <v>0</v>
      </c>
      <c r="DB127" s="6">
        <f t="shared" si="17"/>
        <v>0</v>
      </c>
      <c r="DC127" s="6">
        <f>Table1[[#This Row],[MOH 711 SGBV Total Survivors Seen]]</f>
        <v>0</v>
      </c>
      <c r="DD127" s="6">
        <f t="shared" si="18"/>
        <v>0</v>
      </c>
      <c r="DE127" s="6">
        <f t="shared" si="19"/>
        <v>0</v>
      </c>
      <c r="DF127" s="6">
        <f>SUM(Table1[[#This Row],[MOH 731_HIV_TB_StartTPT_&lt;15 HV03-31]:[MOH 731_HIV_TB_StartTPT_15+ HV03-32]])</f>
        <v>0</v>
      </c>
      <c r="DG127" s="6">
        <f t="shared" si="20"/>
        <v>0</v>
      </c>
      <c r="DH127" s="18"/>
      <c r="DI127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('202407_KGfbcoxTJhh','202407','KGfbcoxTJhh','14978','0','0','14','14','0','0','0','0','0','0','0','0','0','0','14','0','0','0','0','0','0','0','0','0','0','0','0','0','0','0','0','0');</v>
      </c>
    </row>
    <row r="128" spans="2:113" x14ac:dyDescent="0.25">
      <c r="B128" s="1">
        <v>202407</v>
      </c>
      <c r="C128" s="2">
        <v>45474</v>
      </c>
      <c r="D128" s="1">
        <v>202407</v>
      </c>
      <c r="E128" s="1"/>
      <c r="F128" s="1" t="s">
        <v>270</v>
      </c>
      <c r="G128" s="1" t="s">
        <v>271</v>
      </c>
      <c r="H128" s="1">
        <v>14979</v>
      </c>
      <c r="I128" s="1"/>
      <c r="J128" s="1">
        <v>3</v>
      </c>
      <c r="K128" s="1">
        <v>42</v>
      </c>
      <c r="L128" s="1"/>
      <c r="M128" s="1"/>
      <c r="N128" s="1"/>
      <c r="O128" s="1"/>
      <c r="P128" s="1"/>
      <c r="Q128" s="1"/>
      <c r="R128" s="1"/>
      <c r="S128" s="1"/>
      <c r="T128" s="1"/>
      <c r="U128" s="1">
        <v>1</v>
      </c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>
        <v>35</v>
      </c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>
        <v>1</v>
      </c>
      <c r="BD128" s="1"/>
      <c r="BE128" s="1"/>
      <c r="BF128" s="1"/>
      <c r="BG128" s="1"/>
      <c r="BH128" s="1"/>
      <c r="BI128" s="1">
        <v>2</v>
      </c>
      <c r="BJ128" s="1"/>
      <c r="BK128" s="1">
        <v>1</v>
      </c>
      <c r="BL128" s="1"/>
      <c r="BM128" s="1"/>
      <c r="BN128" s="1"/>
      <c r="BO128" s="1">
        <v>9</v>
      </c>
      <c r="BP128" s="1">
        <v>1</v>
      </c>
      <c r="BQ128" s="1"/>
      <c r="BR128" s="1"/>
      <c r="BS128" s="1"/>
      <c r="BT128" s="1"/>
      <c r="BU128" s="1"/>
      <c r="BV128" s="1"/>
      <c r="BW128" s="1"/>
      <c r="BX128" s="1"/>
      <c r="BY128" s="1">
        <v>35</v>
      </c>
      <c r="BZ128" s="1"/>
      <c r="CA128" s="1"/>
      <c r="CB128" s="16">
        <f>SUM(Table1[[#This Row],[MOH 731_HTS_Positive_2-9 _(M)_ HV01-06]:[MOH 731_HTS_Positive_25+ _(F) (Including PMTCT)_HV01-15]])</f>
        <v>1</v>
      </c>
      <c r="CC128" s="16">
        <f>SUM(Table1[[#This Row],[MOH 731_HTS_Tests _(M)_ HV01-01]:[MOH 731_HTS_Tests _(F) (Including PMTCT)_ HV01-02]])</f>
        <v>45</v>
      </c>
      <c r="CD128" s="16">
        <f>Table1[[#This Row],[MOH 711 New ANC clients]]</f>
        <v>35</v>
      </c>
      <c r="CE128" s="6">
        <f>SUM(Table1[[#This Row],[MOH 731_EMTCT_Tested at ANC_Initial_HV02-02]])</f>
        <v>35</v>
      </c>
      <c r="CF128" s="6">
        <f t="shared" si="22"/>
        <v>0</v>
      </c>
      <c r="CG128" s="6">
        <f t="shared" si="22"/>
        <v>0</v>
      </c>
      <c r="CH128" s="6">
        <f>SUM(Table1[[#This Row],[MOH 731_EMTCT_Known Positive at 1st ANC_HV02-01]])</f>
        <v>0</v>
      </c>
      <c r="CI128" s="6">
        <f>SUM(Table1[[#This Row],[MOH 731_EMTCT_Positive Results_ANC_HV02-10]])</f>
        <v>0</v>
      </c>
      <c r="CJ128" s="6">
        <f t="shared" si="12"/>
        <v>0</v>
      </c>
      <c r="CK128" s="6">
        <f t="shared" si="13"/>
        <v>0</v>
      </c>
      <c r="CL128" s="6">
        <f>Table1[[#This Row],[MOH 731_EMTCT_Start HAART_ANC_HV02-15]]</f>
        <v>0</v>
      </c>
      <c r="CM128" s="6">
        <f>Table1[[#This Row],[MOH 731_EMTCT_On HAART at 1st ANC_HV02-14]]</f>
        <v>0</v>
      </c>
      <c r="CN128" s="6">
        <f>SUM(Table1[[#This Row],[MOH 731_HIV_TB_StartART_&lt;1 (M) HV03-01]:[MOH 731_HIV_TB_StartART_25+_(F)_HV03-14]])</f>
        <v>1</v>
      </c>
      <c r="CO128" s="6">
        <f>SUM(Table1[[#This Row],[MOH 731_HIV_TB_OnART_&lt;1 (M) HV03-15]:[MOH 731_HIV_TB_OnART_25+_(F)_HV03-28]])</f>
        <v>13</v>
      </c>
      <c r="CP128" s="6">
        <f>Table1[[#This Row],[anc1_731]]</f>
        <v>35</v>
      </c>
      <c r="CQ128" s="6">
        <f>Table1[[#This Row],[anc_kp]]</f>
        <v>0</v>
      </c>
      <c r="CR128" s="6">
        <f>Table1[[#This Row],[MOH 731_HIV_TB cases_New_HV03-61]]</f>
        <v>0</v>
      </c>
      <c r="CS128" s="6">
        <f>Table1[[#This Row],[MOH 731_HIV_TB New_KnownHIVPositive(KPs)_HV03-62]]</f>
        <v>0</v>
      </c>
      <c r="CT128" s="6">
        <f t="shared" si="14"/>
        <v>0</v>
      </c>
      <c r="CU128" s="6">
        <f t="shared" si="15"/>
        <v>0</v>
      </c>
      <c r="CV128" s="6">
        <f>Table1[[#This Row],[MOH 731_HIV_TB New HIV Positive_HV03-63]]</f>
        <v>0</v>
      </c>
      <c r="CW128" s="6">
        <f>Table1[[#This Row],[MOH 731_HIV_TB New Known HIV Positive (KP) on HAART_HV03-64]]</f>
        <v>0</v>
      </c>
      <c r="CX128" s="6">
        <f>Table1[[#This Row],[MOH 731_HIV_TB New_start_HAART_HV03-65]]</f>
        <v>0</v>
      </c>
      <c r="CY128" s="6">
        <f>SUM(Table1[[#This Row],[tb_alreadyart_3082]:[tb_newart_3083]])</f>
        <v>0</v>
      </c>
      <c r="CZ128" s="6">
        <f>SUM(Table1[[#This Row],[MOH 731_HTS_No. Initiated on PrEP (NEW)_General popn _(M)_ HV01-19]:[MOH 731_HTS_No. Initiated on PrEP (NEW)_Pregnant and breastfeeding women HV01-31]])</f>
        <v>0</v>
      </c>
      <c r="DA128" s="6">
        <f t="shared" si="16"/>
        <v>0</v>
      </c>
      <c r="DB128" s="6">
        <f t="shared" si="17"/>
        <v>0</v>
      </c>
      <c r="DC128" s="6">
        <f>Table1[[#This Row],[MOH 711 SGBV Total Survivors Seen]]</f>
        <v>0</v>
      </c>
      <c r="DD128" s="6">
        <f t="shared" si="18"/>
        <v>0</v>
      </c>
      <c r="DE128" s="6">
        <f t="shared" si="19"/>
        <v>0</v>
      </c>
      <c r="DF128" s="6">
        <f>SUM(Table1[[#This Row],[MOH 731_HIV_TB_StartTPT_&lt;15 HV03-31]:[MOH 731_HIV_TB_StartTPT_15+ HV03-32]])</f>
        <v>0</v>
      </c>
      <c r="DG128" s="6">
        <f t="shared" si="20"/>
        <v>0</v>
      </c>
      <c r="DH128" s="18"/>
      <c r="DI128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('202407_U07xBlCoslL','202407','U07xBlCoslL','14979','1','45','35','35','0','0','0','0','0','0','0','0','1','13','35','0','0','0','0','0','0','0','0','0','0','0','0','0','0','0','0','0');</v>
      </c>
    </row>
    <row r="129" spans="2:113" x14ac:dyDescent="0.25">
      <c r="B129" s="1">
        <v>202407</v>
      </c>
      <c r="C129" s="2">
        <v>45474</v>
      </c>
      <c r="D129" s="1">
        <v>202407</v>
      </c>
      <c r="E129" s="1"/>
      <c r="F129" s="1" t="s">
        <v>718</v>
      </c>
      <c r="G129" s="1" t="s">
        <v>719</v>
      </c>
      <c r="H129" s="1">
        <v>14995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>
        <v>9</v>
      </c>
      <c r="BZ129" s="1"/>
      <c r="CA129" s="1"/>
      <c r="CB129" s="16">
        <f>SUM(Table1[[#This Row],[MOH 731_HTS_Positive_2-9 _(M)_ HV01-06]:[MOH 731_HTS_Positive_25+ _(F) (Including PMTCT)_HV01-15]])</f>
        <v>0</v>
      </c>
      <c r="CC129" s="16">
        <f>SUM(Table1[[#This Row],[MOH 731_HTS_Tests _(M)_ HV01-01]:[MOH 731_HTS_Tests _(F) (Including PMTCT)_ HV01-02]])</f>
        <v>0</v>
      </c>
      <c r="CD129" s="16">
        <f>Table1[[#This Row],[MOH 711 New ANC clients]]</f>
        <v>9</v>
      </c>
      <c r="CE129" s="6">
        <f>SUM(Table1[[#This Row],[MOH 731_EMTCT_Tested at ANC_Initial_HV02-02]])</f>
        <v>0</v>
      </c>
      <c r="CF129" s="6">
        <f t="shared" si="22"/>
        <v>0</v>
      </c>
      <c r="CG129" s="6">
        <f t="shared" si="22"/>
        <v>0</v>
      </c>
      <c r="CH129" s="6">
        <f>SUM(Table1[[#This Row],[MOH 731_EMTCT_Known Positive at 1st ANC_HV02-01]])</f>
        <v>0</v>
      </c>
      <c r="CI129" s="6">
        <f>SUM(Table1[[#This Row],[MOH 731_EMTCT_Positive Results_ANC_HV02-10]])</f>
        <v>0</v>
      </c>
      <c r="CJ129" s="6">
        <f t="shared" si="12"/>
        <v>0</v>
      </c>
      <c r="CK129" s="6">
        <f t="shared" si="13"/>
        <v>0</v>
      </c>
      <c r="CL129" s="6">
        <f>Table1[[#This Row],[MOH 731_EMTCT_Start HAART_ANC_HV02-15]]</f>
        <v>0</v>
      </c>
      <c r="CM129" s="6">
        <f>Table1[[#This Row],[MOH 731_EMTCT_On HAART at 1st ANC_HV02-14]]</f>
        <v>0</v>
      </c>
      <c r="CN129" s="6">
        <f>SUM(Table1[[#This Row],[MOH 731_HIV_TB_StartART_&lt;1 (M) HV03-01]:[MOH 731_HIV_TB_StartART_25+_(F)_HV03-14]])</f>
        <v>0</v>
      </c>
      <c r="CO129" s="6">
        <f>SUM(Table1[[#This Row],[MOH 731_HIV_TB_OnART_&lt;1 (M) HV03-15]:[MOH 731_HIV_TB_OnART_25+_(F)_HV03-28]])</f>
        <v>0</v>
      </c>
      <c r="CP129" s="6">
        <f>Table1[[#This Row],[anc1_731]]</f>
        <v>9</v>
      </c>
      <c r="CQ129" s="6">
        <f>Table1[[#This Row],[anc_kp]]</f>
        <v>0</v>
      </c>
      <c r="CR129" s="6">
        <f>Table1[[#This Row],[MOH 731_HIV_TB cases_New_HV03-61]]</f>
        <v>0</v>
      </c>
      <c r="CS129" s="6">
        <f>Table1[[#This Row],[MOH 731_HIV_TB New_KnownHIVPositive(KPs)_HV03-62]]</f>
        <v>0</v>
      </c>
      <c r="CT129" s="6">
        <f t="shared" si="14"/>
        <v>0</v>
      </c>
      <c r="CU129" s="6">
        <f t="shared" si="15"/>
        <v>0</v>
      </c>
      <c r="CV129" s="6">
        <f>Table1[[#This Row],[MOH 731_HIV_TB New HIV Positive_HV03-63]]</f>
        <v>0</v>
      </c>
      <c r="CW129" s="6">
        <f>Table1[[#This Row],[MOH 731_HIV_TB New Known HIV Positive (KP) on HAART_HV03-64]]</f>
        <v>0</v>
      </c>
      <c r="CX129" s="6">
        <f>Table1[[#This Row],[MOH 731_HIV_TB New_start_HAART_HV03-65]]</f>
        <v>0</v>
      </c>
      <c r="CY129" s="6">
        <f>SUM(Table1[[#This Row],[tb_alreadyart_3082]:[tb_newart_3083]])</f>
        <v>0</v>
      </c>
      <c r="CZ129" s="6">
        <f>SUM(Table1[[#This Row],[MOH 731_HTS_No. Initiated on PrEP (NEW)_General popn _(M)_ HV01-19]:[MOH 731_HTS_No. Initiated on PrEP (NEW)_Pregnant and breastfeeding women HV01-31]])</f>
        <v>0</v>
      </c>
      <c r="DA129" s="6">
        <f t="shared" si="16"/>
        <v>0</v>
      </c>
      <c r="DB129" s="6">
        <f t="shared" si="17"/>
        <v>0</v>
      </c>
      <c r="DC129" s="6">
        <f>Table1[[#This Row],[MOH 711 SGBV Total Survivors Seen]]</f>
        <v>0</v>
      </c>
      <c r="DD129" s="6">
        <f t="shared" si="18"/>
        <v>0</v>
      </c>
      <c r="DE129" s="6">
        <f t="shared" si="19"/>
        <v>0</v>
      </c>
      <c r="DF129" s="6">
        <f>SUM(Table1[[#This Row],[MOH 731_HIV_TB_StartTPT_&lt;15 HV03-31]:[MOH 731_HIV_TB_StartTPT_15+ HV03-32]])</f>
        <v>0</v>
      </c>
      <c r="DG129" s="6">
        <f t="shared" si="20"/>
        <v>0</v>
      </c>
      <c r="DH129" s="18"/>
      <c r="DI129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('202407_VKlZO7TMUkR','202407','VKlZO7TMUkR','14995','0','0','9','0','0','0','0','0','0','0','0','0','0','0','9','0','0','0','0','0','0','0','0','0','0','0','0','0','0','0','0','0');</v>
      </c>
    </row>
    <row r="130" spans="2:113" x14ac:dyDescent="0.25">
      <c r="B130" s="1">
        <v>202407</v>
      </c>
      <c r="C130" s="2">
        <v>45474</v>
      </c>
      <c r="D130" s="1">
        <v>202407</v>
      </c>
      <c r="E130" s="1"/>
      <c r="F130" s="1" t="s">
        <v>272</v>
      </c>
      <c r="G130" s="1" t="s">
        <v>273</v>
      </c>
      <c r="H130" s="1">
        <v>14998</v>
      </c>
      <c r="I130" s="1"/>
      <c r="J130" s="1">
        <v>8</v>
      </c>
      <c r="K130" s="1">
        <v>22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>
        <v>13</v>
      </c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>
        <v>13</v>
      </c>
      <c r="BZ130" s="1"/>
      <c r="CA130" s="1"/>
      <c r="CB130" s="16">
        <f>SUM(Table1[[#This Row],[MOH 731_HTS_Positive_2-9 _(M)_ HV01-06]:[MOH 731_HTS_Positive_25+ _(F) (Including PMTCT)_HV01-15]])</f>
        <v>0</v>
      </c>
      <c r="CC130" s="16">
        <f>SUM(Table1[[#This Row],[MOH 731_HTS_Tests _(M)_ HV01-01]:[MOH 731_HTS_Tests _(F) (Including PMTCT)_ HV01-02]])</f>
        <v>30</v>
      </c>
      <c r="CD130" s="16">
        <f>Table1[[#This Row],[MOH 711 New ANC clients]]</f>
        <v>13</v>
      </c>
      <c r="CE130" s="6">
        <f>SUM(Table1[[#This Row],[MOH 731_EMTCT_Tested at ANC_Initial_HV02-02]])</f>
        <v>13</v>
      </c>
      <c r="CF130" s="6">
        <f t="shared" si="22"/>
        <v>0</v>
      </c>
      <c r="CG130" s="6">
        <f t="shared" si="22"/>
        <v>0</v>
      </c>
      <c r="CH130" s="6">
        <f>SUM(Table1[[#This Row],[MOH 731_EMTCT_Known Positive at 1st ANC_HV02-01]])</f>
        <v>0</v>
      </c>
      <c r="CI130" s="6">
        <f>SUM(Table1[[#This Row],[MOH 731_EMTCT_Positive Results_ANC_HV02-10]])</f>
        <v>0</v>
      </c>
      <c r="CJ130" s="6">
        <f t="shared" si="12"/>
        <v>0</v>
      </c>
      <c r="CK130" s="6">
        <f t="shared" si="13"/>
        <v>0</v>
      </c>
      <c r="CL130" s="6">
        <f>Table1[[#This Row],[MOH 731_EMTCT_Start HAART_ANC_HV02-15]]</f>
        <v>0</v>
      </c>
      <c r="CM130" s="6">
        <f>Table1[[#This Row],[MOH 731_EMTCT_On HAART at 1st ANC_HV02-14]]</f>
        <v>0</v>
      </c>
      <c r="CN130" s="6">
        <f>SUM(Table1[[#This Row],[MOH 731_HIV_TB_StartART_&lt;1 (M) HV03-01]:[MOH 731_HIV_TB_StartART_25+_(F)_HV03-14]])</f>
        <v>0</v>
      </c>
      <c r="CO130" s="6">
        <f>SUM(Table1[[#This Row],[MOH 731_HIV_TB_OnART_&lt;1 (M) HV03-15]:[MOH 731_HIV_TB_OnART_25+_(F)_HV03-28]])</f>
        <v>0</v>
      </c>
      <c r="CP130" s="6">
        <f>Table1[[#This Row],[anc1_731]]</f>
        <v>13</v>
      </c>
      <c r="CQ130" s="6">
        <f>Table1[[#This Row],[anc_kp]]</f>
        <v>0</v>
      </c>
      <c r="CR130" s="6">
        <f>Table1[[#This Row],[MOH 731_HIV_TB cases_New_HV03-61]]</f>
        <v>0</v>
      </c>
      <c r="CS130" s="6">
        <f>Table1[[#This Row],[MOH 731_HIV_TB New_KnownHIVPositive(KPs)_HV03-62]]</f>
        <v>0</v>
      </c>
      <c r="CT130" s="6">
        <f t="shared" si="14"/>
        <v>0</v>
      </c>
      <c r="CU130" s="6">
        <f t="shared" si="15"/>
        <v>0</v>
      </c>
      <c r="CV130" s="6">
        <f>Table1[[#This Row],[MOH 731_HIV_TB New HIV Positive_HV03-63]]</f>
        <v>0</v>
      </c>
      <c r="CW130" s="6">
        <f>Table1[[#This Row],[MOH 731_HIV_TB New Known HIV Positive (KP) on HAART_HV03-64]]</f>
        <v>0</v>
      </c>
      <c r="CX130" s="6">
        <f>Table1[[#This Row],[MOH 731_HIV_TB New_start_HAART_HV03-65]]</f>
        <v>0</v>
      </c>
      <c r="CY130" s="6">
        <f>SUM(Table1[[#This Row],[tb_alreadyart_3082]:[tb_newart_3083]])</f>
        <v>0</v>
      </c>
      <c r="CZ130" s="6">
        <f>SUM(Table1[[#This Row],[MOH 731_HTS_No. Initiated on PrEP (NEW)_General popn _(M)_ HV01-19]:[MOH 731_HTS_No. Initiated on PrEP (NEW)_Pregnant and breastfeeding women HV01-31]])</f>
        <v>0</v>
      </c>
      <c r="DA130" s="6">
        <f t="shared" si="16"/>
        <v>0</v>
      </c>
      <c r="DB130" s="6">
        <f t="shared" si="17"/>
        <v>0</v>
      </c>
      <c r="DC130" s="6">
        <f>Table1[[#This Row],[MOH 711 SGBV Total Survivors Seen]]</f>
        <v>0</v>
      </c>
      <c r="DD130" s="6">
        <f t="shared" si="18"/>
        <v>0</v>
      </c>
      <c r="DE130" s="6">
        <f t="shared" si="19"/>
        <v>0</v>
      </c>
      <c r="DF130" s="6">
        <f>SUM(Table1[[#This Row],[MOH 731_HIV_TB_StartTPT_&lt;15 HV03-31]:[MOH 731_HIV_TB_StartTPT_15+ HV03-32]])</f>
        <v>0</v>
      </c>
      <c r="DG130" s="6">
        <f t="shared" si="20"/>
        <v>0</v>
      </c>
      <c r="DH130" s="18"/>
      <c r="DI130" s="18" t="str">
        <f t="shared" si="21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('202407_M8nKNVv8383','202407','M8nKNVv8383','14998','0','30','13','13','0','0','0','0','0','0','0','0','0','0','13','0','0','0','0','0','0','0','0','0','0','0','0','0','0','0','0','0');</v>
      </c>
    </row>
    <row r="131" spans="2:113" x14ac:dyDescent="0.25">
      <c r="B131" s="1">
        <v>202407</v>
      </c>
      <c r="C131" s="2">
        <v>45474</v>
      </c>
      <c r="D131" s="1">
        <v>202407</v>
      </c>
      <c r="E131" s="1"/>
      <c r="F131" s="1" t="s">
        <v>274</v>
      </c>
      <c r="G131" s="1" t="s">
        <v>275</v>
      </c>
      <c r="H131" s="1">
        <v>17348</v>
      </c>
      <c r="I131" s="1"/>
      <c r="J131" s="1"/>
      <c r="K131" s="1">
        <v>10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>
        <v>10</v>
      </c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>
        <v>1</v>
      </c>
      <c r="BI131" s="1"/>
      <c r="BJ131" s="1"/>
      <c r="BK131" s="1"/>
      <c r="BL131" s="1"/>
      <c r="BM131" s="1"/>
      <c r="BN131" s="1"/>
      <c r="BO131" s="1">
        <v>1</v>
      </c>
      <c r="BP131" s="1">
        <v>2</v>
      </c>
      <c r="BQ131" s="1">
        <v>8</v>
      </c>
      <c r="BR131" s="1"/>
      <c r="BS131" s="1"/>
      <c r="BT131" s="1"/>
      <c r="BU131" s="1"/>
      <c r="BV131" s="1"/>
      <c r="BW131" s="1"/>
      <c r="BX131" s="1"/>
      <c r="BY131" s="1">
        <v>10</v>
      </c>
      <c r="BZ131" s="1"/>
      <c r="CA131" s="1"/>
      <c r="CB131" s="16">
        <f>SUM(Table1[[#This Row],[MOH 731_HTS_Positive_2-9 _(M)_ HV01-06]:[MOH 731_HTS_Positive_25+ _(F) (Including PMTCT)_HV01-15]])</f>
        <v>0</v>
      </c>
      <c r="CC131" s="16">
        <f>SUM(Table1[[#This Row],[MOH 731_HTS_Tests _(M)_ HV01-01]:[MOH 731_HTS_Tests _(F) (Including PMTCT)_ HV01-02]])</f>
        <v>10</v>
      </c>
      <c r="CD131" s="16">
        <f>Table1[[#This Row],[MOH 711 New ANC clients]]</f>
        <v>10</v>
      </c>
      <c r="CE131" s="6">
        <f>SUM(Table1[[#This Row],[MOH 731_EMTCT_Tested at ANC_Initial_HV02-02]])</f>
        <v>10</v>
      </c>
      <c r="CF131" s="6">
        <f t="shared" si="22"/>
        <v>0</v>
      </c>
      <c r="CG131" s="6">
        <f t="shared" si="22"/>
        <v>0</v>
      </c>
      <c r="CH131" s="6">
        <f>SUM(Table1[[#This Row],[MOH 731_EMTCT_Known Positive at 1st ANC_HV02-01]])</f>
        <v>0</v>
      </c>
      <c r="CI131" s="6">
        <f>SUM(Table1[[#This Row],[MOH 731_EMTCT_Positive Results_ANC_HV02-10]])</f>
        <v>0</v>
      </c>
      <c r="CJ131" s="6">
        <f t="shared" ref="CJ131:CJ194" si="23">IF(1=1,0,0)</f>
        <v>0</v>
      </c>
      <c r="CK131" s="6">
        <f t="shared" ref="CK131:CK194" si="24">IF(1=1,0,0)</f>
        <v>0</v>
      </c>
      <c r="CL131" s="6">
        <f>Table1[[#This Row],[MOH 731_EMTCT_Start HAART_ANC_HV02-15]]</f>
        <v>0</v>
      </c>
      <c r="CM131" s="6">
        <f>Table1[[#This Row],[MOH 731_EMTCT_On HAART at 1st ANC_HV02-14]]</f>
        <v>0</v>
      </c>
      <c r="CN131" s="6">
        <f>SUM(Table1[[#This Row],[MOH 731_HIV_TB_StartART_&lt;1 (M) HV03-01]:[MOH 731_HIV_TB_StartART_25+_(F)_HV03-14]])</f>
        <v>0</v>
      </c>
      <c r="CO131" s="6">
        <f>SUM(Table1[[#This Row],[MOH 731_HIV_TB_OnART_&lt;1 (M) HV03-15]:[MOH 731_HIV_TB_OnART_25+_(F)_HV03-28]])</f>
        <v>12</v>
      </c>
      <c r="CP131" s="6">
        <f>Table1[[#This Row],[anc1_731]]</f>
        <v>10</v>
      </c>
      <c r="CQ131" s="6">
        <f>Table1[[#This Row],[anc_kp]]</f>
        <v>0</v>
      </c>
      <c r="CR131" s="6">
        <f>Table1[[#This Row],[MOH 731_HIV_TB cases_New_HV03-61]]</f>
        <v>0</v>
      </c>
      <c r="CS131" s="6">
        <f>Table1[[#This Row],[MOH 731_HIV_TB New_KnownHIVPositive(KPs)_HV03-62]]</f>
        <v>0</v>
      </c>
      <c r="CT131" s="6">
        <f t="shared" ref="CT131:CT194" si="25">IF(1=1,0,0)</f>
        <v>0</v>
      </c>
      <c r="CU131" s="6">
        <f t="shared" ref="CU131:CU194" si="26">IF(1=1,0,0)</f>
        <v>0</v>
      </c>
      <c r="CV131" s="6">
        <f>Table1[[#This Row],[MOH 731_HIV_TB New HIV Positive_HV03-63]]</f>
        <v>0</v>
      </c>
      <c r="CW131" s="6">
        <f>Table1[[#This Row],[MOH 731_HIV_TB New Known HIV Positive (KP) on HAART_HV03-64]]</f>
        <v>0</v>
      </c>
      <c r="CX131" s="6">
        <f>Table1[[#This Row],[MOH 731_HIV_TB New_start_HAART_HV03-65]]</f>
        <v>0</v>
      </c>
      <c r="CY131" s="6">
        <f>SUM(Table1[[#This Row],[tb_alreadyart_3082]:[tb_newart_3083]])</f>
        <v>0</v>
      </c>
      <c r="CZ131" s="6">
        <f>SUM(Table1[[#This Row],[MOH 731_HTS_No. Initiated on PrEP (NEW)_General popn _(M)_ HV01-19]:[MOH 731_HTS_No. Initiated on PrEP (NEW)_Pregnant and breastfeeding women HV01-31]])</f>
        <v>0</v>
      </c>
      <c r="DA131" s="6">
        <f t="shared" ref="DA131:DA194" si="27">IF(1=1,0,0)</f>
        <v>0</v>
      </c>
      <c r="DB131" s="6">
        <f t="shared" ref="DB131:DB194" si="28">IF(1=1,0,0)</f>
        <v>0</v>
      </c>
      <c r="DC131" s="6">
        <f>Table1[[#This Row],[MOH 711 SGBV Total Survivors Seen]]</f>
        <v>0</v>
      </c>
      <c r="DD131" s="6">
        <f t="shared" ref="DD131:DD194" si="29">IF(1=1,0,0)</f>
        <v>0</v>
      </c>
      <c r="DE131" s="6">
        <f t="shared" ref="DE131:DE194" si="30">IF(1=1,0,0)</f>
        <v>0</v>
      </c>
      <c r="DF131" s="6">
        <f>SUM(Table1[[#This Row],[MOH 731_HIV_TB_StartTPT_&lt;15 HV03-31]:[MOH 731_HIV_TB_StartTPT_15+ HV03-32]])</f>
        <v>0</v>
      </c>
      <c r="DG131" s="6">
        <f t="shared" ref="DG131:DG194" si="31">IF(1=1,0,0)</f>
        <v>0</v>
      </c>
      <c r="DH131" s="18"/>
      <c r="DI131" s="18" t="str">
        <f t="shared" ref="DI131:DI194" si="32">IF(B131&lt;&gt;"",CONCATENATE("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131,"_",F131,"','",B131,"','",F131,"','",H131,"','",CB131,"','",CC131,"','",CD131,"','",CE131,"','",CF131,"','",CG131,"','",CH131,"','",CI131,"','",CJ131,"','",CK131,"','",CL131,"','",CM131,"','",CN131,"','",CO131,"','",CP131,"','",CQ131,"','",CR131,"','",CS131,"','",CT131,"','",CU131,"','",CV131,"','",CW131,"','",CX131,"','",CY131,"','",CZ131,"','",DA131,"','",DB131,"','",DC131,"','",DD131,"','",DE131,"','",DF131,"','",DG131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('202407_hlBIhApZ2UK','202407','hlBIhApZ2UK','17348','0','10','10','10','0','0','0','0','0','0','0','0','0','12','10','0','0','0','0','0','0','0','0','0','0','0','0','0','0','0','0','0');</v>
      </c>
    </row>
    <row r="132" spans="2:113" x14ac:dyDescent="0.25">
      <c r="B132" s="1">
        <v>202407</v>
      </c>
      <c r="C132" s="2">
        <v>45474</v>
      </c>
      <c r="D132" s="1">
        <v>202407</v>
      </c>
      <c r="E132" s="1"/>
      <c r="F132" s="1" t="s">
        <v>549</v>
      </c>
      <c r="G132" s="1" t="s">
        <v>550</v>
      </c>
      <c r="H132" s="1">
        <v>23256</v>
      </c>
      <c r="I132" s="1" t="s">
        <v>551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>
        <v>5</v>
      </c>
      <c r="BZ132" s="1"/>
      <c r="CA132" s="1"/>
      <c r="CB132" s="16">
        <f>SUM(Table1[[#This Row],[MOH 731_HTS_Positive_2-9 _(M)_ HV01-06]:[MOH 731_HTS_Positive_25+ _(F) (Including PMTCT)_HV01-15]])</f>
        <v>0</v>
      </c>
      <c r="CC132" s="16">
        <f>SUM(Table1[[#This Row],[MOH 731_HTS_Tests _(M)_ HV01-01]:[MOH 731_HTS_Tests _(F) (Including PMTCT)_ HV01-02]])</f>
        <v>0</v>
      </c>
      <c r="CD132" s="16">
        <f>Table1[[#This Row],[MOH 711 New ANC clients]]</f>
        <v>5</v>
      </c>
      <c r="CE132" s="6">
        <f>SUM(Table1[[#This Row],[MOH 731_EMTCT_Tested at ANC_Initial_HV02-02]])</f>
        <v>0</v>
      </c>
      <c r="CF132" s="6">
        <f t="shared" ref="CF132:CG195" si="33">IF(1=1,0,0)</f>
        <v>0</v>
      </c>
      <c r="CG132" s="6">
        <f t="shared" si="33"/>
        <v>0</v>
      </c>
      <c r="CH132" s="6">
        <f>SUM(Table1[[#This Row],[MOH 731_EMTCT_Known Positive at 1st ANC_HV02-01]])</f>
        <v>0</v>
      </c>
      <c r="CI132" s="6">
        <f>SUM(Table1[[#This Row],[MOH 731_EMTCT_Positive Results_ANC_HV02-10]])</f>
        <v>0</v>
      </c>
      <c r="CJ132" s="6">
        <f t="shared" si="23"/>
        <v>0</v>
      </c>
      <c r="CK132" s="6">
        <f t="shared" si="24"/>
        <v>0</v>
      </c>
      <c r="CL132" s="6">
        <f>Table1[[#This Row],[MOH 731_EMTCT_Start HAART_ANC_HV02-15]]</f>
        <v>0</v>
      </c>
      <c r="CM132" s="6">
        <f>Table1[[#This Row],[MOH 731_EMTCT_On HAART at 1st ANC_HV02-14]]</f>
        <v>0</v>
      </c>
      <c r="CN132" s="6">
        <f>SUM(Table1[[#This Row],[MOH 731_HIV_TB_StartART_&lt;1 (M) HV03-01]:[MOH 731_HIV_TB_StartART_25+_(F)_HV03-14]])</f>
        <v>0</v>
      </c>
      <c r="CO132" s="6">
        <f>SUM(Table1[[#This Row],[MOH 731_HIV_TB_OnART_&lt;1 (M) HV03-15]:[MOH 731_HIV_TB_OnART_25+_(F)_HV03-28]])</f>
        <v>0</v>
      </c>
      <c r="CP132" s="6">
        <f>Table1[[#This Row],[anc1_731]]</f>
        <v>5</v>
      </c>
      <c r="CQ132" s="6">
        <f>Table1[[#This Row],[anc_kp]]</f>
        <v>0</v>
      </c>
      <c r="CR132" s="6">
        <f>Table1[[#This Row],[MOH 731_HIV_TB cases_New_HV03-61]]</f>
        <v>0</v>
      </c>
      <c r="CS132" s="6">
        <f>Table1[[#This Row],[MOH 731_HIV_TB New_KnownHIVPositive(KPs)_HV03-62]]</f>
        <v>0</v>
      </c>
      <c r="CT132" s="6">
        <f t="shared" si="25"/>
        <v>0</v>
      </c>
      <c r="CU132" s="6">
        <f t="shared" si="26"/>
        <v>0</v>
      </c>
      <c r="CV132" s="6">
        <f>Table1[[#This Row],[MOH 731_HIV_TB New HIV Positive_HV03-63]]</f>
        <v>0</v>
      </c>
      <c r="CW132" s="6">
        <f>Table1[[#This Row],[MOH 731_HIV_TB New Known HIV Positive (KP) on HAART_HV03-64]]</f>
        <v>0</v>
      </c>
      <c r="CX132" s="6">
        <f>Table1[[#This Row],[MOH 731_HIV_TB New_start_HAART_HV03-65]]</f>
        <v>0</v>
      </c>
      <c r="CY132" s="6">
        <f>SUM(Table1[[#This Row],[tb_alreadyart_3082]:[tb_newart_3083]])</f>
        <v>0</v>
      </c>
      <c r="CZ132" s="6">
        <f>SUM(Table1[[#This Row],[MOH 731_HTS_No. Initiated on PrEP (NEW)_General popn _(M)_ HV01-19]:[MOH 731_HTS_No. Initiated on PrEP (NEW)_Pregnant and breastfeeding women HV01-31]])</f>
        <v>0</v>
      </c>
      <c r="DA132" s="6">
        <f t="shared" si="27"/>
        <v>0</v>
      </c>
      <c r="DB132" s="6">
        <f t="shared" si="28"/>
        <v>0</v>
      </c>
      <c r="DC132" s="6">
        <f>Table1[[#This Row],[MOH 711 SGBV Total Survivors Seen]]</f>
        <v>0</v>
      </c>
      <c r="DD132" s="6">
        <f t="shared" si="29"/>
        <v>0</v>
      </c>
      <c r="DE132" s="6">
        <f t="shared" si="30"/>
        <v>0</v>
      </c>
      <c r="DF132" s="6">
        <f>SUM(Table1[[#This Row],[MOH 731_HIV_TB_StartTPT_&lt;15 HV03-31]:[MOH 731_HIV_TB_StartTPT_15+ HV03-32]])</f>
        <v>0</v>
      </c>
      <c r="DG132" s="6">
        <f t="shared" si="31"/>
        <v>0</v>
      </c>
      <c r="DH132" s="18"/>
      <c r="DI132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('202407_wq5a5131T7z','202407','wq5a5131T7z','23256','0','0','5','0','0','0','0','0','0','0','0','0','0','0','5','0','0','0','0','0','0','0','0','0','0','0','0','0','0','0','0','0');</v>
      </c>
    </row>
    <row r="133" spans="2:113" x14ac:dyDescent="0.25">
      <c r="B133" s="1">
        <v>202407</v>
      </c>
      <c r="C133" s="2">
        <v>45474</v>
      </c>
      <c r="D133" s="1">
        <v>202407</v>
      </c>
      <c r="E133" s="1"/>
      <c r="F133" s="1" t="s">
        <v>276</v>
      </c>
      <c r="G133" s="1" t="s">
        <v>277</v>
      </c>
      <c r="H133" s="1">
        <v>15014</v>
      </c>
      <c r="I133" s="1"/>
      <c r="J133" s="1">
        <v>14</v>
      </c>
      <c r="K133" s="1">
        <v>35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>
        <v>12</v>
      </c>
      <c r="AK133" s="1">
        <v>1</v>
      </c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>
        <v>1</v>
      </c>
      <c r="BK133" s="1"/>
      <c r="BL133" s="1">
        <v>1</v>
      </c>
      <c r="BM133" s="1">
        <v>1</v>
      </c>
      <c r="BN133" s="1">
        <v>1</v>
      </c>
      <c r="BO133" s="1"/>
      <c r="BP133" s="1">
        <v>1</v>
      </c>
      <c r="BQ133" s="1">
        <v>14</v>
      </c>
      <c r="BR133" s="1"/>
      <c r="BS133" s="1"/>
      <c r="BT133" s="1"/>
      <c r="BU133" s="1"/>
      <c r="BV133" s="1"/>
      <c r="BW133" s="1"/>
      <c r="BX133" s="1"/>
      <c r="BY133" s="1">
        <v>12</v>
      </c>
      <c r="BZ133" s="1"/>
      <c r="CA133" s="1"/>
      <c r="CB133" s="16">
        <f>SUM(Table1[[#This Row],[MOH 731_HTS_Positive_2-9 _(M)_ HV01-06]:[MOH 731_HTS_Positive_25+ _(F) (Including PMTCT)_HV01-15]])</f>
        <v>0</v>
      </c>
      <c r="CC133" s="16">
        <f>SUM(Table1[[#This Row],[MOH 731_HTS_Tests _(M)_ HV01-01]:[MOH 731_HTS_Tests _(F) (Including PMTCT)_ HV01-02]])</f>
        <v>49</v>
      </c>
      <c r="CD133" s="16">
        <f>Table1[[#This Row],[MOH 711 New ANC clients]]</f>
        <v>12</v>
      </c>
      <c r="CE133" s="6">
        <f>SUM(Table1[[#This Row],[MOH 731_EMTCT_Tested at ANC_Initial_HV02-02]])</f>
        <v>12</v>
      </c>
      <c r="CF133" s="6">
        <f t="shared" si="33"/>
        <v>0</v>
      </c>
      <c r="CG133" s="6">
        <f t="shared" si="33"/>
        <v>0</v>
      </c>
      <c r="CH133" s="6">
        <f>SUM(Table1[[#This Row],[MOH 731_EMTCT_Known Positive at 1st ANC_HV02-01]])</f>
        <v>0</v>
      </c>
      <c r="CI133" s="6">
        <f>SUM(Table1[[#This Row],[MOH 731_EMTCT_Positive Results_ANC_HV02-10]])</f>
        <v>0</v>
      </c>
      <c r="CJ133" s="6">
        <f t="shared" si="23"/>
        <v>0</v>
      </c>
      <c r="CK133" s="6">
        <f t="shared" si="24"/>
        <v>0</v>
      </c>
      <c r="CL133" s="6">
        <f>Table1[[#This Row],[MOH 731_EMTCT_Start HAART_ANC_HV02-15]]</f>
        <v>0</v>
      </c>
      <c r="CM133" s="6">
        <f>Table1[[#This Row],[MOH 731_EMTCT_On HAART at 1st ANC_HV02-14]]</f>
        <v>0</v>
      </c>
      <c r="CN133" s="6">
        <f>SUM(Table1[[#This Row],[MOH 731_HIV_TB_StartART_&lt;1 (M) HV03-01]:[MOH 731_HIV_TB_StartART_25+_(F)_HV03-14]])</f>
        <v>0</v>
      </c>
      <c r="CO133" s="6">
        <f>SUM(Table1[[#This Row],[MOH 731_HIV_TB_OnART_&lt;1 (M) HV03-15]:[MOH 731_HIV_TB_OnART_25+_(F)_HV03-28]])</f>
        <v>19</v>
      </c>
      <c r="CP133" s="6">
        <f>Table1[[#This Row],[anc1_731]]</f>
        <v>12</v>
      </c>
      <c r="CQ133" s="6">
        <f>Table1[[#This Row],[anc_kp]]</f>
        <v>0</v>
      </c>
      <c r="CR133" s="6">
        <f>Table1[[#This Row],[MOH 731_HIV_TB cases_New_HV03-61]]</f>
        <v>0</v>
      </c>
      <c r="CS133" s="6">
        <f>Table1[[#This Row],[MOH 731_HIV_TB New_KnownHIVPositive(KPs)_HV03-62]]</f>
        <v>0</v>
      </c>
      <c r="CT133" s="6">
        <f t="shared" si="25"/>
        <v>0</v>
      </c>
      <c r="CU133" s="6">
        <f t="shared" si="26"/>
        <v>0</v>
      </c>
      <c r="CV133" s="6">
        <f>Table1[[#This Row],[MOH 731_HIV_TB New HIV Positive_HV03-63]]</f>
        <v>0</v>
      </c>
      <c r="CW133" s="6">
        <f>Table1[[#This Row],[MOH 731_HIV_TB New Known HIV Positive (KP) on HAART_HV03-64]]</f>
        <v>0</v>
      </c>
      <c r="CX133" s="6">
        <f>Table1[[#This Row],[MOH 731_HIV_TB New_start_HAART_HV03-65]]</f>
        <v>0</v>
      </c>
      <c r="CY133" s="6">
        <f>SUM(Table1[[#This Row],[tb_alreadyart_3082]:[tb_newart_3083]])</f>
        <v>0</v>
      </c>
      <c r="CZ133" s="6">
        <f>SUM(Table1[[#This Row],[MOH 731_HTS_No. Initiated on PrEP (NEW)_General popn _(M)_ HV01-19]:[MOH 731_HTS_No. Initiated on PrEP (NEW)_Pregnant and breastfeeding women HV01-31]])</f>
        <v>0</v>
      </c>
      <c r="DA133" s="6">
        <f t="shared" si="27"/>
        <v>0</v>
      </c>
      <c r="DB133" s="6">
        <f t="shared" si="28"/>
        <v>0</v>
      </c>
      <c r="DC133" s="6">
        <f>Table1[[#This Row],[MOH 711 SGBV Total Survivors Seen]]</f>
        <v>0</v>
      </c>
      <c r="DD133" s="6">
        <f t="shared" si="29"/>
        <v>0</v>
      </c>
      <c r="DE133" s="6">
        <f t="shared" si="30"/>
        <v>0</v>
      </c>
      <c r="DF133" s="6">
        <f>SUM(Table1[[#This Row],[MOH 731_HIV_TB_StartTPT_&lt;15 HV03-31]:[MOH 731_HIV_TB_StartTPT_15+ HV03-32]])</f>
        <v>0</v>
      </c>
      <c r="DG133" s="6">
        <f t="shared" si="31"/>
        <v>0</v>
      </c>
      <c r="DH133" s="18"/>
      <c r="DI133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('202407_AkUsg6s89rA','202407','AkUsg6s89rA','15014','0','49','12','12','0','0','0','0','0','0','0','0','0','19','12','0','0','0','0','0','0','0','0','0','0','0','0','0','0','0','0','0');</v>
      </c>
    </row>
    <row r="134" spans="2:113" x14ac:dyDescent="0.25">
      <c r="B134" s="1">
        <v>202407</v>
      </c>
      <c r="C134" s="2">
        <v>45474</v>
      </c>
      <c r="D134" s="1">
        <v>202407</v>
      </c>
      <c r="E134" s="1"/>
      <c r="F134" s="1" t="s">
        <v>720</v>
      </c>
      <c r="G134" s="1" t="s">
        <v>721</v>
      </c>
      <c r="H134" s="1">
        <v>20764</v>
      </c>
      <c r="I134" s="1" t="s">
        <v>722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>
        <v>6</v>
      </c>
      <c r="BZ134" s="1"/>
      <c r="CA134" s="1"/>
      <c r="CB134" s="16">
        <f>SUM(Table1[[#This Row],[MOH 731_HTS_Positive_2-9 _(M)_ HV01-06]:[MOH 731_HTS_Positive_25+ _(F) (Including PMTCT)_HV01-15]])</f>
        <v>0</v>
      </c>
      <c r="CC134" s="16">
        <f>SUM(Table1[[#This Row],[MOH 731_HTS_Tests _(M)_ HV01-01]:[MOH 731_HTS_Tests _(F) (Including PMTCT)_ HV01-02]])</f>
        <v>0</v>
      </c>
      <c r="CD134" s="16">
        <f>Table1[[#This Row],[MOH 711 New ANC clients]]</f>
        <v>6</v>
      </c>
      <c r="CE134" s="6">
        <f>SUM(Table1[[#This Row],[MOH 731_EMTCT_Tested at ANC_Initial_HV02-02]])</f>
        <v>0</v>
      </c>
      <c r="CF134" s="6">
        <f t="shared" si="33"/>
        <v>0</v>
      </c>
      <c r="CG134" s="6">
        <f t="shared" si="33"/>
        <v>0</v>
      </c>
      <c r="CH134" s="6">
        <f>SUM(Table1[[#This Row],[MOH 731_EMTCT_Known Positive at 1st ANC_HV02-01]])</f>
        <v>0</v>
      </c>
      <c r="CI134" s="6">
        <f>SUM(Table1[[#This Row],[MOH 731_EMTCT_Positive Results_ANC_HV02-10]])</f>
        <v>0</v>
      </c>
      <c r="CJ134" s="6">
        <f t="shared" si="23"/>
        <v>0</v>
      </c>
      <c r="CK134" s="6">
        <f t="shared" si="24"/>
        <v>0</v>
      </c>
      <c r="CL134" s="6">
        <f>Table1[[#This Row],[MOH 731_EMTCT_Start HAART_ANC_HV02-15]]</f>
        <v>0</v>
      </c>
      <c r="CM134" s="6">
        <f>Table1[[#This Row],[MOH 731_EMTCT_On HAART at 1st ANC_HV02-14]]</f>
        <v>0</v>
      </c>
      <c r="CN134" s="6">
        <f>SUM(Table1[[#This Row],[MOH 731_HIV_TB_StartART_&lt;1 (M) HV03-01]:[MOH 731_HIV_TB_StartART_25+_(F)_HV03-14]])</f>
        <v>0</v>
      </c>
      <c r="CO134" s="6">
        <f>SUM(Table1[[#This Row],[MOH 731_HIV_TB_OnART_&lt;1 (M) HV03-15]:[MOH 731_HIV_TB_OnART_25+_(F)_HV03-28]])</f>
        <v>0</v>
      </c>
      <c r="CP134" s="6">
        <f>Table1[[#This Row],[anc1_731]]</f>
        <v>6</v>
      </c>
      <c r="CQ134" s="6">
        <f>Table1[[#This Row],[anc_kp]]</f>
        <v>0</v>
      </c>
      <c r="CR134" s="6">
        <f>Table1[[#This Row],[MOH 731_HIV_TB cases_New_HV03-61]]</f>
        <v>0</v>
      </c>
      <c r="CS134" s="6">
        <f>Table1[[#This Row],[MOH 731_HIV_TB New_KnownHIVPositive(KPs)_HV03-62]]</f>
        <v>0</v>
      </c>
      <c r="CT134" s="6">
        <f t="shared" si="25"/>
        <v>0</v>
      </c>
      <c r="CU134" s="6">
        <f t="shared" si="26"/>
        <v>0</v>
      </c>
      <c r="CV134" s="6">
        <f>Table1[[#This Row],[MOH 731_HIV_TB New HIV Positive_HV03-63]]</f>
        <v>0</v>
      </c>
      <c r="CW134" s="6">
        <f>Table1[[#This Row],[MOH 731_HIV_TB New Known HIV Positive (KP) on HAART_HV03-64]]</f>
        <v>0</v>
      </c>
      <c r="CX134" s="6">
        <f>Table1[[#This Row],[MOH 731_HIV_TB New_start_HAART_HV03-65]]</f>
        <v>0</v>
      </c>
      <c r="CY134" s="6">
        <f>SUM(Table1[[#This Row],[tb_alreadyart_3082]:[tb_newart_3083]])</f>
        <v>0</v>
      </c>
      <c r="CZ134" s="6">
        <f>SUM(Table1[[#This Row],[MOH 731_HTS_No. Initiated on PrEP (NEW)_General popn _(M)_ HV01-19]:[MOH 731_HTS_No. Initiated on PrEP (NEW)_Pregnant and breastfeeding women HV01-31]])</f>
        <v>0</v>
      </c>
      <c r="DA134" s="6">
        <f t="shared" si="27"/>
        <v>0</v>
      </c>
      <c r="DB134" s="6">
        <f t="shared" si="28"/>
        <v>0</v>
      </c>
      <c r="DC134" s="6">
        <f>Table1[[#This Row],[MOH 711 SGBV Total Survivors Seen]]</f>
        <v>0</v>
      </c>
      <c r="DD134" s="6">
        <f t="shared" si="29"/>
        <v>0</v>
      </c>
      <c r="DE134" s="6">
        <f t="shared" si="30"/>
        <v>0</v>
      </c>
      <c r="DF134" s="6">
        <f>SUM(Table1[[#This Row],[MOH 731_HIV_TB_StartTPT_&lt;15 HV03-31]:[MOH 731_HIV_TB_StartTPT_15+ HV03-32]])</f>
        <v>0</v>
      </c>
      <c r="DG134" s="6">
        <f t="shared" si="31"/>
        <v>0</v>
      </c>
      <c r="DH134" s="18"/>
      <c r="DI134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('202407_aQMd0BEjEoX','202407','aQMd0BEjEoX','20764','0','0','6','0','0','0','0','0','0','0','0','0','0','0','6','0','0','0','0','0','0','0','0','0','0','0','0','0','0','0','0','0');</v>
      </c>
    </row>
    <row r="135" spans="2:113" x14ac:dyDescent="0.25">
      <c r="B135" s="1">
        <v>202407</v>
      </c>
      <c r="C135" s="2">
        <v>45474</v>
      </c>
      <c r="D135" s="1">
        <v>202407</v>
      </c>
      <c r="E135" s="1"/>
      <c r="F135" s="1" t="s">
        <v>278</v>
      </c>
      <c r="G135" s="1" t="s">
        <v>279</v>
      </c>
      <c r="H135" s="1">
        <v>15016</v>
      </c>
      <c r="I135" s="1"/>
      <c r="J135" s="1">
        <v>2</v>
      </c>
      <c r="K135" s="1">
        <v>2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>
        <v>1</v>
      </c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>
        <v>1</v>
      </c>
      <c r="BZ135" s="1"/>
      <c r="CA135" s="1"/>
      <c r="CB135" s="16">
        <f>SUM(Table1[[#This Row],[MOH 731_HTS_Positive_2-9 _(M)_ HV01-06]:[MOH 731_HTS_Positive_25+ _(F) (Including PMTCT)_HV01-15]])</f>
        <v>0</v>
      </c>
      <c r="CC135" s="16">
        <f>SUM(Table1[[#This Row],[MOH 731_HTS_Tests _(M)_ HV01-01]:[MOH 731_HTS_Tests _(F) (Including PMTCT)_ HV01-02]])</f>
        <v>4</v>
      </c>
      <c r="CD135" s="16">
        <f>Table1[[#This Row],[MOH 711 New ANC clients]]</f>
        <v>1</v>
      </c>
      <c r="CE135" s="6">
        <f>SUM(Table1[[#This Row],[MOH 731_EMTCT_Tested at ANC_Initial_HV02-02]])</f>
        <v>1</v>
      </c>
      <c r="CF135" s="6">
        <f t="shared" si="33"/>
        <v>0</v>
      </c>
      <c r="CG135" s="6">
        <f t="shared" si="33"/>
        <v>0</v>
      </c>
      <c r="CH135" s="6">
        <f>SUM(Table1[[#This Row],[MOH 731_EMTCT_Known Positive at 1st ANC_HV02-01]])</f>
        <v>0</v>
      </c>
      <c r="CI135" s="6">
        <f>SUM(Table1[[#This Row],[MOH 731_EMTCT_Positive Results_ANC_HV02-10]])</f>
        <v>0</v>
      </c>
      <c r="CJ135" s="6">
        <f t="shared" si="23"/>
        <v>0</v>
      </c>
      <c r="CK135" s="6">
        <f t="shared" si="24"/>
        <v>0</v>
      </c>
      <c r="CL135" s="6">
        <f>Table1[[#This Row],[MOH 731_EMTCT_Start HAART_ANC_HV02-15]]</f>
        <v>0</v>
      </c>
      <c r="CM135" s="6">
        <f>Table1[[#This Row],[MOH 731_EMTCT_On HAART at 1st ANC_HV02-14]]</f>
        <v>0</v>
      </c>
      <c r="CN135" s="6">
        <f>SUM(Table1[[#This Row],[MOH 731_HIV_TB_StartART_&lt;1 (M) HV03-01]:[MOH 731_HIV_TB_StartART_25+_(F)_HV03-14]])</f>
        <v>0</v>
      </c>
      <c r="CO135" s="6">
        <f>SUM(Table1[[#This Row],[MOH 731_HIV_TB_OnART_&lt;1 (M) HV03-15]:[MOH 731_HIV_TB_OnART_25+_(F)_HV03-28]])</f>
        <v>0</v>
      </c>
      <c r="CP135" s="6">
        <f>Table1[[#This Row],[anc1_731]]</f>
        <v>1</v>
      </c>
      <c r="CQ135" s="6">
        <f>Table1[[#This Row],[anc_kp]]</f>
        <v>0</v>
      </c>
      <c r="CR135" s="6">
        <f>Table1[[#This Row],[MOH 731_HIV_TB cases_New_HV03-61]]</f>
        <v>0</v>
      </c>
      <c r="CS135" s="6">
        <f>Table1[[#This Row],[MOH 731_HIV_TB New_KnownHIVPositive(KPs)_HV03-62]]</f>
        <v>0</v>
      </c>
      <c r="CT135" s="6">
        <f t="shared" si="25"/>
        <v>0</v>
      </c>
      <c r="CU135" s="6">
        <f t="shared" si="26"/>
        <v>0</v>
      </c>
      <c r="CV135" s="6">
        <f>Table1[[#This Row],[MOH 731_HIV_TB New HIV Positive_HV03-63]]</f>
        <v>0</v>
      </c>
      <c r="CW135" s="6">
        <f>Table1[[#This Row],[MOH 731_HIV_TB New Known HIV Positive (KP) on HAART_HV03-64]]</f>
        <v>0</v>
      </c>
      <c r="CX135" s="6">
        <f>Table1[[#This Row],[MOH 731_HIV_TB New_start_HAART_HV03-65]]</f>
        <v>0</v>
      </c>
      <c r="CY135" s="6">
        <f>SUM(Table1[[#This Row],[tb_alreadyart_3082]:[tb_newart_3083]])</f>
        <v>0</v>
      </c>
      <c r="CZ135" s="6">
        <f>SUM(Table1[[#This Row],[MOH 731_HTS_No. Initiated on PrEP (NEW)_General popn _(M)_ HV01-19]:[MOH 731_HTS_No. Initiated on PrEP (NEW)_Pregnant and breastfeeding women HV01-31]])</f>
        <v>0</v>
      </c>
      <c r="DA135" s="6">
        <f t="shared" si="27"/>
        <v>0</v>
      </c>
      <c r="DB135" s="6">
        <f t="shared" si="28"/>
        <v>0</v>
      </c>
      <c r="DC135" s="6">
        <f>Table1[[#This Row],[MOH 711 SGBV Total Survivors Seen]]</f>
        <v>0</v>
      </c>
      <c r="DD135" s="6">
        <f t="shared" si="29"/>
        <v>0</v>
      </c>
      <c r="DE135" s="6">
        <f t="shared" si="30"/>
        <v>0</v>
      </c>
      <c r="DF135" s="6">
        <f>SUM(Table1[[#This Row],[MOH 731_HIV_TB_StartTPT_&lt;15 HV03-31]:[MOH 731_HIV_TB_StartTPT_15+ HV03-32]])</f>
        <v>0</v>
      </c>
      <c r="DG135" s="6">
        <f t="shared" si="31"/>
        <v>0</v>
      </c>
      <c r="DH135" s="18"/>
      <c r="DI135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('202407_uKgdZY6oggg','202407','uKgdZY6oggg','15016','0','4','1','1','0','0','0','0','0','0','0','0','0','0','1','0','0','0','0','0','0','0','0','0','0','0','0','0','0','0','0','0');</v>
      </c>
    </row>
    <row r="136" spans="2:113" x14ac:dyDescent="0.25">
      <c r="B136" s="1">
        <v>202407</v>
      </c>
      <c r="C136" s="2">
        <v>45474</v>
      </c>
      <c r="D136" s="1">
        <v>202407</v>
      </c>
      <c r="E136" s="1"/>
      <c r="F136" s="1" t="s">
        <v>552</v>
      </c>
      <c r="G136" s="1" t="s">
        <v>553</v>
      </c>
      <c r="H136" s="1">
        <v>15017</v>
      </c>
      <c r="I136" s="1" t="s">
        <v>554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>
        <v>3</v>
      </c>
      <c r="BZ136" s="1"/>
      <c r="CA136" s="1"/>
      <c r="CB136" s="16">
        <f>SUM(Table1[[#This Row],[MOH 731_HTS_Positive_2-9 _(M)_ HV01-06]:[MOH 731_HTS_Positive_25+ _(F) (Including PMTCT)_HV01-15]])</f>
        <v>0</v>
      </c>
      <c r="CC136" s="16">
        <f>SUM(Table1[[#This Row],[MOH 731_HTS_Tests _(M)_ HV01-01]:[MOH 731_HTS_Tests _(F) (Including PMTCT)_ HV01-02]])</f>
        <v>0</v>
      </c>
      <c r="CD136" s="16">
        <f>Table1[[#This Row],[MOH 711 New ANC clients]]</f>
        <v>3</v>
      </c>
      <c r="CE136" s="6">
        <f>SUM(Table1[[#This Row],[MOH 731_EMTCT_Tested at ANC_Initial_HV02-02]])</f>
        <v>0</v>
      </c>
      <c r="CF136" s="6">
        <f t="shared" si="33"/>
        <v>0</v>
      </c>
      <c r="CG136" s="6">
        <f t="shared" si="33"/>
        <v>0</v>
      </c>
      <c r="CH136" s="6">
        <f>SUM(Table1[[#This Row],[MOH 731_EMTCT_Known Positive at 1st ANC_HV02-01]])</f>
        <v>0</v>
      </c>
      <c r="CI136" s="6">
        <f>SUM(Table1[[#This Row],[MOH 731_EMTCT_Positive Results_ANC_HV02-10]])</f>
        <v>0</v>
      </c>
      <c r="CJ136" s="6">
        <f t="shared" si="23"/>
        <v>0</v>
      </c>
      <c r="CK136" s="6">
        <f t="shared" si="24"/>
        <v>0</v>
      </c>
      <c r="CL136" s="6">
        <f>Table1[[#This Row],[MOH 731_EMTCT_Start HAART_ANC_HV02-15]]</f>
        <v>0</v>
      </c>
      <c r="CM136" s="6">
        <f>Table1[[#This Row],[MOH 731_EMTCT_On HAART at 1st ANC_HV02-14]]</f>
        <v>0</v>
      </c>
      <c r="CN136" s="6">
        <f>SUM(Table1[[#This Row],[MOH 731_HIV_TB_StartART_&lt;1 (M) HV03-01]:[MOH 731_HIV_TB_StartART_25+_(F)_HV03-14]])</f>
        <v>0</v>
      </c>
      <c r="CO136" s="6">
        <f>SUM(Table1[[#This Row],[MOH 731_HIV_TB_OnART_&lt;1 (M) HV03-15]:[MOH 731_HIV_TB_OnART_25+_(F)_HV03-28]])</f>
        <v>0</v>
      </c>
      <c r="CP136" s="6">
        <f>Table1[[#This Row],[anc1_731]]</f>
        <v>3</v>
      </c>
      <c r="CQ136" s="6">
        <f>Table1[[#This Row],[anc_kp]]</f>
        <v>0</v>
      </c>
      <c r="CR136" s="6">
        <f>Table1[[#This Row],[MOH 731_HIV_TB cases_New_HV03-61]]</f>
        <v>0</v>
      </c>
      <c r="CS136" s="6">
        <f>Table1[[#This Row],[MOH 731_HIV_TB New_KnownHIVPositive(KPs)_HV03-62]]</f>
        <v>0</v>
      </c>
      <c r="CT136" s="6">
        <f t="shared" si="25"/>
        <v>0</v>
      </c>
      <c r="CU136" s="6">
        <f t="shared" si="26"/>
        <v>0</v>
      </c>
      <c r="CV136" s="6">
        <f>Table1[[#This Row],[MOH 731_HIV_TB New HIV Positive_HV03-63]]</f>
        <v>0</v>
      </c>
      <c r="CW136" s="6">
        <f>Table1[[#This Row],[MOH 731_HIV_TB New Known HIV Positive (KP) on HAART_HV03-64]]</f>
        <v>0</v>
      </c>
      <c r="CX136" s="6">
        <f>Table1[[#This Row],[MOH 731_HIV_TB New_start_HAART_HV03-65]]</f>
        <v>0</v>
      </c>
      <c r="CY136" s="6">
        <f>SUM(Table1[[#This Row],[tb_alreadyart_3082]:[tb_newart_3083]])</f>
        <v>0</v>
      </c>
      <c r="CZ136" s="6">
        <f>SUM(Table1[[#This Row],[MOH 731_HTS_No. Initiated on PrEP (NEW)_General popn _(M)_ HV01-19]:[MOH 731_HTS_No. Initiated on PrEP (NEW)_Pregnant and breastfeeding women HV01-31]])</f>
        <v>0</v>
      </c>
      <c r="DA136" s="6">
        <f t="shared" si="27"/>
        <v>0</v>
      </c>
      <c r="DB136" s="6">
        <f t="shared" si="28"/>
        <v>0</v>
      </c>
      <c r="DC136" s="6">
        <f>Table1[[#This Row],[MOH 711 SGBV Total Survivors Seen]]</f>
        <v>0</v>
      </c>
      <c r="DD136" s="6">
        <f t="shared" si="29"/>
        <v>0</v>
      </c>
      <c r="DE136" s="6">
        <f t="shared" si="30"/>
        <v>0</v>
      </c>
      <c r="DF136" s="6">
        <f>SUM(Table1[[#This Row],[MOH 731_HIV_TB_StartTPT_&lt;15 HV03-31]:[MOH 731_HIV_TB_StartTPT_15+ HV03-32]])</f>
        <v>0</v>
      </c>
      <c r="DG136" s="6">
        <f t="shared" si="31"/>
        <v>0</v>
      </c>
      <c r="DH136" s="18"/>
      <c r="DI136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('202407_bR0ZSglgLa1','202407','bR0ZSglgLa1','15017','0','0','3','0','0','0','0','0','0','0','0','0','0','0','3','0','0','0','0','0','0','0','0','0','0','0','0','0','0','0','0','0');</v>
      </c>
    </row>
    <row r="137" spans="2:113" x14ac:dyDescent="0.25">
      <c r="B137" s="1">
        <v>202407</v>
      </c>
      <c r="C137" s="2">
        <v>45474</v>
      </c>
      <c r="D137" s="1">
        <v>202407</v>
      </c>
      <c r="E137" s="1"/>
      <c r="F137" s="1" t="s">
        <v>555</v>
      </c>
      <c r="G137" s="1" t="s">
        <v>556</v>
      </c>
      <c r="H137" s="1">
        <v>23345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>
        <v>9</v>
      </c>
      <c r="BZ137" s="1"/>
      <c r="CA137" s="1"/>
      <c r="CB137" s="16">
        <f>SUM(Table1[[#This Row],[MOH 731_HTS_Positive_2-9 _(M)_ HV01-06]:[MOH 731_HTS_Positive_25+ _(F) (Including PMTCT)_HV01-15]])</f>
        <v>0</v>
      </c>
      <c r="CC137" s="16">
        <f>SUM(Table1[[#This Row],[MOH 731_HTS_Tests _(M)_ HV01-01]:[MOH 731_HTS_Tests _(F) (Including PMTCT)_ HV01-02]])</f>
        <v>0</v>
      </c>
      <c r="CD137" s="16">
        <f>Table1[[#This Row],[MOH 711 New ANC clients]]</f>
        <v>9</v>
      </c>
      <c r="CE137" s="6">
        <f>SUM(Table1[[#This Row],[MOH 731_EMTCT_Tested at ANC_Initial_HV02-02]])</f>
        <v>0</v>
      </c>
      <c r="CF137" s="6">
        <f t="shared" si="33"/>
        <v>0</v>
      </c>
      <c r="CG137" s="6">
        <f t="shared" si="33"/>
        <v>0</v>
      </c>
      <c r="CH137" s="6">
        <f>SUM(Table1[[#This Row],[MOH 731_EMTCT_Known Positive at 1st ANC_HV02-01]])</f>
        <v>0</v>
      </c>
      <c r="CI137" s="6">
        <f>SUM(Table1[[#This Row],[MOH 731_EMTCT_Positive Results_ANC_HV02-10]])</f>
        <v>0</v>
      </c>
      <c r="CJ137" s="6">
        <f t="shared" si="23"/>
        <v>0</v>
      </c>
      <c r="CK137" s="6">
        <f t="shared" si="24"/>
        <v>0</v>
      </c>
      <c r="CL137" s="6">
        <f>Table1[[#This Row],[MOH 731_EMTCT_Start HAART_ANC_HV02-15]]</f>
        <v>0</v>
      </c>
      <c r="CM137" s="6">
        <f>Table1[[#This Row],[MOH 731_EMTCT_On HAART at 1st ANC_HV02-14]]</f>
        <v>0</v>
      </c>
      <c r="CN137" s="6">
        <f>SUM(Table1[[#This Row],[MOH 731_HIV_TB_StartART_&lt;1 (M) HV03-01]:[MOH 731_HIV_TB_StartART_25+_(F)_HV03-14]])</f>
        <v>0</v>
      </c>
      <c r="CO137" s="6">
        <f>SUM(Table1[[#This Row],[MOH 731_HIV_TB_OnART_&lt;1 (M) HV03-15]:[MOH 731_HIV_TB_OnART_25+_(F)_HV03-28]])</f>
        <v>0</v>
      </c>
      <c r="CP137" s="6">
        <f>Table1[[#This Row],[anc1_731]]</f>
        <v>9</v>
      </c>
      <c r="CQ137" s="6">
        <f>Table1[[#This Row],[anc_kp]]</f>
        <v>0</v>
      </c>
      <c r="CR137" s="6">
        <f>Table1[[#This Row],[MOH 731_HIV_TB cases_New_HV03-61]]</f>
        <v>0</v>
      </c>
      <c r="CS137" s="6">
        <f>Table1[[#This Row],[MOH 731_HIV_TB New_KnownHIVPositive(KPs)_HV03-62]]</f>
        <v>0</v>
      </c>
      <c r="CT137" s="6">
        <f t="shared" si="25"/>
        <v>0</v>
      </c>
      <c r="CU137" s="6">
        <f t="shared" si="26"/>
        <v>0</v>
      </c>
      <c r="CV137" s="6">
        <f>Table1[[#This Row],[MOH 731_HIV_TB New HIV Positive_HV03-63]]</f>
        <v>0</v>
      </c>
      <c r="CW137" s="6">
        <f>Table1[[#This Row],[MOH 731_HIV_TB New Known HIV Positive (KP) on HAART_HV03-64]]</f>
        <v>0</v>
      </c>
      <c r="CX137" s="6">
        <f>Table1[[#This Row],[MOH 731_HIV_TB New_start_HAART_HV03-65]]</f>
        <v>0</v>
      </c>
      <c r="CY137" s="6">
        <f>SUM(Table1[[#This Row],[tb_alreadyart_3082]:[tb_newart_3083]])</f>
        <v>0</v>
      </c>
      <c r="CZ137" s="6">
        <f>SUM(Table1[[#This Row],[MOH 731_HTS_No. Initiated on PrEP (NEW)_General popn _(M)_ HV01-19]:[MOH 731_HTS_No. Initiated on PrEP (NEW)_Pregnant and breastfeeding women HV01-31]])</f>
        <v>0</v>
      </c>
      <c r="DA137" s="6">
        <f t="shared" si="27"/>
        <v>0</v>
      </c>
      <c r="DB137" s="6">
        <f t="shared" si="28"/>
        <v>0</v>
      </c>
      <c r="DC137" s="6">
        <f>Table1[[#This Row],[MOH 711 SGBV Total Survivors Seen]]</f>
        <v>0</v>
      </c>
      <c r="DD137" s="6">
        <f t="shared" si="29"/>
        <v>0</v>
      </c>
      <c r="DE137" s="6">
        <f t="shared" si="30"/>
        <v>0</v>
      </c>
      <c r="DF137" s="6">
        <f>SUM(Table1[[#This Row],[MOH 731_HIV_TB_StartTPT_&lt;15 HV03-31]:[MOH 731_HIV_TB_StartTPT_15+ HV03-32]])</f>
        <v>0</v>
      </c>
      <c r="DG137" s="6">
        <f t="shared" si="31"/>
        <v>0</v>
      </c>
      <c r="DH137" s="18"/>
      <c r="DI137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('202407_FqkudDNolS5','202407','FqkudDNolS5','23345','0','0','9','0','0','0','0','0','0','0','0','0','0','0','9','0','0','0','0','0','0','0','0','0','0','0','0','0','0','0','0','0');</v>
      </c>
    </row>
    <row r="138" spans="2:113" x14ac:dyDescent="0.25">
      <c r="B138" s="1">
        <v>202407</v>
      </c>
      <c r="C138" s="2">
        <v>45474</v>
      </c>
      <c r="D138" s="1">
        <v>202407</v>
      </c>
      <c r="E138" s="1"/>
      <c r="F138" s="1" t="s">
        <v>557</v>
      </c>
      <c r="G138" s="1" t="s">
        <v>558</v>
      </c>
      <c r="H138" s="1">
        <v>15028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>
        <v>2</v>
      </c>
      <c r="BZ138" s="1"/>
      <c r="CA138" s="1"/>
      <c r="CB138" s="16">
        <f>SUM(Table1[[#This Row],[MOH 731_HTS_Positive_2-9 _(M)_ HV01-06]:[MOH 731_HTS_Positive_25+ _(F) (Including PMTCT)_HV01-15]])</f>
        <v>0</v>
      </c>
      <c r="CC138" s="16">
        <f>SUM(Table1[[#This Row],[MOH 731_HTS_Tests _(M)_ HV01-01]:[MOH 731_HTS_Tests _(F) (Including PMTCT)_ HV01-02]])</f>
        <v>0</v>
      </c>
      <c r="CD138" s="16">
        <f>Table1[[#This Row],[MOH 711 New ANC clients]]</f>
        <v>2</v>
      </c>
      <c r="CE138" s="6">
        <f>SUM(Table1[[#This Row],[MOH 731_EMTCT_Tested at ANC_Initial_HV02-02]])</f>
        <v>0</v>
      </c>
      <c r="CF138" s="6">
        <f t="shared" si="33"/>
        <v>0</v>
      </c>
      <c r="CG138" s="6">
        <f t="shared" si="33"/>
        <v>0</v>
      </c>
      <c r="CH138" s="6">
        <f>SUM(Table1[[#This Row],[MOH 731_EMTCT_Known Positive at 1st ANC_HV02-01]])</f>
        <v>0</v>
      </c>
      <c r="CI138" s="6">
        <f>SUM(Table1[[#This Row],[MOH 731_EMTCT_Positive Results_ANC_HV02-10]])</f>
        <v>0</v>
      </c>
      <c r="CJ138" s="6">
        <f t="shared" si="23"/>
        <v>0</v>
      </c>
      <c r="CK138" s="6">
        <f t="shared" si="24"/>
        <v>0</v>
      </c>
      <c r="CL138" s="6">
        <f>Table1[[#This Row],[MOH 731_EMTCT_Start HAART_ANC_HV02-15]]</f>
        <v>0</v>
      </c>
      <c r="CM138" s="6">
        <f>Table1[[#This Row],[MOH 731_EMTCT_On HAART at 1st ANC_HV02-14]]</f>
        <v>0</v>
      </c>
      <c r="CN138" s="6">
        <f>SUM(Table1[[#This Row],[MOH 731_HIV_TB_StartART_&lt;1 (M) HV03-01]:[MOH 731_HIV_TB_StartART_25+_(F)_HV03-14]])</f>
        <v>0</v>
      </c>
      <c r="CO138" s="6">
        <f>SUM(Table1[[#This Row],[MOH 731_HIV_TB_OnART_&lt;1 (M) HV03-15]:[MOH 731_HIV_TB_OnART_25+_(F)_HV03-28]])</f>
        <v>0</v>
      </c>
      <c r="CP138" s="6">
        <f>Table1[[#This Row],[anc1_731]]</f>
        <v>2</v>
      </c>
      <c r="CQ138" s="6">
        <f>Table1[[#This Row],[anc_kp]]</f>
        <v>0</v>
      </c>
      <c r="CR138" s="6">
        <f>Table1[[#This Row],[MOH 731_HIV_TB cases_New_HV03-61]]</f>
        <v>0</v>
      </c>
      <c r="CS138" s="6">
        <f>Table1[[#This Row],[MOH 731_HIV_TB New_KnownHIVPositive(KPs)_HV03-62]]</f>
        <v>0</v>
      </c>
      <c r="CT138" s="6">
        <f t="shared" si="25"/>
        <v>0</v>
      </c>
      <c r="CU138" s="6">
        <f t="shared" si="26"/>
        <v>0</v>
      </c>
      <c r="CV138" s="6">
        <f>Table1[[#This Row],[MOH 731_HIV_TB New HIV Positive_HV03-63]]</f>
        <v>0</v>
      </c>
      <c r="CW138" s="6">
        <f>Table1[[#This Row],[MOH 731_HIV_TB New Known HIV Positive (KP) on HAART_HV03-64]]</f>
        <v>0</v>
      </c>
      <c r="CX138" s="6">
        <f>Table1[[#This Row],[MOH 731_HIV_TB New_start_HAART_HV03-65]]</f>
        <v>0</v>
      </c>
      <c r="CY138" s="6">
        <f>SUM(Table1[[#This Row],[tb_alreadyart_3082]:[tb_newart_3083]])</f>
        <v>0</v>
      </c>
      <c r="CZ138" s="6">
        <f>SUM(Table1[[#This Row],[MOH 731_HTS_No. Initiated on PrEP (NEW)_General popn _(M)_ HV01-19]:[MOH 731_HTS_No. Initiated on PrEP (NEW)_Pregnant and breastfeeding women HV01-31]])</f>
        <v>0</v>
      </c>
      <c r="DA138" s="6">
        <f t="shared" si="27"/>
        <v>0</v>
      </c>
      <c r="DB138" s="6">
        <f t="shared" si="28"/>
        <v>0</v>
      </c>
      <c r="DC138" s="6">
        <f>Table1[[#This Row],[MOH 711 SGBV Total Survivors Seen]]</f>
        <v>0</v>
      </c>
      <c r="DD138" s="6">
        <f t="shared" si="29"/>
        <v>0</v>
      </c>
      <c r="DE138" s="6">
        <f t="shared" si="30"/>
        <v>0</v>
      </c>
      <c r="DF138" s="6">
        <f>SUM(Table1[[#This Row],[MOH 731_HIV_TB_StartTPT_&lt;15 HV03-31]:[MOH 731_HIV_TB_StartTPT_15+ HV03-32]])</f>
        <v>0</v>
      </c>
      <c r="DG138" s="6">
        <f t="shared" si="31"/>
        <v>0</v>
      </c>
      <c r="DH138" s="18"/>
      <c r="DI138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('202407_TCBGWHUlgR2','202407','TCBGWHUlgR2','15028','0','0','2','0','0','0','0','0','0','0','0','0','0','0','2','0','0','0','0','0','0','0','0','0','0','0','0','0','0','0','0','0');</v>
      </c>
    </row>
    <row r="139" spans="2:113" x14ac:dyDescent="0.25">
      <c r="B139" s="1">
        <v>202407</v>
      </c>
      <c r="C139" s="2">
        <v>45474</v>
      </c>
      <c r="D139" s="1">
        <v>202407</v>
      </c>
      <c r="E139" s="1"/>
      <c r="F139" s="1" t="s">
        <v>280</v>
      </c>
      <c r="G139" s="1" t="s">
        <v>281</v>
      </c>
      <c r="H139" s="1">
        <v>17275</v>
      </c>
      <c r="I139" s="1" t="s">
        <v>89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>
        <v>3</v>
      </c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>
        <v>3</v>
      </c>
      <c r="BZ139" s="1"/>
      <c r="CA139" s="1"/>
      <c r="CB139" s="16">
        <f>SUM(Table1[[#This Row],[MOH 731_HTS_Positive_2-9 _(M)_ HV01-06]:[MOH 731_HTS_Positive_25+ _(F) (Including PMTCT)_HV01-15]])</f>
        <v>0</v>
      </c>
      <c r="CC139" s="16">
        <f>SUM(Table1[[#This Row],[MOH 731_HTS_Tests _(M)_ HV01-01]:[MOH 731_HTS_Tests _(F) (Including PMTCT)_ HV01-02]])</f>
        <v>0</v>
      </c>
      <c r="CD139" s="16">
        <f>Table1[[#This Row],[MOH 711 New ANC clients]]</f>
        <v>3</v>
      </c>
      <c r="CE139" s="6">
        <f>SUM(Table1[[#This Row],[MOH 731_EMTCT_Tested at ANC_Initial_HV02-02]])</f>
        <v>3</v>
      </c>
      <c r="CF139" s="6">
        <f t="shared" si="33"/>
        <v>0</v>
      </c>
      <c r="CG139" s="6">
        <f t="shared" si="33"/>
        <v>0</v>
      </c>
      <c r="CH139" s="6">
        <f>SUM(Table1[[#This Row],[MOH 731_EMTCT_Known Positive at 1st ANC_HV02-01]])</f>
        <v>0</v>
      </c>
      <c r="CI139" s="6">
        <f>SUM(Table1[[#This Row],[MOH 731_EMTCT_Positive Results_ANC_HV02-10]])</f>
        <v>0</v>
      </c>
      <c r="CJ139" s="6">
        <f t="shared" si="23"/>
        <v>0</v>
      </c>
      <c r="CK139" s="6">
        <f t="shared" si="24"/>
        <v>0</v>
      </c>
      <c r="CL139" s="6">
        <f>Table1[[#This Row],[MOH 731_EMTCT_Start HAART_ANC_HV02-15]]</f>
        <v>0</v>
      </c>
      <c r="CM139" s="6">
        <f>Table1[[#This Row],[MOH 731_EMTCT_On HAART at 1st ANC_HV02-14]]</f>
        <v>0</v>
      </c>
      <c r="CN139" s="6">
        <f>SUM(Table1[[#This Row],[MOH 731_HIV_TB_StartART_&lt;1 (M) HV03-01]:[MOH 731_HIV_TB_StartART_25+_(F)_HV03-14]])</f>
        <v>0</v>
      </c>
      <c r="CO139" s="6">
        <f>SUM(Table1[[#This Row],[MOH 731_HIV_TB_OnART_&lt;1 (M) HV03-15]:[MOH 731_HIV_TB_OnART_25+_(F)_HV03-28]])</f>
        <v>0</v>
      </c>
      <c r="CP139" s="6">
        <f>Table1[[#This Row],[anc1_731]]</f>
        <v>3</v>
      </c>
      <c r="CQ139" s="6">
        <f>Table1[[#This Row],[anc_kp]]</f>
        <v>0</v>
      </c>
      <c r="CR139" s="6">
        <f>Table1[[#This Row],[MOH 731_HIV_TB cases_New_HV03-61]]</f>
        <v>0</v>
      </c>
      <c r="CS139" s="6">
        <f>Table1[[#This Row],[MOH 731_HIV_TB New_KnownHIVPositive(KPs)_HV03-62]]</f>
        <v>0</v>
      </c>
      <c r="CT139" s="6">
        <f t="shared" si="25"/>
        <v>0</v>
      </c>
      <c r="CU139" s="6">
        <f t="shared" si="26"/>
        <v>0</v>
      </c>
      <c r="CV139" s="6">
        <f>Table1[[#This Row],[MOH 731_HIV_TB New HIV Positive_HV03-63]]</f>
        <v>0</v>
      </c>
      <c r="CW139" s="6">
        <f>Table1[[#This Row],[MOH 731_HIV_TB New Known HIV Positive (KP) on HAART_HV03-64]]</f>
        <v>0</v>
      </c>
      <c r="CX139" s="6">
        <f>Table1[[#This Row],[MOH 731_HIV_TB New_start_HAART_HV03-65]]</f>
        <v>0</v>
      </c>
      <c r="CY139" s="6">
        <f>SUM(Table1[[#This Row],[tb_alreadyart_3082]:[tb_newart_3083]])</f>
        <v>0</v>
      </c>
      <c r="CZ139" s="6">
        <f>SUM(Table1[[#This Row],[MOH 731_HTS_No. Initiated on PrEP (NEW)_General popn _(M)_ HV01-19]:[MOH 731_HTS_No. Initiated on PrEP (NEW)_Pregnant and breastfeeding women HV01-31]])</f>
        <v>0</v>
      </c>
      <c r="DA139" s="6">
        <f t="shared" si="27"/>
        <v>0</v>
      </c>
      <c r="DB139" s="6">
        <f t="shared" si="28"/>
        <v>0</v>
      </c>
      <c r="DC139" s="6">
        <f>Table1[[#This Row],[MOH 711 SGBV Total Survivors Seen]]</f>
        <v>0</v>
      </c>
      <c r="DD139" s="6">
        <f t="shared" si="29"/>
        <v>0</v>
      </c>
      <c r="DE139" s="6">
        <f t="shared" si="30"/>
        <v>0</v>
      </c>
      <c r="DF139" s="6">
        <f>SUM(Table1[[#This Row],[MOH 731_HIV_TB_StartTPT_&lt;15 HV03-31]:[MOH 731_HIV_TB_StartTPT_15+ HV03-32]])</f>
        <v>0</v>
      </c>
      <c r="DG139" s="6">
        <f t="shared" si="31"/>
        <v>0</v>
      </c>
      <c r="DH139" s="18"/>
      <c r="DI139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('202407_NJVnTQ5LD3H','202407','NJVnTQ5LD3H','17275','0','0','3','3','0','0','0','0','0','0','0','0','0','0','3','0','0','0','0','0','0','0','0','0','0','0','0','0','0','0','0','0');</v>
      </c>
    </row>
    <row r="140" spans="2:113" x14ac:dyDescent="0.25">
      <c r="B140" s="1">
        <v>202407</v>
      </c>
      <c r="C140" s="2">
        <v>45474</v>
      </c>
      <c r="D140" s="1">
        <v>202407</v>
      </c>
      <c r="E140" s="1"/>
      <c r="F140" s="1" t="s">
        <v>282</v>
      </c>
      <c r="G140" s="1" t="s">
        <v>283</v>
      </c>
      <c r="H140" s="1">
        <v>15029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>
        <v>27</v>
      </c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>
        <v>1</v>
      </c>
      <c r="BI140" s="1"/>
      <c r="BJ140" s="1">
        <v>1</v>
      </c>
      <c r="BK140" s="1">
        <v>1</v>
      </c>
      <c r="BL140" s="1"/>
      <c r="BM140" s="1"/>
      <c r="BN140" s="1">
        <v>2</v>
      </c>
      <c r="BO140" s="1">
        <v>1</v>
      </c>
      <c r="BP140" s="1">
        <v>5</v>
      </c>
      <c r="BQ140" s="1">
        <v>16</v>
      </c>
      <c r="BR140" s="1"/>
      <c r="BS140" s="1"/>
      <c r="BT140" s="1"/>
      <c r="BU140" s="1"/>
      <c r="BV140" s="1"/>
      <c r="BW140" s="1"/>
      <c r="BX140" s="1"/>
      <c r="BY140" s="1">
        <v>27</v>
      </c>
      <c r="BZ140" s="1"/>
      <c r="CA140" s="1"/>
      <c r="CB140" s="16">
        <f>SUM(Table1[[#This Row],[MOH 731_HTS_Positive_2-9 _(M)_ HV01-06]:[MOH 731_HTS_Positive_25+ _(F) (Including PMTCT)_HV01-15]])</f>
        <v>0</v>
      </c>
      <c r="CC140" s="16">
        <f>SUM(Table1[[#This Row],[MOH 731_HTS_Tests _(M)_ HV01-01]:[MOH 731_HTS_Tests _(F) (Including PMTCT)_ HV01-02]])</f>
        <v>0</v>
      </c>
      <c r="CD140" s="16">
        <f>Table1[[#This Row],[MOH 711 New ANC clients]]</f>
        <v>27</v>
      </c>
      <c r="CE140" s="6">
        <f>SUM(Table1[[#This Row],[MOH 731_EMTCT_Tested at ANC_Initial_HV02-02]])</f>
        <v>27</v>
      </c>
      <c r="CF140" s="6">
        <f t="shared" si="33"/>
        <v>0</v>
      </c>
      <c r="CG140" s="6">
        <f t="shared" si="33"/>
        <v>0</v>
      </c>
      <c r="CH140" s="6">
        <f>SUM(Table1[[#This Row],[MOH 731_EMTCT_Known Positive at 1st ANC_HV02-01]])</f>
        <v>0</v>
      </c>
      <c r="CI140" s="6">
        <f>SUM(Table1[[#This Row],[MOH 731_EMTCT_Positive Results_ANC_HV02-10]])</f>
        <v>0</v>
      </c>
      <c r="CJ140" s="6">
        <f t="shared" si="23"/>
        <v>0</v>
      </c>
      <c r="CK140" s="6">
        <f t="shared" si="24"/>
        <v>0</v>
      </c>
      <c r="CL140" s="6">
        <f>Table1[[#This Row],[MOH 731_EMTCT_Start HAART_ANC_HV02-15]]</f>
        <v>0</v>
      </c>
      <c r="CM140" s="6">
        <f>Table1[[#This Row],[MOH 731_EMTCT_On HAART at 1st ANC_HV02-14]]</f>
        <v>0</v>
      </c>
      <c r="CN140" s="6">
        <f>SUM(Table1[[#This Row],[MOH 731_HIV_TB_StartART_&lt;1 (M) HV03-01]:[MOH 731_HIV_TB_StartART_25+_(F)_HV03-14]])</f>
        <v>0</v>
      </c>
      <c r="CO140" s="6">
        <f>SUM(Table1[[#This Row],[MOH 731_HIV_TB_OnART_&lt;1 (M) HV03-15]:[MOH 731_HIV_TB_OnART_25+_(F)_HV03-28]])</f>
        <v>27</v>
      </c>
      <c r="CP140" s="6">
        <f>Table1[[#This Row],[anc1_731]]</f>
        <v>27</v>
      </c>
      <c r="CQ140" s="6">
        <f>Table1[[#This Row],[anc_kp]]</f>
        <v>0</v>
      </c>
      <c r="CR140" s="6">
        <f>Table1[[#This Row],[MOH 731_HIV_TB cases_New_HV03-61]]</f>
        <v>0</v>
      </c>
      <c r="CS140" s="6">
        <f>Table1[[#This Row],[MOH 731_HIV_TB New_KnownHIVPositive(KPs)_HV03-62]]</f>
        <v>0</v>
      </c>
      <c r="CT140" s="6">
        <f t="shared" si="25"/>
        <v>0</v>
      </c>
      <c r="CU140" s="6">
        <f t="shared" si="26"/>
        <v>0</v>
      </c>
      <c r="CV140" s="6">
        <f>Table1[[#This Row],[MOH 731_HIV_TB New HIV Positive_HV03-63]]</f>
        <v>0</v>
      </c>
      <c r="CW140" s="6">
        <f>Table1[[#This Row],[MOH 731_HIV_TB New Known HIV Positive (KP) on HAART_HV03-64]]</f>
        <v>0</v>
      </c>
      <c r="CX140" s="6">
        <f>Table1[[#This Row],[MOH 731_HIV_TB New_start_HAART_HV03-65]]</f>
        <v>0</v>
      </c>
      <c r="CY140" s="6">
        <f>SUM(Table1[[#This Row],[tb_alreadyart_3082]:[tb_newart_3083]])</f>
        <v>0</v>
      </c>
      <c r="CZ140" s="6">
        <f>SUM(Table1[[#This Row],[MOH 731_HTS_No. Initiated on PrEP (NEW)_General popn _(M)_ HV01-19]:[MOH 731_HTS_No. Initiated on PrEP (NEW)_Pregnant and breastfeeding women HV01-31]])</f>
        <v>0</v>
      </c>
      <c r="DA140" s="6">
        <f t="shared" si="27"/>
        <v>0</v>
      </c>
      <c r="DB140" s="6">
        <f t="shared" si="28"/>
        <v>0</v>
      </c>
      <c r="DC140" s="6">
        <f>Table1[[#This Row],[MOH 711 SGBV Total Survivors Seen]]</f>
        <v>0</v>
      </c>
      <c r="DD140" s="6">
        <f t="shared" si="29"/>
        <v>0</v>
      </c>
      <c r="DE140" s="6">
        <f t="shared" si="30"/>
        <v>0</v>
      </c>
      <c r="DF140" s="6">
        <f>SUM(Table1[[#This Row],[MOH 731_HIV_TB_StartTPT_&lt;15 HV03-31]:[MOH 731_HIV_TB_StartTPT_15+ HV03-32]])</f>
        <v>0</v>
      </c>
      <c r="DG140" s="6">
        <f t="shared" si="31"/>
        <v>0</v>
      </c>
      <c r="DH140" s="18"/>
      <c r="DI140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('202407_MDoP17LtqAC','202407','MDoP17LtqAC','15029','0','0','27','27','0','0','0','0','0','0','0','0','0','27','27','0','0','0','0','0','0','0','0','0','0','0','0','0','0','0','0','0');</v>
      </c>
    </row>
    <row r="141" spans="2:113" x14ac:dyDescent="0.25">
      <c r="B141" s="1">
        <v>202407</v>
      </c>
      <c r="C141" s="2">
        <v>45474</v>
      </c>
      <c r="D141" s="1">
        <v>202407</v>
      </c>
      <c r="E141" s="1"/>
      <c r="F141" s="1" t="s">
        <v>559</v>
      </c>
      <c r="G141" s="1" t="s">
        <v>560</v>
      </c>
      <c r="H141" s="1">
        <v>30806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>
        <v>2</v>
      </c>
      <c r="BZ141" s="1"/>
      <c r="CA141" s="1"/>
      <c r="CB141" s="16">
        <f>SUM(Table1[[#This Row],[MOH 731_HTS_Positive_2-9 _(M)_ HV01-06]:[MOH 731_HTS_Positive_25+ _(F) (Including PMTCT)_HV01-15]])</f>
        <v>0</v>
      </c>
      <c r="CC141" s="16">
        <f>SUM(Table1[[#This Row],[MOH 731_HTS_Tests _(M)_ HV01-01]:[MOH 731_HTS_Tests _(F) (Including PMTCT)_ HV01-02]])</f>
        <v>0</v>
      </c>
      <c r="CD141" s="16">
        <f>Table1[[#This Row],[MOH 711 New ANC clients]]</f>
        <v>2</v>
      </c>
      <c r="CE141" s="6">
        <f>SUM(Table1[[#This Row],[MOH 731_EMTCT_Tested at ANC_Initial_HV02-02]])</f>
        <v>0</v>
      </c>
      <c r="CF141" s="6">
        <f t="shared" si="33"/>
        <v>0</v>
      </c>
      <c r="CG141" s="6">
        <f t="shared" si="33"/>
        <v>0</v>
      </c>
      <c r="CH141" s="6">
        <f>SUM(Table1[[#This Row],[MOH 731_EMTCT_Known Positive at 1st ANC_HV02-01]])</f>
        <v>0</v>
      </c>
      <c r="CI141" s="6">
        <f>SUM(Table1[[#This Row],[MOH 731_EMTCT_Positive Results_ANC_HV02-10]])</f>
        <v>0</v>
      </c>
      <c r="CJ141" s="6">
        <f t="shared" si="23"/>
        <v>0</v>
      </c>
      <c r="CK141" s="6">
        <f t="shared" si="24"/>
        <v>0</v>
      </c>
      <c r="CL141" s="6">
        <f>Table1[[#This Row],[MOH 731_EMTCT_Start HAART_ANC_HV02-15]]</f>
        <v>0</v>
      </c>
      <c r="CM141" s="6">
        <f>Table1[[#This Row],[MOH 731_EMTCT_On HAART at 1st ANC_HV02-14]]</f>
        <v>0</v>
      </c>
      <c r="CN141" s="6">
        <f>SUM(Table1[[#This Row],[MOH 731_HIV_TB_StartART_&lt;1 (M) HV03-01]:[MOH 731_HIV_TB_StartART_25+_(F)_HV03-14]])</f>
        <v>0</v>
      </c>
      <c r="CO141" s="6">
        <f>SUM(Table1[[#This Row],[MOH 731_HIV_TB_OnART_&lt;1 (M) HV03-15]:[MOH 731_HIV_TB_OnART_25+_(F)_HV03-28]])</f>
        <v>0</v>
      </c>
      <c r="CP141" s="6">
        <f>Table1[[#This Row],[anc1_731]]</f>
        <v>2</v>
      </c>
      <c r="CQ141" s="6">
        <f>Table1[[#This Row],[anc_kp]]</f>
        <v>0</v>
      </c>
      <c r="CR141" s="6">
        <f>Table1[[#This Row],[MOH 731_HIV_TB cases_New_HV03-61]]</f>
        <v>0</v>
      </c>
      <c r="CS141" s="6">
        <f>Table1[[#This Row],[MOH 731_HIV_TB New_KnownHIVPositive(KPs)_HV03-62]]</f>
        <v>0</v>
      </c>
      <c r="CT141" s="6">
        <f t="shared" si="25"/>
        <v>0</v>
      </c>
      <c r="CU141" s="6">
        <f t="shared" si="26"/>
        <v>0</v>
      </c>
      <c r="CV141" s="6">
        <f>Table1[[#This Row],[MOH 731_HIV_TB New HIV Positive_HV03-63]]</f>
        <v>0</v>
      </c>
      <c r="CW141" s="6">
        <f>Table1[[#This Row],[MOH 731_HIV_TB New Known HIV Positive (KP) on HAART_HV03-64]]</f>
        <v>0</v>
      </c>
      <c r="CX141" s="6">
        <f>Table1[[#This Row],[MOH 731_HIV_TB New_start_HAART_HV03-65]]</f>
        <v>0</v>
      </c>
      <c r="CY141" s="6">
        <f>SUM(Table1[[#This Row],[tb_alreadyart_3082]:[tb_newart_3083]])</f>
        <v>0</v>
      </c>
      <c r="CZ141" s="6">
        <f>SUM(Table1[[#This Row],[MOH 731_HTS_No. Initiated on PrEP (NEW)_General popn _(M)_ HV01-19]:[MOH 731_HTS_No. Initiated on PrEP (NEW)_Pregnant and breastfeeding women HV01-31]])</f>
        <v>0</v>
      </c>
      <c r="DA141" s="6">
        <f t="shared" si="27"/>
        <v>0</v>
      </c>
      <c r="DB141" s="6">
        <f t="shared" si="28"/>
        <v>0</v>
      </c>
      <c r="DC141" s="6">
        <f>Table1[[#This Row],[MOH 711 SGBV Total Survivors Seen]]</f>
        <v>0</v>
      </c>
      <c r="DD141" s="6">
        <f t="shared" si="29"/>
        <v>0</v>
      </c>
      <c r="DE141" s="6">
        <f t="shared" si="30"/>
        <v>0</v>
      </c>
      <c r="DF141" s="6">
        <f>SUM(Table1[[#This Row],[MOH 731_HIV_TB_StartTPT_&lt;15 HV03-31]:[MOH 731_HIV_TB_StartTPT_15+ HV03-32]])</f>
        <v>0</v>
      </c>
      <c r="DG141" s="6">
        <f t="shared" si="31"/>
        <v>0</v>
      </c>
      <c r="DH141" s="18"/>
      <c r="DI141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('202407_DUZ7XL5w0ny','202407','DUZ7XL5w0ny','30806','0','0','2','0','0','0','0','0','0','0','0','0','0','0','2','0','0','0','0','0','0','0','0','0','0','0','0','0','0','0','0','0');</v>
      </c>
    </row>
    <row r="142" spans="2:113" x14ac:dyDescent="0.25">
      <c r="B142" s="1">
        <v>202407</v>
      </c>
      <c r="C142" s="2">
        <v>45474</v>
      </c>
      <c r="D142" s="1">
        <v>202407</v>
      </c>
      <c r="E142" s="1"/>
      <c r="F142" s="1" t="s">
        <v>284</v>
      </c>
      <c r="G142" s="1" t="s">
        <v>285</v>
      </c>
      <c r="H142" s="1">
        <v>15036</v>
      </c>
      <c r="I142" s="1"/>
      <c r="J142" s="1">
        <v>4</v>
      </c>
      <c r="K142" s="1">
        <v>2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>
        <v>2</v>
      </c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>
        <v>2</v>
      </c>
      <c r="BZ142" s="1"/>
      <c r="CA142" s="1"/>
      <c r="CB142" s="16">
        <f>SUM(Table1[[#This Row],[MOH 731_HTS_Positive_2-9 _(M)_ HV01-06]:[MOH 731_HTS_Positive_25+ _(F) (Including PMTCT)_HV01-15]])</f>
        <v>0</v>
      </c>
      <c r="CC142" s="16">
        <f>SUM(Table1[[#This Row],[MOH 731_HTS_Tests _(M)_ HV01-01]:[MOH 731_HTS_Tests _(F) (Including PMTCT)_ HV01-02]])</f>
        <v>6</v>
      </c>
      <c r="CD142" s="16">
        <f>Table1[[#This Row],[MOH 711 New ANC clients]]</f>
        <v>2</v>
      </c>
      <c r="CE142" s="6">
        <f>SUM(Table1[[#This Row],[MOH 731_EMTCT_Tested at ANC_Initial_HV02-02]])</f>
        <v>2</v>
      </c>
      <c r="CF142" s="6">
        <f t="shared" si="33"/>
        <v>0</v>
      </c>
      <c r="CG142" s="6">
        <f t="shared" si="33"/>
        <v>0</v>
      </c>
      <c r="CH142" s="6">
        <f>SUM(Table1[[#This Row],[MOH 731_EMTCT_Known Positive at 1st ANC_HV02-01]])</f>
        <v>0</v>
      </c>
      <c r="CI142" s="6">
        <f>SUM(Table1[[#This Row],[MOH 731_EMTCT_Positive Results_ANC_HV02-10]])</f>
        <v>0</v>
      </c>
      <c r="CJ142" s="6">
        <f t="shared" si="23"/>
        <v>0</v>
      </c>
      <c r="CK142" s="6">
        <f t="shared" si="24"/>
        <v>0</v>
      </c>
      <c r="CL142" s="6">
        <f>Table1[[#This Row],[MOH 731_EMTCT_Start HAART_ANC_HV02-15]]</f>
        <v>0</v>
      </c>
      <c r="CM142" s="6">
        <f>Table1[[#This Row],[MOH 731_EMTCT_On HAART at 1st ANC_HV02-14]]</f>
        <v>0</v>
      </c>
      <c r="CN142" s="6">
        <f>SUM(Table1[[#This Row],[MOH 731_HIV_TB_StartART_&lt;1 (M) HV03-01]:[MOH 731_HIV_TB_StartART_25+_(F)_HV03-14]])</f>
        <v>0</v>
      </c>
      <c r="CO142" s="6">
        <f>SUM(Table1[[#This Row],[MOH 731_HIV_TB_OnART_&lt;1 (M) HV03-15]:[MOH 731_HIV_TB_OnART_25+_(F)_HV03-28]])</f>
        <v>0</v>
      </c>
      <c r="CP142" s="6">
        <f>Table1[[#This Row],[anc1_731]]</f>
        <v>2</v>
      </c>
      <c r="CQ142" s="6">
        <f>Table1[[#This Row],[anc_kp]]</f>
        <v>0</v>
      </c>
      <c r="CR142" s="6">
        <f>Table1[[#This Row],[MOH 731_HIV_TB cases_New_HV03-61]]</f>
        <v>0</v>
      </c>
      <c r="CS142" s="6">
        <f>Table1[[#This Row],[MOH 731_HIV_TB New_KnownHIVPositive(KPs)_HV03-62]]</f>
        <v>0</v>
      </c>
      <c r="CT142" s="6">
        <f t="shared" si="25"/>
        <v>0</v>
      </c>
      <c r="CU142" s="6">
        <f t="shared" si="26"/>
        <v>0</v>
      </c>
      <c r="CV142" s="6">
        <f>Table1[[#This Row],[MOH 731_HIV_TB New HIV Positive_HV03-63]]</f>
        <v>0</v>
      </c>
      <c r="CW142" s="6">
        <f>Table1[[#This Row],[MOH 731_HIV_TB New Known HIV Positive (KP) on HAART_HV03-64]]</f>
        <v>0</v>
      </c>
      <c r="CX142" s="6">
        <f>Table1[[#This Row],[MOH 731_HIV_TB New_start_HAART_HV03-65]]</f>
        <v>0</v>
      </c>
      <c r="CY142" s="6">
        <f>SUM(Table1[[#This Row],[tb_alreadyart_3082]:[tb_newart_3083]])</f>
        <v>0</v>
      </c>
      <c r="CZ142" s="6">
        <f>SUM(Table1[[#This Row],[MOH 731_HTS_No. Initiated on PrEP (NEW)_General popn _(M)_ HV01-19]:[MOH 731_HTS_No. Initiated on PrEP (NEW)_Pregnant and breastfeeding women HV01-31]])</f>
        <v>0</v>
      </c>
      <c r="DA142" s="6">
        <f t="shared" si="27"/>
        <v>0</v>
      </c>
      <c r="DB142" s="6">
        <f t="shared" si="28"/>
        <v>0</v>
      </c>
      <c r="DC142" s="6">
        <f>Table1[[#This Row],[MOH 711 SGBV Total Survivors Seen]]</f>
        <v>0</v>
      </c>
      <c r="DD142" s="6">
        <f t="shared" si="29"/>
        <v>0</v>
      </c>
      <c r="DE142" s="6">
        <f t="shared" si="30"/>
        <v>0</v>
      </c>
      <c r="DF142" s="6">
        <f>SUM(Table1[[#This Row],[MOH 731_HIV_TB_StartTPT_&lt;15 HV03-31]:[MOH 731_HIV_TB_StartTPT_15+ HV03-32]])</f>
        <v>0</v>
      </c>
      <c r="DG142" s="6">
        <f t="shared" si="31"/>
        <v>0</v>
      </c>
      <c r="DH142" s="18"/>
      <c r="DI142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('202407_ziNlD1mXqDM','202407','ziNlD1mXqDM','15036','0','6','2','2','0','0','0','0','0','0','0','0','0','0','2','0','0','0','0','0','0','0','0','0','0','0','0','0','0','0','0','0');</v>
      </c>
    </row>
    <row r="143" spans="2:113" x14ac:dyDescent="0.25">
      <c r="B143" s="1">
        <v>202407</v>
      </c>
      <c r="C143" s="2">
        <v>45474</v>
      </c>
      <c r="D143" s="1">
        <v>202407</v>
      </c>
      <c r="E143" s="1"/>
      <c r="F143" s="1" t="s">
        <v>286</v>
      </c>
      <c r="G143" s="1" t="s">
        <v>287</v>
      </c>
      <c r="H143" s="1">
        <v>20717</v>
      </c>
      <c r="I143" s="1"/>
      <c r="J143" s="1"/>
      <c r="K143" s="1">
        <v>55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>
        <v>5</v>
      </c>
      <c r="BZ143" s="1"/>
      <c r="CA143" s="1"/>
      <c r="CB143" s="16">
        <f>SUM(Table1[[#This Row],[MOH 731_HTS_Positive_2-9 _(M)_ HV01-06]:[MOH 731_HTS_Positive_25+ _(F) (Including PMTCT)_HV01-15]])</f>
        <v>0</v>
      </c>
      <c r="CC143" s="16">
        <f>SUM(Table1[[#This Row],[MOH 731_HTS_Tests _(M)_ HV01-01]:[MOH 731_HTS_Tests _(F) (Including PMTCT)_ HV01-02]])</f>
        <v>55</v>
      </c>
      <c r="CD143" s="16">
        <f>Table1[[#This Row],[MOH 711 New ANC clients]]</f>
        <v>5</v>
      </c>
      <c r="CE143" s="6">
        <f>SUM(Table1[[#This Row],[MOH 731_EMTCT_Tested at ANC_Initial_HV02-02]])</f>
        <v>0</v>
      </c>
      <c r="CF143" s="6">
        <f t="shared" si="33"/>
        <v>0</v>
      </c>
      <c r="CG143" s="6">
        <f t="shared" si="33"/>
        <v>0</v>
      </c>
      <c r="CH143" s="6">
        <f>SUM(Table1[[#This Row],[MOH 731_EMTCT_Known Positive at 1st ANC_HV02-01]])</f>
        <v>0</v>
      </c>
      <c r="CI143" s="6">
        <f>SUM(Table1[[#This Row],[MOH 731_EMTCT_Positive Results_ANC_HV02-10]])</f>
        <v>0</v>
      </c>
      <c r="CJ143" s="6">
        <f t="shared" si="23"/>
        <v>0</v>
      </c>
      <c r="CK143" s="6">
        <f t="shared" si="24"/>
        <v>0</v>
      </c>
      <c r="CL143" s="6">
        <f>Table1[[#This Row],[MOH 731_EMTCT_Start HAART_ANC_HV02-15]]</f>
        <v>0</v>
      </c>
      <c r="CM143" s="6">
        <f>Table1[[#This Row],[MOH 731_EMTCT_On HAART at 1st ANC_HV02-14]]</f>
        <v>0</v>
      </c>
      <c r="CN143" s="6">
        <f>SUM(Table1[[#This Row],[MOH 731_HIV_TB_StartART_&lt;1 (M) HV03-01]:[MOH 731_HIV_TB_StartART_25+_(F)_HV03-14]])</f>
        <v>0</v>
      </c>
      <c r="CO143" s="6">
        <f>SUM(Table1[[#This Row],[MOH 731_HIV_TB_OnART_&lt;1 (M) HV03-15]:[MOH 731_HIV_TB_OnART_25+_(F)_HV03-28]])</f>
        <v>0</v>
      </c>
      <c r="CP143" s="6">
        <f>Table1[[#This Row],[anc1_731]]</f>
        <v>5</v>
      </c>
      <c r="CQ143" s="6">
        <f>Table1[[#This Row],[anc_kp]]</f>
        <v>0</v>
      </c>
      <c r="CR143" s="6">
        <f>Table1[[#This Row],[MOH 731_HIV_TB cases_New_HV03-61]]</f>
        <v>0</v>
      </c>
      <c r="CS143" s="6">
        <f>Table1[[#This Row],[MOH 731_HIV_TB New_KnownHIVPositive(KPs)_HV03-62]]</f>
        <v>0</v>
      </c>
      <c r="CT143" s="6">
        <f t="shared" si="25"/>
        <v>0</v>
      </c>
      <c r="CU143" s="6">
        <f t="shared" si="26"/>
        <v>0</v>
      </c>
      <c r="CV143" s="6">
        <f>Table1[[#This Row],[MOH 731_HIV_TB New HIV Positive_HV03-63]]</f>
        <v>0</v>
      </c>
      <c r="CW143" s="6">
        <f>Table1[[#This Row],[MOH 731_HIV_TB New Known HIV Positive (KP) on HAART_HV03-64]]</f>
        <v>0</v>
      </c>
      <c r="CX143" s="6">
        <f>Table1[[#This Row],[MOH 731_HIV_TB New_start_HAART_HV03-65]]</f>
        <v>0</v>
      </c>
      <c r="CY143" s="6">
        <f>SUM(Table1[[#This Row],[tb_alreadyart_3082]:[tb_newart_3083]])</f>
        <v>0</v>
      </c>
      <c r="CZ143" s="6">
        <f>SUM(Table1[[#This Row],[MOH 731_HTS_No. Initiated on PrEP (NEW)_General popn _(M)_ HV01-19]:[MOH 731_HTS_No. Initiated on PrEP (NEW)_Pregnant and breastfeeding women HV01-31]])</f>
        <v>0</v>
      </c>
      <c r="DA143" s="6">
        <f t="shared" si="27"/>
        <v>0</v>
      </c>
      <c r="DB143" s="6">
        <f t="shared" si="28"/>
        <v>0</v>
      </c>
      <c r="DC143" s="6">
        <f>Table1[[#This Row],[MOH 711 SGBV Total Survivors Seen]]</f>
        <v>0</v>
      </c>
      <c r="DD143" s="6">
        <f t="shared" si="29"/>
        <v>0</v>
      </c>
      <c r="DE143" s="6">
        <f t="shared" si="30"/>
        <v>0</v>
      </c>
      <c r="DF143" s="6">
        <f>SUM(Table1[[#This Row],[MOH 731_HIV_TB_StartTPT_&lt;15 HV03-31]:[MOH 731_HIV_TB_StartTPT_15+ HV03-32]])</f>
        <v>0</v>
      </c>
      <c r="DG143" s="6">
        <f t="shared" si="31"/>
        <v>0</v>
      </c>
      <c r="DH143" s="18"/>
      <c r="DI143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('202407_ZmyjulYMKYO','202407','ZmyjulYMKYO','20717','0','55','5','0','0','0','0','0','0','0','0','0','0','0','5','0','0','0','0','0','0','0','0','0','0','0','0','0','0','0','0','0');</v>
      </c>
    </row>
    <row r="144" spans="2:113" x14ac:dyDescent="0.25">
      <c r="B144" s="1">
        <v>202407</v>
      </c>
      <c r="C144" s="2">
        <v>45474</v>
      </c>
      <c r="D144" s="1">
        <v>202407</v>
      </c>
      <c r="E144" s="1"/>
      <c r="F144" s="1" t="s">
        <v>288</v>
      </c>
      <c r="G144" s="1" t="s">
        <v>289</v>
      </c>
      <c r="H144" s="1">
        <v>17145</v>
      </c>
      <c r="I144" s="1"/>
      <c r="J144" s="1">
        <v>5</v>
      </c>
      <c r="K144" s="1">
        <v>8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>
        <v>8</v>
      </c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>
        <v>5</v>
      </c>
      <c r="BZ144" s="1"/>
      <c r="CA144" s="1"/>
      <c r="CB144" s="16">
        <f>SUM(Table1[[#This Row],[MOH 731_HTS_Positive_2-9 _(M)_ HV01-06]:[MOH 731_HTS_Positive_25+ _(F) (Including PMTCT)_HV01-15]])</f>
        <v>0</v>
      </c>
      <c r="CC144" s="16">
        <f>SUM(Table1[[#This Row],[MOH 731_HTS_Tests _(M)_ HV01-01]:[MOH 731_HTS_Tests _(F) (Including PMTCT)_ HV01-02]])</f>
        <v>13</v>
      </c>
      <c r="CD144" s="16">
        <f>Table1[[#This Row],[MOH 711 New ANC clients]]</f>
        <v>5</v>
      </c>
      <c r="CE144" s="6">
        <f>SUM(Table1[[#This Row],[MOH 731_EMTCT_Tested at ANC_Initial_HV02-02]])</f>
        <v>8</v>
      </c>
      <c r="CF144" s="6">
        <f t="shared" si="33"/>
        <v>0</v>
      </c>
      <c r="CG144" s="6">
        <f t="shared" si="33"/>
        <v>0</v>
      </c>
      <c r="CH144" s="6">
        <f>SUM(Table1[[#This Row],[MOH 731_EMTCT_Known Positive at 1st ANC_HV02-01]])</f>
        <v>0</v>
      </c>
      <c r="CI144" s="6">
        <f>SUM(Table1[[#This Row],[MOH 731_EMTCT_Positive Results_ANC_HV02-10]])</f>
        <v>0</v>
      </c>
      <c r="CJ144" s="6">
        <f t="shared" si="23"/>
        <v>0</v>
      </c>
      <c r="CK144" s="6">
        <f t="shared" si="24"/>
        <v>0</v>
      </c>
      <c r="CL144" s="6">
        <f>Table1[[#This Row],[MOH 731_EMTCT_Start HAART_ANC_HV02-15]]</f>
        <v>0</v>
      </c>
      <c r="CM144" s="6">
        <f>Table1[[#This Row],[MOH 731_EMTCT_On HAART at 1st ANC_HV02-14]]</f>
        <v>0</v>
      </c>
      <c r="CN144" s="6">
        <f>SUM(Table1[[#This Row],[MOH 731_HIV_TB_StartART_&lt;1 (M) HV03-01]:[MOH 731_HIV_TB_StartART_25+_(F)_HV03-14]])</f>
        <v>0</v>
      </c>
      <c r="CO144" s="6">
        <f>SUM(Table1[[#This Row],[MOH 731_HIV_TB_OnART_&lt;1 (M) HV03-15]:[MOH 731_HIV_TB_OnART_25+_(F)_HV03-28]])</f>
        <v>0</v>
      </c>
      <c r="CP144" s="6">
        <f>Table1[[#This Row],[anc1_731]]</f>
        <v>5</v>
      </c>
      <c r="CQ144" s="6">
        <f>Table1[[#This Row],[anc_kp]]</f>
        <v>0</v>
      </c>
      <c r="CR144" s="6">
        <f>Table1[[#This Row],[MOH 731_HIV_TB cases_New_HV03-61]]</f>
        <v>0</v>
      </c>
      <c r="CS144" s="6">
        <f>Table1[[#This Row],[MOH 731_HIV_TB New_KnownHIVPositive(KPs)_HV03-62]]</f>
        <v>0</v>
      </c>
      <c r="CT144" s="6">
        <f t="shared" si="25"/>
        <v>0</v>
      </c>
      <c r="CU144" s="6">
        <f t="shared" si="26"/>
        <v>0</v>
      </c>
      <c r="CV144" s="6">
        <f>Table1[[#This Row],[MOH 731_HIV_TB New HIV Positive_HV03-63]]</f>
        <v>0</v>
      </c>
      <c r="CW144" s="6">
        <f>Table1[[#This Row],[MOH 731_HIV_TB New Known HIV Positive (KP) on HAART_HV03-64]]</f>
        <v>0</v>
      </c>
      <c r="CX144" s="6">
        <f>Table1[[#This Row],[MOH 731_HIV_TB New_start_HAART_HV03-65]]</f>
        <v>0</v>
      </c>
      <c r="CY144" s="6">
        <f>SUM(Table1[[#This Row],[tb_alreadyart_3082]:[tb_newart_3083]])</f>
        <v>0</v>
      </c>
      <c r="CZ144" s="6">
        <f>SUM(Table1[[#This Row],[MOH 731_HTS_No. Initiated on PrEP (NEW)_General popn _(M)_ HV01-19]:[MOH 731_HTS_No. Initiated on PrEP (NEW)_Pregnant and breastfeeding women HV01-31]])</f>
        <v>0</v>
      </c>
      <c r="DA144" s="6">
        <f t="shared" si="27"/>
        <v>0</v>
      </c>
      <c r="DB144" s="6">
        <f t="shared" si="28"/>
        <v>0</v>
      </c>
      <c r="DC144" s="6">
        <f>Table1[[#This Row],[MOH 711 SGBV Total Survivors Seen]]</f>
        <v>0</v>
      </c>
      <c r="DD144" s="6">
        <f t="shared" si="29"/>
        <v>0</v>
      </c>
      <c r="DE144" s="6">
        <f t="shared" si="30"/>
        <v>0</v>
      </c>
      <c r="DF144" s="6">
        <f>SUM(Table1[[#This Row],[MOH 731_HIV_TB_StartTPT_&lt;15 HV03-31]:[MOH 731_HIV_TB_StartTPT_15+ HV03-32]])</f>
        <v>0</v>
      </c>
      <c r="DG144" s="6">
        <f t="shared" si="31"/>
        <v>0</v>
      </c>
      <c r="DH144" s="18"/>
      <c r="DI144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('202407_wW5ggFuj9M2','202407','wW5ggFuj9M2','17145','0','13','5','8','0','0','0','0','0','0','0','0','0','0','5','0','0','0','0','0','0','0','0','0','0','0','0','0','0','0','0','0');</v>
      </c>
    </row>
    <row r="145" spans="2:113" x14ac:dyDescent="0.25">
      <c r="B145" s="1">
        <v>202407</v>
      </c>
      <c r="C145" s="2">
        <v>45474</v>
      </c>
      <c r="D145" s="1">
        <v>202407</v>
      </c>
      <c r="E145" s="1"/>
      <c r="F145" s="1" t="s">
        <v>561</v>
      </c>
      <c r="G145" s="1" t="s">
        <v>562</v>
      </c>
      <c r="H145" s="1">
        <v>20744</v>
      </c>
      <c r="I145" s="1" t="s">
        <v>563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>
        <v>3</v>
      </c>
      <c r="BZ145" s="1"/>
      <c r="CA145" s="1"/>
      <c r="CB145" s="16">
        <f>SUM(Table1[[#This Row],[MOH 731_HTS_Positive_2-9 _(M)_ HV01-06]:[MOH 731_HTS_Positive_25+ _(F) (Including PMTCT)_HV01-15]])</f>
        <v>0</v>
      </c>
      <c r="CC145" s="16">
        <f>SUM(Table1[[#This Row],[MOH 731_HTS_Tests _(M)_ HV01-01]:[MOH 731_HTS_Tests _(F) (Including PMTCT)_ HV01-02]])</f>
        <v>0</v>
      </c>
      <c r="CD145" s="16">
        <f>Table1[[#This Row],[MOH 711 New ANC clients]]</f>
        <v>3</v>
      </c>
      <c r="CE145" s="6">
        <f>SUM(Table1[[#This Row],[MOH 731_EMTCT_Tested at ANC_Initial_HV02-02]])</f>
        <v>0</v>
      </c>
      <c r="CF145" s="6">
        <f t="shared" si="33"/>
        <v>0</v>
      </c>
      <c r="CG145" s="6">
        <f t="shared" si="33"/>
        <v>0</v>
      </c>
      <c r="CH145" s="6">
        <f>SUM(Table1[[#This Row],[MOH 731_EMTCT_Known Positive at 1st ANC_HV02-01]])</f>
        <v>0</v>
      </c>
      <c r="CI145" s="6">
        <f>SUM(Table1[[#This Row],[MOH 731_EMTCT_Positive Results_ANC_HV02-10]])</f>
        <v>0</v>
      </c>
      <c r="CJ145" s="6">
        <f t="shared" si="23"/>
        <v>0</v>
      </c>
      <c r="CK145" s="6">
        <f t="shared" si="24"/>
        <v>0</v>
      </c>
      <c r="CL145" s="6">
        <f>Table1[[#This Row],[MOH 731_EMTCT_Start HAART_ANC_HV02-15]]</f>
        <v>0</v>
      </c>
      <c r="CM145" s="6">
        <f>Table1[[#This Row],[MOH 731_EMTCT_On HAART at 1st ANC_HV02-14]]</f>
        <v>0</v>
      </c>
      <c r="CN145" s="6">
        <f>SUM(Table1[[#This Row],[MOH 731_HIV_TB_StartART_&lt;1 (M) HV03-01]:[MOH 731_HIV_TB_StartART_25+_(F)_HV03-14]])</f>
        <v>0</v>
      </c>
      <c r="CO145" s="6">
        <f>SUM(Table1[[#This Row],[MOH 731_HIV_TB_OnART_&lt;1 (M) HV03-15]:[MOH 731_HIV_TB_OnART_25+_(F)_HV03-28]])</f>
        <v>0</v>
      </c>
      <c r="CP145" s="6">
        <f>Table1[[#This Row],[anc1_731]]</f>
        <v>3</v>
      </c>
      <c r="CQ145" s="6">
        <f>Table1[[#This Row],[anc_kp]]</f>
        <v>0</v>
      </c>
      <c r="CR145" s="6">
        <f>Table1[[#This Row],[MOH 731_HIV_TB cases_New_HV03-61]]</f>
        <v>0</v>
      </c>
      <c r="CS145" s="6">
        <f>Table1[[#This Row],[MOH 731_HIV_TB New_KnownHIVPositive(KPs)_HV03-62]]</f>
        <v>0</v>
      </c>
      <c r="CT145" s="6">
        <f t="shared" si="25"/>
        <v>0</v>
      </c>
      <c r="CU145" s="6">
        <f t="shared" si="26"/>
        <v>0</v>
      </c>
      <c r="CV145" s="6">
        <f>Table1[[#This Row],[MOH 731_HIV_TB New HIV Positive_HV03-63]]</f>
        <v>0</v>
      </c>
      <c r="CW145" s="6">
        <f>Table1[[#This Row],[MOH 731_HIV_TB New Known HIV Positive (KP) on HAART_HV03-64]]</f>
        <v>0</v>
      </c>
      <c r="CX145" s="6">
        <f>Table1[[#This Row],[MOH 731_HIV_TB New_start_HAART_HV03-65]]</f>
        <v>0</v>
      </c>
      <c r="CY145" s="6">
        <f>SUM(Table1[[#This Row],[tb_alreadyart_3082]:[tb_newart_3083]])</f>
        <v>0</v>
      </c>
      <c r="CZ145" s="6">
        <f>SUM(Table1[[#This Row],[MOH 731_HTS_No. Initiated on PrEP (NEW)_General popn _(M)_ HV01-19]:[MOH 731_HTS_No. Initiated on PrEP (NEW)_Pregnant and breastfeeding women HV01-31]])</f>
        <v>0</v>
      </c>
      <c r="DA145" s="6">
        <f t="shared" si="27"/>
        <v>0</v>
      </c>
      <c r="DB145" s="6">
        <f t="shared" si="28"/>
        <v>0</v>
      </c>
      <c r="DC145" s="6">
        <f>Table1[[#This Row],[MOH 711 SGBV Total Survivors Seen]]</f>
        <v>0</v>
      </c>
      <c r="DD145" s="6">
        <f t="shared" si="29"/>
        <v>0</v>
      </c>
      <c r="DE145" s="6">
        <f t="shared" si="30"/>
        <v>0</v>
      </c>
      <c r="DF145" s="6">
        <f>SUM(Table1[[#This Row],[MOH 731_HIV_TB_StartTPT_&lt;15 HV03-31]:[MOH 731_HIV_TB_StartTPT_15+ HV03-32]])</f>
        <v>0</v>
      </c>
      <c r="DG145" s="6">
        <f t="shared" si="31"/>
        <v>0</v>
      </c>
      <c r="DH145" s="18"/>
      <c r="DI145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('202407_fagJQVacCIQ','202407','fagJQVacCIQ','20744','0','0','3','0','0','0','0','0','0','0','0','0','0','0','3','0','0','0','0','0','0','0','0','0','0','0','0','0','0','0','0','0');</v>
      </c>
    </row>
    <row r="146" spans="2:113" x14ac:dyDescent="0.25">
      <c r="B146" s="1">
        <v>202407</v>
      </c>
      <c r="C146" s="2">
        <v>45474</v>
      </c>
      <c r="D146" s="1">
        <v>202407</v>
      </c>
      <c r="E146" s="1"/>
      <c r="F146" s="1" t="s">
        <v>290</v>
      </c>
      <c r="G146" s="1" t="s">
        <v>291</v>
      </c>
      <c r="H146" s="1">
        <v>24720</v>
      </c>
      <c r="I146" s="1"/>
      <c r="J146" s="1"/>
      <c r="K146" s="1">
        <v>2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>
        <v>2</v>
      </c>
      <c r="BZ146" s="1"/>
      <c r="CA146" s="1"/>
      <c r="CB146" s="16">
        <f>SUM(Table1[[#This Row],[MOH 731_HTS_Positive_2-9 _(M)_ HV01-06]:[MOH 731_HTS_Positive_25+ _(F) (Including PMTCT)_HV01-15]])</f>
        <v>0</v>
      </c>
      <c r="CC146" s="16">
        <f>SUM(Table1[[#This Row],[MOH 731_HTS_Tests _(M)_ HV01-01]:[MOH 731_HTS_Tests _(F) (Including PMTCT)_ HV01-02]])</f>
        <v>2</v>
      </c>
      <c r="CD146" s="16">
        <f>Table1[[#This Row],[MOH 711 New ANC clients]]</f>
        <v>2</v>
      </c>
      <c r="CE146" s="6">
        <f>SUM(Table1[[#This Row],[MOH 731_EMTCT_Tested at ANC_Initial_HV02-02]])</f>
        <v>0</v>
      </c>
      <c r="CF146" s="6">
        <f t="shared" si="33"/>
        <v>0</v>
      </c>
      <c r="CG146" s="6">
        <f t="shared" si="33"/>
        <v>0</v>
      </c>
      <c r="CH146" s="6">
        <f>SUM(Table1[[#This Row],[MOH 731_EMTCT_Known Positive at 1st ANC_HV02-01]])</f>
        <v>0</v>
      </c>
      <c r="CI146" s="6">
        <f>SUM(Table1[[#This Row],[MOH 731_EMTCT_Positive Results_ANC_HV02-10]])</f>
        <v>0</v>
      </c>
      <c r="CJ146" s="6">
        <f t="shared" si="23"/>
        <v>0</v>
      </c>
      <c r="CK146" s="6">
        <f t="shared" si="24"/>
        <v>0</v>
      </c>
      <c r="CL146" s="6">
        <f>Table1[[#This Row],[MOH 731_EMTCT_Start HAART_ANC_HV02-15]]</f>
        <v>0</v>
      </c>
      <c r="CM146" s="6">
        <f>Table1[[#This Row],[MOH 731_EMTCT_On HAART at 1st ANC_HV02-14]]</f>
        <v>0</v>
      </c>
      <c r="CN146" s="6">
        <f>SUM(Table1[[#This Row],[MOH 731_HIV_TB_StartART_&lt;1 (M) HV03-01]:[MOH 731_HIV_TB_StartART_25+_(F)_HV03-14]])</f>
        <v>0</v>
      </c>
      <c r="CO146" s="6">
        <f>SUM(Table1[[#This Row],[MOH 731_HIV_TB_OnART_&lt;1 (M) HV03-15]:[MOH 731_HIV_TB_OnART_25+_(F)_HV03-28]])</f>
        <v>0</v>
      </c>
      <c r="CP146" s="6">
        <f>Table1[[#This Row],[anc1_731]]</f>
        <v>2</v>
      </c>
      <c r="CQ146" s="6">
        <f>Table1[[#This Row],[anc_kp]]</f>
        <v>0</v>
      </c>
      <c r="CR146" s="6">
        <f>Table1[[#This Row],[MOH 731_HIV_TB cases_New_HV03-61]]</f>
        <v>0</v>
      </c>
      <c r="CS146" s="6">
        <f>Table1[[#This Row],[MOH 731_HIV_TB New_KnownHIVPositive(KPs)_HV03-62]]</f>
        <v>0</v>
      </c>
      <c r="CT146" s="6">
        <f t="shared" si="25"/>
        <v>0</v>
      </c>
      <c r="CU146" s="6">
        <f t="shared" si="26"/>
        <v>0</v>
      </c>
      <c r="CV146" s="6">
        <f>Table1[[#This Row],[MOH 731_HIV_TB New HIV Positive_HV03-63]]</f>
        <v>0</v>
      </c>
      <c r="CW146" s="6">
        <f>Table1[[#This Row],[MOH 731_HIV_TB New Known HIV Positive (KP) on HAART_HV03-64]]</f>
        <v>0</v>
      </c>
      <c r="CX146" s="6">
        <f>Table1[[#This Row],[MOH 731_HIV_TB New_start_HAART_HV03-65]]</f>
        <v>0</v>
      </c>
      <c r="CY146" s="6">
        <f>SUM(Table1[[#This Row],[tb_alreadyart_3082]:[tb_newart_3083]])</f>
        <v>0</v>
      </c>
      <c r="CZ146" s="6">
        <f>SUM(Table1[[#This Row],[MOH 731_HTS_No. Initiated on PrEP (NEW)_General popn _(M)_ HV01-19]:[MOH 731_HTS_No. Initiated on PrEP (NEW)_Pregnant and breastfeeding women HV01-31]])</f>
        <v>0</v>
      </c>
      <c r="DA146" s="6">
        <f t="shared" si="27"/>
        <v>0</v>
      </c>
      <c r="DB146" s="6">
        <f t="shared" si="28"/>
        <v>0</v>
      </c>
      <c r="DC146" s="6">
        <f>Table1[[#This Row],[MOH 711 SGBV Total Survivors Seen]]</f>
        <v>0</v>
      </c>
      <c r="DD146" s="6">
        <f t="shared" si="29"/>
        <v>0</v>
      </c>
      <c r="DE146" s="6">
        <f t="shared" si="30"/>
        <v>0</v>
      </c>
      <c r="DF146" s="6">
        <f>SUM(Table1[[#This Row],[MOH 731_HIV_TB_StartTPT_&lt;15 HV03-31]:[MOH 731_HIV_TB_StartTPT_15+ HV03-32]])</f>
        <v>0</v>
      </c>
      <c r="DG146" s="6">
        <f t="shared" si="31"/>
        <v>0</v>
      </c>
      <c r="DH146" s="18"/>
      <c r="DI146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('202407_qvBzGZfkuVl','202407','qvBzGZfkuVl','24720','0','2','2','0','0','0','0','0','0','0','0','0','0','0','2','0','0','0','0','0','0','0','0','0','0','0','0','0','0','0','0','0');</v>
      </c>
    </row>
    <row r="147" spans="2:113" x14ac:dyDescent="0.25">
      <c r="B147" s="1">
        <v>202407</v>
      </c>
      <c r="C147" s="2">
        <v>45474</v>
      </c>
      <c r="D147" s="1">
        <v>202407</v>
      </c>
      <c r="E147" s="1"/>
      <c r="F147" s="1" t="s">
        <v>292</v>
      </c>
      <c r="G147" s="1" t="s">
        <v>293</v>
      </c>
      <c r="H147" s="1">
        <v>15042</v>
      </c>
      <c r="I147" s="1"/>
      <c r="J147" s="1">
        <v>6</v>
      </c>
      <c r="K147" s="1">
        <v>11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>
        <v>5</v>
      </c>
      <c r="BR147" s="1"/>
      <c r="BS147" s="1"/>
      <c r="BT147" s="1"/>
      <c r="BU147" s="1"/>
      <c r="BV147" s="1"/>
      <c r="BW147" s="1"/>
      <c r="BX147" s="1"/>
      <c r="BY147" s="1">
        <v>2</v>
      </c>
      <c r="BZ147" s="1"/>
      <c r="CA147" s="1"/>
      <c r="CB147" s="16">
        <f>SUM(Table1[[#This Row],[MOH 731_HTS_Positive_2-9 _(M)_ HV01-06]:[MOH 731_HTS_Positive_25+ _(F) (Including PMTCT)_HV01-15]])</f>
        <v>0</v>
      </c>
      <c r="CC147" s="16">
        <f>SUM(Table1[[#This Row],[MOH 731_HTS_Tests _(M)_ HV01-01]:[MOH 731_HTS_Tests _(F) (Including PMTCT)_ HV01-02]])</f>
        <v>17</v>
      </c>
      <c r="CD147" s="16">
        <f>Table1[[#This Row],[MOH 711 New ANC clients]]</f>
        <v>2</v>
      </c>
      <c r="CE147" s="6">
        <f>SUM(Table1[[#This Row],[MOH 731_EMTCT_Tested at ANC_Initial_HV02-02]])</f>
        <v>0</v>
      </c>
      <c r="CF147" s="6">
        <f t="shared" si="33"/>
        <v>0</v>
      </c>
      <c r="CG147" s="6">
        <f t="shared" si="33"/>
        <v>0</v>
      </c>
      <c r="CH147" s="6">
        <f>SUM(Table1[[#This Row],[MOH 731_EMTCT_Known Positive at 1st ANC_HV02-01]])</f>
        <v>0</v>
      </c>
      <c r="CI147" s="6">
        <f>SUM(Table1[[#This Row],[MOH 731_EMTCT_Positive Results_ANC_HV02-10]])</f>
        <v>0</v>
      </c>
      <c r="CJ147" s="6">
        <f t="shared" si="23"/>
        <v>0</v>
      </c>
      <c r="CK147" s="6">
        <f t="shared" si="24"/>
        <v>0</v>
      </c>
      <c r="CL147" s="6">
        <f>Table1[[#This Row],[MOH 731_EMTCT_Start HAART_ANC_HV02-15]]</f>
        <v>0</v>
      </c>
      <c r="CM147" s="6">
        <f>Table1[[#This Row],[MOH 731_EMTCT_On HAART at 1st ANC_HV02-14]]</f>
        <v>0</v>
      </c>
      <c r="CN147" s="6">
        <f>SUM(Table1[[#This Row],[MOH 731_HIV_TB_StartART_&lt;1 (M) HV03-01]:[MOH 731_HIV_TB_StartART_25+_(F)_HV03-14]])</f>
        <v>0</v>
      </c>
      <c r="CO147" s="6">
        <f>SUM(Table1[[#This Row],[MOH 731_HIV_TB_OnART_&lt;1 (M) HV03-15]:[MOH 731_HIV_TB_OnART_25+_(F)_HV03-28]])</f>
        <v>5</v>
      </c>
      <c r="CP147" s="6">
        <f>Table1[[#This Row],[anc1_731]]</f>
        <v>2</v>
      </c>
      <c r="CQ147" s="6">
        <f>Table1[[#This Row],[anc_kp]]</f>
        <v>0</v>
      </c>
      <c r="CR147" s="6">
        <f>Table1[[#This Row],[MOH 731_HIV_TB cases_New_HV03-61]]</f>
        <v>0</v>
      </c>
      <c r="CS147" s="6">
        <f>Table1[[#This Row],[MOH 731_HIV_TB New_KnownHIVPositive(KPs)_HV03-62]]</f>
        <v>0</v>
      </c>
      <c r="CT147" s="6">
        <f t="shared" si="25"/>
        <v>0</v>
      </c>
      <c r="CU147" s="6">
        <f t="shared" si="26"/>
        <v>0</v>
      </c>
      <c r="CV147" s="6">
        <f>Table1[[#This Row],[MOH 731_HIV_TB New HIV Positive_HV03-63]]</f>
        <v>0</v>
      </c>
      <c r="CW147" s="6">
        <f>Table1[[#This Row],[MOH 731_HIV_TB New Known HIV Positive (KP) on HAART_HV03-64]]</f>
        <v>0</v>
      </c>
      <c r="CX147" s="6">
        <f>Table1[[#This Row],[MOH 731_HIV_TB New_start_HAART_HV03-65]]</f>
        <v>0</v>
      </c>
      <c r="CY147" s="6">
        <f>SUM(Table1[[#This Row],[tb_alreadyart_3082]:[tb_newart_3083]])</f>
        <v>0</v>
      </c>
      <c r="CZ147" s="6">
        <f>SUM(Table1[[#This Row],[MOH 731_HTS_No. Initiated on PrEP (NEW)_General popn _(M)_ HV01-19]:[MOH 731_HTS_No. Initiated on PrEP (NEW)_Pregnant and breastfeeding women HV01-31]])</f>
        <v>0</v>
      </c>
      <c r="DA147" s="6">
        <f t="shared" si="27"/>
        <v>0</v>
      </c>
      <c r="DB147" s="6">
        <f t="shared" si="28"/>
        <v>0</v>
      </c>
      <c r="DC147" s="6">
        <f>Table1[[#This Row],[MOH 711 SGBV Total Survivors Seen]]</f>
        <v>0</v>
      </c>
      <c r="DD147" s="6">
        <f t="shared" si="29"/>
        <v>0</v>
      </c>
      <c r="DE147" s="6">
        <f t="shared" si="30"/>
        <v>0</v>
      </c>
      <c r="DF147" s="6">
        <f>SUM(Table1[[#This Row],[MOH 731_HIV_TB_StartTPT_&lt;15 HV03-31]:[MOH 731_HIV_TB_StartTPT_15+ HV03-32]])</f>
        <v>0</v>
      </c>
      <c r="DG147" s="6">
        <f t="shared" si="31"/>
        <v>0</v>
      </c>
      <c r="DH147" s="18"/>
      <c r="DI147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('202407_fePES3jRUeR','202407','fePES3jRUeR','15042','0','17','2','0','0','0','0','0','0','0','0','0','0','5','2','0','0','0','0','0','0','0','0','0','0','0','0','0','0','0','0','0');</v>
      </c>
    </row>
    <row r="148" spans="2:113" x14ac:dyDescent="0.25">
      <c r="B148" s="1">
        <v>202407</v>
      </c>
      <c r="C148" s="2">
        <v>45474</v>
      </c>
      <c r="D148" s="1">
        <v>202407</v>
      </c>
      <c r="E148" s="1"/>
      <c r="F148" s="1" t="s">
        <v>564</v>
      </c>
      <c r="G148" s="1" t="s">
        <v>565</v>
      </c>
      <c r="H148" s="1">
        <v>20890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>
        <v>32</v>
      </c>
      <c r="BZ148" s="1"/>
      <c r="CA148" s="1"/>
      <c r="CB148" s="16">
        <f>SUM(Table1[[#This Row],[MOH 731_HTS_Positive_2-9 _(M)_ HV01-06]:[MOH 731_HTS_Positive_25+ _(F) (Including PMTCT)_HV01-15]])</f>
        <v>0</v>
      </c>
      <c r="CC148" s="16">
        <f>SUM(Table1[[#This Row],[MOH 731_HTS_Tests _(M)_ HV01-01]:[MOH 731_HTS_Tests _(F) (Including PMTCT)_ HV01-02]])</f>
        <v>0</v>
      </c>
      <c r="CD148" s="16">
        <f>Table1[[#This Row],[MOH 711 New ANC clients]]</f>
        <v>32</v>
      </c>
      <c r="CE148" s="6">
        <f>SUM(Table1[[#This Row],[MOH 731_EMTCT_Tested at ANC_Initial_HV02-02]])</f>
        <v>0</v>
      </c>
      <c r="CF148" s="6">
        <f t="shared" si="33"/>
        <v>0</v>
      </c>
      <c r="CG148" s="6">
        <f t="shared" si="33"/>
        <v>0</v>
      </c>
      <c r="CH148" s="6">
        <f>SUM(Table1[[#This Row],[MOH 731_EMTCT_Known Positive at 1st ANC_HV02-01]])</f>
        <v>0</v>
      </c>
      <c r="CI148" s="6">
        <f>SUM(Table1[[#This Row],[MOH 731_EMTCT_Positive Results_ANC_HV02-10]])</f>
        <v>0</v>
      </c>
      <c r="CJ148" s="6">
        <f t="shared" si="23"/>
        <v>0</v>
      </c>
      <c r="CK148" s="6">
        <f t="shared" si="24"/>
        <v>0</v>
      </c>
      <c r="CL148" s="6">
        <f>Table1[[#This Row],[MOH 731_EMTCT_Start HAART_ANC_HV02-15]]</f>
        <v>0</v>
      </c>
      <c r="CM148" s="6">
        <f>Table1[[#This Row],[MOH 731_EMTCT_On HAART at 1st ANC_HV02-14]]</f>
        <v>0</v>
      </c>
      <c r="CN148" s="6">
        <f>SUM(Table1[[#This Row],[MOH 731_HIV_TB_StartART_&lt;1 (M) HV03-01]:[MOH 731_HIV_TB_StartART_25+_(F)_HV03-14]])</f>
        <v>0</v>
      </c>
      <c r="CO148" s="6">
        <f>SUM(Table1[[#This Row],[MOH 731_HIV_TB_OnART_&lt;1 (M) HV03-15]:[MOH 731_HIV_TB_OnART_25+_(F)_HV03-28]])</f>
        <v>0</v>
      </c>
      <c r="CP148" s="6">
        <f>Table1[[#This Row],[anc1_731]]</f>
        <v>32</v>
      </c>
      <c r="CQ148" s="6">
        <f>Table1[[#This Row],[anc_kp]]</f>
        <v>0</v>
      </c>
      <c r="CR148" s="6">
        <f>Table1[[#This Row],[MOH 731_HIV_TB cases_New_HV03-61]]</f>
        <v>0</v>
      </c>
      <c r="CS148" s="6">
        <f>Table1[[#This Row],[MOH 731_HIV_TB New_KnownHIVPositive(KPs)_HV03-62]]</f>
        <v>0</v>
      </c>
      <c r="CT148" s="6">
        <f t="shared" si="25"/>
        <v>0</v>
      </c>
      <c r="CU148" s="6">
        <f t="shared" si="26"/>
        <v>0</v>
      </c>
      <c r="CV148" s="6">
        <f>Table1[[#This Row],[MOH 731_HIV_TB New HIV Positive_HV03-63]]</f>
        <v>0</v>
      </c>
      <c r="CW148" s="6">
        <f>Table1[[#This Row],[MOH 731_HIV_TB New Known HIV Positive (KP) on HAART_HV03-64]]</f>
        <v>0</v>
      </c>
      <c r="CX148" s="6">
        <f>Table1[[#This Row],[MOH 731_HIV_TB New_start_HAART_HV03-65]]</f>
        <v>0</v>
      </c>
      <c r="CY148" s="6">
        <f>SUM(Table1[[#This Row],[tb_alreadyart_3082]:[tb_newart_3083]])</f>
        <v>0</v>
      </c>
      <c r="CZ148" s="6">
        <f>SUM(Table1[[#This Row],[MOH 731_HTS_No. Initiated on PrEP (NEW)_General popn _(M)_ HV01-19]:[MOH 731_HTS_No. Initiated on PrEP (NEW)_Pregnant and breastfeeding women HV01-31]])</f>
        <v>0</v>
      </c>
      <c r="DA148" s="6">
        <f t="shared" si="27"/>
        <v>0</v>
      </c>
      <c r="DB148" s="6">
        <f t="shared" si="28"/>
        <v>0</v>
      </c>
      <c r="DC148" s="6">
        <f>Table1[[#This Row],[MOH 711 SGBV Total Survivors Seen]]</f>
        <v>0</v>
      </c>
      <c r="DD148" s="6">
        <f t="shared" si="29"/>
        <v>0</v>
      </c>
      <c r="DE148" s="6">
        <f t="shared" si="30"/>
        <v>0</v>
      </c>
      <c r="DF148" s="6">
        <f>SUM(Table1[[#This Row],[MOH 731_HIV_TB_StartTPT_&lt;15 HV03-31]:[MOH 731_HIV_TB_StartTPT_15+ HV03-32]])</f>
        <v>0</v>
      </c>
      <c r="DG148" s="6">
        <f t="shared" si="31"/>
        <v>0</v>
      </c>
      <c r="DH148" s="18"/>
      <c r="DI148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('202407_l1IP57DOi8O','202407','l1IP57DOi8O','20890','0','0','32','0','0','0','0','0','0','0','0','0','0','0','32','0','0','0','0','0','0','0','0','0','0','0','0','0','0','0','0','0');</v>
      </c>
    </row>
    <row r="149" spans="2:113" x14ac:dyDescent="0.25">
      <c r="B149" s="1">
        <v>202407</v>
      </c>
      <c r="C149" s="2">
        <v>45474</v>
      </c>
      <c r="D149" s="1">
        <v>202407</v>
      </c>
      <c r="E149" s="1"/>
      <c r="F149" s="1" t="s">
        <v>647</v>
      </c>
      <c r="G149" s="1" t="s">
        <v>648</v>
      </c>
      <c r="H149" s="1">
        <v>15047</v>
      </c>
      <c r="I149" s="1" t="s">
        <v>89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>
        <v>11</v>
      </c>
      <c r="BZ149" s="1"/>
      <c r="CA149" s="1"/>
      <c r="CB149" s="16">
        <f>SUM(Table1[[#This Row],[MOH 731_HTS_Positive_2-9 _(M)_ HV01-06]:[MOH 731_HTS_Positive_25+ _(F) (Including PMTCT)_HV01-15]])</f>
        <v>0</v>
      </c>
      <c r="CC149" s="16">
        <f>SUM(Table1[[#This Row],[MOH 731_HTS_Tests _(M)_ HV01-01]:[MOH 731_HTS_Tests _(F) (Including PMTCT)_ HV01-02]])</f>
        <v>0</v>
      </c>
      <c r="CD149" s="16">
        <f>Table1[[#This Row],[MOH 711 New ANC clients]]</f>
        <v>11</v>
      </c>
      <c r="CE149" s="6">
        <f>SUM(Table1[[#This Row],[MOH 731_EMTCT_Tested at ANC_Initial_HV02-02]])</f>
        <v>0</v>
      </c>
      <c r="CF149" s="6">
        <f t="shared" si="33"/>
        <v>0</v>
      </c>
      <c r="CG149" s="6">
        <f t="shared" si="33"/>
        <v>0</v>
      </c>
      <c r="CH149" s="6">
        <f>SUM(Table1[[#This Row],[MOH 731_EMTCT_Known Positive at 1st ANC_HV02-01]])</f>
        <v>0</v>
      </c>
      <c r="CI149" s="6">
        <f>SUM(Table1[[#This Row],[MOH 731_EMTCT_Positive Results_ANC_HV02-10]])</f>
        <v>0</v>
      </c>
      <c r="CJ149" s="6">
        <f t="shared" si="23"/>
        <v>0</v>
      </c>
      <c r="CK149" s="6">
        <f t="shared" si="24"/>
        <v>0</v>
      </c>
      <c r="CL149" s="6">
        <f>Table1[[#This Row],[MOH 731_EMTCT_Start HAART_ANC_HV02-15]]</f>
        <v>0</v>
      </c>
      <c r="CM149" s="6">
        <f>Table1[[#This Row],[MOH 731_EMTCT_On HAART at 1st ANC_HV02-14]]</f>
        <v>0</v>
      </c>
      <c r="CN149" s="6">
        <f>SUM(Table1[[#This Row],[MOH 731_HIV_TB_StartART_&lt;1 (M) HV03-01]:[MOH 731_HIV_TB_StartART_25+_(F)_HV03-14]])</f>
        <v>0</v>
      </c>
      <c r="CO149" s="6">
        <f>SUM(Table1[[#This Row],[MOH 731_HIV_TB_OnART_&lt;1 (M) HV03-15]:[MOH 731_HIV_TB_OnART_25+_(F)_HV03-28]])</f>
        <v>0</v>
      </c>
      <c r="CP149" s="6">
        <f>Table1[[#This Row],[anc1_731]]</f>
        <v>11</v>
      </c>
      <c r="CQ149" s="6">
        <f>Table1[[#This Row],[anc_kp]]</f>
        <v>0</v>
      </c>
      <c r="CR149" s="6">
        <f>Table1[[#This Row],[MOH 731_HIV_TB cases_New_HV03-61]]</f>
        <v>0</v>
      </c>
      <c r="CS149" s="6">
        <f>Table1[[#This Row],[MOH 731_HIV_TB New_KnownHIVPositive(KPs)_HV03-62]]</f>
        <v>0</v>
      </c>
      <c r="CT149" s="6">
        <f t="shared" si="25"/>
        <v>0</v>
      </c>
      <c r="CU149" s="6">
        <f t="shared" si="26"/>
        <v>0</v>
      </c>
      <c r="CV149" s="6">
        <f>Table1[[#This Row],[MOH 731_HIV_TB New HIV Positive_HV03-63]]</f>
        <v>0</v>
      </c>
      <c r="CW149" s="6">
        <f>Table1[[#This Row],[MOH 731_HIV_TB New Known HIV Positive (KP) on HAART_HV03-64]]</f>
        <v>0</v>
      </c>
      <c r="CX149" s="6">
        <f>Table1[[#This Row],[MOH 731_HIV_TB New_start_HAART_HV03-65]]</f>
        <v>0</v>
      </c>
      <c r="CY149" s="6">
        <f>SUM(Table1[[#This Row],[tb_alreadyart_3082]:[tb_newart_3083]])</f>
        <v>0</v>
      </c>
      <c r="CZ149" s="6">
        <f>SUM(Table1[[#This Row],[MOH 731_HTS_No. Initiated on PrEP (NEW)_General popn _(M)_ HV01-19]:[MOH 731_HTS_No. Initiated on PrEP (NEW)_Pregnant and breastfeeding women HV01-31]])</f>
        <v>0</v>
      </c>
      <c r="DA149" s="6">
        <f t="shared" si="27"/>
        <v>0</v>
      </c>
      <c r="DB149" s="6">
        <f t="shared" si="28"/>
        <v>0</v>
      </c>
      <c r="DC149" s="6">
        <f>Table1[[#This Row],[MOH 711 SGBV Total Survivors Seen]]</f>
        <v>0</v>
      </c>
      <c r="DD149" s="6">
        <f t="shared" si="29"/>
        <v>0</v>
      </c>
      <c r="DE149" s="6">
        <f t="shared" si="30"/>
        <v>0</v>
      </c>
      <c r="DF149" s="6">
        <f>SUM(Table1[[#This Row],[MOH 731_HIV_TB_StartTPT_&lt;15 HV03-31]:[MOH 731_HIV_TB_StartTPT_15+ HV03-32]])</f>
        <v>0</v>
      </c>
      <c r="DG149" s="6">
        <f t="shared" si="31"/>
        <v>0</v>
      </c>
      <c r="DH149" s="18"/>
      <c r="DI149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('202407_zxc7CoENEFF','202407','zxc7CoENEFF','15047','0','0','11','0','0','0','0','0','0','0','0','0','0','0','11','0','0','0','0','0','0','0','0','0','0','0','0','0','0','0','0','0');</v>
      </c>
    </row>
    <row r="150" spans="2:113" x14ac:dyDescent="0.25">
      <c r="B150" s="1">
        <v>202407</v>
      </c>
      <c r="C150" s="2">
        <v>45474</v>
      </c>
      <c r="D150" s="1">
        <v>202407</v>
      </c>
      <c r="E150" s="1"/>
      <c r="F150" s="1" t="s">
        <v>566</v>
      </c>
      <c r="G150" s="1" t="s">
        <v>567</v>
      </c>
      <c r="H150" s="1">
        <v>15048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>
        <v>17</v>
      </c>
      <c r="BZ150" s="1"/>
      <c r="CA150" s="1"/>
      <c r="CB150" s="16">
        <f>SUM(Table1[[#This Row],[MOH 731_HTS_Positive_2-9 _(M)_ HV01-06]:[MOH 731_HTS_Positive_25+ _(F) (Including PMTCT)_HV01-15]])</f>
        <v>0</v>
      </c>
      <c r="CC150" s="16">
        <f>SUM(Table1[[#This Row],[MOH 731_HTS_Tests _(M)_ HV01-01]:[MOH 731_HTS_Tests _(F) (Including PMTCT)_ HV01-02]])</f>
        <v>0</v>
      </c>
      <c r="CD150" s="16">
        <f>Table1[[#This Row],[MOH 711 New ANC clients]]</f>
        <v>17</v>
      </c>
      <c r="CE150" s="6">
        <f>SUM(Table1[[#This Row],[MOH 731_EMTCT_Tested at ANC_Initial_HV02-02]])</f>
        <v>0</v>
      </c>
      <c r="CF150" s="6">
        <f t="shared" si="33"/>
        <v>0</v>
      </c>
      <c r="CG150" s="6">
        <f t="shared" si="33"/>
        <v>0</v>
      </c>
      <c r="CH150" s="6">
        <f>SUM(Table1[[#This Row],[MOH 731_EMTCT_Known Positive at 1st ANC_HV02-01]])</f>
        <v>0</v>
      </c>
      <c r="CI150" s="6">
        <f>SUM(Table1[[#This Row],[MOH 731_EMTCT_Positive Results_ANC_HV02-10]])</f>
        <v>0</v>
      </c>
      <c r="CJ150" s="6">
        <f t="shared" si="23"/>
        <v>0</v>
      </c>
      <c r="CK150" s="6">
        <f t="shared" si="24"/>
        <v>0</v>
      </c>
      <c r="CL150" s="6">
        <f>Table1[[#This Row],[MOH 731_EMTCT_Start HAART_ANC_HV02-15]]</f>
        <v>0</v>
      </c>
      <c r="CM150" s="6">
        <f>Table1[[#This Row],[MOH 731_EMTCT_On HAART at 1st ANC_HV02-14]]</f>
        <v>0</v>
      </c>
      <c r="CN150" s="6">
        <f>SUM(Table1[[#This Row],[MOH 731_HIV_TB_StartART_&lt;1 (M) HV03-01]:[MOH 731_HIV_TB_StartART_25+_(F)_HV03-14]])</f>
        <v>0</v>
      </c>
      <c r="CO150" s="6">
        <f>SUM(Table1[[#This Row],[MOH 731_HIV_TB_OnART_&lt;1 (M) HV03-15]:[MOH 731_HIV_TB_OnART_25+_(F)_HV03-28]])</f>
        <v>0</v>
      </c>
      <c r="CP150" s="6">
        <f>Table1[[#This Row],[anc1_731]]</f>
        <v>17</v>
      </c>
      <c r="CQ150" s="6">
        <f>Table1[[#This Row],[anc_kp]]</f>
        <v>0</v>
      </c>
      <c r="CR150" s="6">
        <f>Table1[[#This Row],[MOH 731_HIV_TB cases_New_HV03-61]]</f>
        <v>0</v>
      </c>
      <c r="CS150" s="6">
        <f>Table1[[#This Row],[MOH 731_HIV_TB New_KnownHIVPositive(KPs)_HV03-62]]</f>
        <v>0</v>
      </c>
      <c r="CT150" s="6">
        <f t="shared" si="25"/>
        <v>0</v>
      </c>
      <c r="CU150" s="6">
        <f t="shared" si="26"/>
        <v>0</v>
      </c>
      <c r="CV150" s="6">
        <f>Table1[[#This Row],[MOH 731_HIV_TB New HIV Positive_HV03-63]]</f>
        <v>0</v>
      </c>
      <c r="CW150" s="6">
        <f>Table1[[#This Row],[MOH 731_HIV_TB New Known HIV Positive (KP) on HAART_HV03-64]]</f>
        <v>0</v>
      </c>
      <c r="CX150" s="6">
        <f>Table1[[#This Row],[MOH 731_HIV_TB New_start_HAART_HV03-65]]</f>
        <v>0</v>
      </c>
      <c r="CY150" s="6">
        <f>SUM(Table1[[#This Row],[tb_alreadyart_3082]:[tb_newart_3083]])</f>
        <v>0</v>
      </c>
      <c r="CZ150" s="6">
        <f>SUM(Table1[[#This Row],[MOH 731_HTS_No. Initiated on PrEP (NEW)_General popn _(M)_ HV01-19]:[MOH 731_HTS_No. Initiated on PrEP (NEW)_Pregnant and breastfeeding women HV01-31]])</f>
        <v>0</v>
      </c>
      <c r="DA150" s="6">
        <f t="shared" si="27"/>
        <v>0</v>
      </c>
      <c r="DB150" s="6">
        <f t="shared" si="28"/>
        <v>0</v>
      </c>
      <c r="DC150" s="6">
        <f>Table1[[#This Row],[MOH 711 SGBV Total Survivors Seen]]</f>
        <v>0</v>
      </c>
      <c r="DD150" s="6">
        <f t="shared" si="29"/>
        <v>0</v>
      </c>
      <c r="DE150" s="6">
        <f t="shared" si="30"/>
        <v>0</v>
      </c>
      <c r="DF150" s="6">
        <f>SUM(Table1[[#This Row],[MOH 731_HIV_TB_StartTPT_&lt;15 HV03-31]:[MOH 731_HIV_TB_StartTPT_15+ HV03-32]])</f>
        <v>0</v>
      </c>
      <c r="DG150" s="6">
        <f t="shared" si="31"/>
        <v>0</v>
      </c>
      <c r="DH150" s="18"/>
      <c r="DI150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('202407_GWVN2FkSrlB','202407','GWVN2FkSrlB','15048','0','0','17','0','0','0','0','0','0','0','0','0','0','0','17','0','0','0','0','0','0','0','0','0','0','0','0','0','0','0','0','0');</v>
      </c>
    </row>
    <row r="151" spans="2:113" x14ac:dyDescent="0.25">
      <c r="B151" s="1">
        <v>202407</v>
      </c>
      <c r="C151" s="2">
        <v>45474</v>
      </c>
      <c r="D151" s="1">
        <v>202407</v>
      </c>
      <c r="E151" s="1"/>
      <c r="F151" s="1" t="s">
        <v>294</v>
      </c>
      <c r="G151" s="1" t="s">
        <v>295</v>
      </c>
      <c r="H151" s="1">
        <v>20765</v>
      </c>
      <c r="I151" s="1" t="s">
        <v>89</v>
      </c>
      <c r="J151" s="1">
        <v>6</v>
      </c>
      <c r="K151" s="1">
        <v>35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>
        <v>13</v>
      </c>
      <c r="AK151" s="1">
        <v>13</v>
      </c>
      <c r="AL151" s="1">
        <v>1</v>
      </c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>
        <v>13</v>
      </c>
      <c r="BZ151" s="1"/>
      <c r="CA151" s="1"/>
      <c r="CB151" s="16">
        <f>SUM(Table1[[#This Row],[MOH 731_HTS_Positive_2-9 _(M)_ HV01-06]:[MOH 731_HTS_Positive_25+ _(F) (Including PMTCT)_HV01-15]])</f>
        <v>0</v>
      </c>
      <c r="CC151" s="16">
        <f>SUM(Table1[[#This Row],[MOH 731_HTS_Tests _(M)_ HV01-01]:[MOH 731_HTS_Tests _(F) (Including PMTCT)_ HV01-02]])</f>
        <v>41</v>
      </c>
      <c r="CD151" s="16">
        <f>Table1[[#This Row],[MOH 711 New ANC clients]]</f>
        <v>13</v>
      </c>
      <c r="CE151" s="6">
        <f>SUM(Table1[[#This Row],[MOH 731_EMTCT_Tested at ANC_Initial_HV02-02]])</f>
        <v>13</v>
      </c>
      <c r="CF151" s="6">
        <f t="shared" si="33"/>
        <v>0</v>
      </c>
      <c r="CG151" s="6">
        <f t="shared" si="33"/>
        <v>0</v>
      </c>
      <c r="CH151" s="6">
        <f>SUM(Table1[[#This Row],[MOH 731_EMTCT_Known Positive at 1st ANC_HV02-01]])</f>
        <v>0</v>
      </c>
      <c r="CI151" s="6">
        <f>SUM(Table1[[#This Row],[MOH 731_EMTCT_Positive Results_ANC_HV02-10]])</f>
        <v>0</v>
      </c>
      <c r="CJ151" s="6">
        <f t="shared" si="23"/>
        <v>0</v>
      </c>
      <c r="CK151" s="6">
        <f t="shared" si="24"/>
        <v>0</v>
      </c>
      <c r="CL151" s="6">
        <f>Table1[[#This Row],[MOH 731_EMTCT_Start HAART_ANC_HV02-15]]</f>
        <v>0</v>
      </c>
      <c r="CM151" s="6">
        <f>Table1[[#This Row],[MOH 731_EMTCT_On HAART at 1st ANC_HV02-14]]</f>
        <v>0</v>
      </c>
      <c r="CN151" s="6">
        <f>SUM(Table1[[#This Row],[MOH 731_HIV_TB_StartART_&lt;1 (M) HV03-01]:[MOH 731_HIV_TB_StartART_25+_(F)_HV03-14]])</f>
        <v>0</v>
      </c>
      <c r="CO151" s="6">
        <f>SUM(Table1[[#This Row],[MOH 731_HIV_TB_OnART_&lt;1 (M) HV03-15]:[MOH 731_HIV_TB_OnART_25+_(F)_HV03-28]])</f>
        <v>0</v>
      </c>
      <c r="CP151" s="6">
        <f>Table1[[#This Row],[anc1_731]]</f>
        <v>13</v>
      </c>
      <c r="CQ151" s="6">
        <f>Table1[[#This Row],[anc_kp]]</f>
        <v>0</v>
      </c>
      <c r="CR151" s="6">
        <f>Table1[[#This Row],[MOH 731_HIV_TB cases_New_HV03-61]]</f>
        <v>0</v>
      </c>
      <c r="CS151" s="6">
        <f>Table1[[#This Row],[MOH 731_HIV_TB New_KnownHIVPositive(KPs)_HV03-62]]</f>
        <v>0</v>
      </c>
      <c r="CT151" s="6">
        <f t="shared" si="25"/>
        <v>0</v>
      </c>
      <c r="CU151" s="6">
        <f t="shared" si="26"/>
        <v>0</v>
      </c>
      <c r="CV151" s="6">
        <f>Table1[[#This Row],[MOH 731_HIV_TB New HIV Positive_HV03-63]]</f>
        <v>0</v>
      </c>
      <c r="CW151" s="6">
        <f>Table1[[#This Row],[MOH 731_HIV_TB New Known HIV Positive (KP) on HAART_HV03-64]]</f>
        <v>0</v>
      </c>
      <c r="CX151" s="6">
        <f>Table1[[#This Row],[MOH 731_HIV_TB New_start_HAART_HV03-65]]</f>
        <v>0</v>
      </c>
      <c r="CY151" s="6">
        <f>SUM(Table1[[#This Row],[tb_alreadyart_3082]:[tb_newart_3083]])</f>
        <v>0</v>
      </c>
      <c r="CZ151" s="6">
        <f>SUM(Table1[[#This Row],[MOH 731_HTS_No. Initiated on PrEP (NEW)_General popn _(M)_ HV01-19]:[MOH 731_HTS_No. Initiated on PrEP (NEW)_Pregnant and breastfeeding women HV01-31]])</f>
        <v>0</v>
      </c>
      <c r="DA151" s="6">
        <f t="shared" si="27"/>
        <v>0</v>
      </c>
      <c r="DB151" s="6">
        <f t="shared" si="28"/>
        <v>0</v>
      </c>
      <c r="DC151" s="6">
        <f>Table1[[#This Row],[MOH 711 SGBV Total Survivors Seen]]</f>
        <v>0</v>
      </c>
      <c r="DD151" s="6">
        <f t="shared" si="29"/>
        <v>0</v>
      </c>
      <c r="DE151" s="6">
        <f t="shared" si="30"/>
        <v>0</v>
      </c>
      <c r="DF151" s="6">
        <f>SUM(Table1[[#This Row],[MOH 731_HIV_TB_StartTPT_&lt;15 HV03-31]:[MOH 731_HIV_TB_StartTPT_15+ HV03-32]])</f>
        <v>0</v>
      </c>
      <c r="DG151" s="6">
        <f t="shared" si="31"/>
        <v>0</v>
      </c>
      <c r="DH151" s="18"/>
      <c r="DI151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('202407_XMR5SBmiJiG','202407','XMR5SBmiJiG','20765','0','41','13','13','0','0','0','0','0','0','0','0','0','0','13','0','0','0','0','0','0','0','0','0','0','0','0','0','0','0','0','0');</v>
      </c>
    </row>
    <row r="152" spans="2:113" x14ac:dyDescent="0.25">
      <c r="B152" s="1">
        <v>202407</v>
      </c>
      <c r="C152" s="2">
        <v>45474</v>
      </c>
      <c r="D152" s="1">
        <v>202407</v>
      </c>
      <c r="E152" s="1"/>
      <c r="F152" s="1" t="s">
        <v>723</v>
      </c>
      <c r="G152" s="1" t="s">
        <v>724</v>
      </c>
      <c r="H152" s="1">
        <v>20720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>
        <v>2</v>
      </c>
      <c r="BZ152" s="1"/>
      <c r="CA152" s="1"/>
      <c r="CB152" s="16">
        <f>SUM(Table1[[#This Row],[MOH 731_HTS_Positive_2-9 _(M)_ HV01-06]:[MOH 731_HTS_Positive_25+ _(F) (Including PMTCT)_HV01-15]])</f>
        <v>0</v>
      </c>
      <c r="CC152" s="16">
        <f>SUM(Table1[[#This Row],[MOH 731_HTS_Tests _(M)_ HV01-01]:[MOH 731_HTS_Tests _(F) (Including PMTCT)_ HV01-02]])</f>
        <v>0</v>
      </c>
      <c r="CD152" s="16">
        <f>Table1[[#This Row],[MOH 711 New ANC clients]]</f>
        <v>2</v>
      </c>
      <c r="CE152" s="6">
        <f>SUM(Table1[[#This Row],[MOH 731_EMTCT_Tested at ANC_Initial_HV02-02]])</f>
        <v>0</v>
      </c>
      <c r="CF152" s="6">
        <f t="shared" si="33"/>
        <v>0</v>
      </c>
      <c r="CG152" s="6">
        <f t="shared" si="33"/>
        <v>0</v>
      </c>
      <c r="CH152" s="6">
        <f>SUM(Table1[[#This Row],[MOH 731_EMTCT_Known Positive at 1st ANC_HV02-01]])</f>
        <v>0</v>
      </c>
      <c r="CI152" s="6">
        <f>SUM(Table1[[#This Row],[MOH 731_EMTCT_Positive Results_ANC_HV02-10]])</f>
        <v>0</v>
      </c>
      <c r="CJ152" s="6">
        <f t="shared" si="23"/>
        <v>0</v>
      </c>
      <c r="CK152" s="6">
        <f t="shared" si="24"/>
        <v>0</v>
      </c>
      <c r="CL152" s="6">
        <f>Table1[[#This Row],[MOH 731_EMTCT_Start HAART_ANC_HV02-15]]</f>
        <v>0</v>
      </c>
      <c r="CM152" s="6">
        <f>Table1[[#This Row],[MOH 731_EMTCT_On HAART at 1st ANC_HV02-14]]</f>
        <v>0</v>
      </c>
      <c r="CN152" s="6">
        <f>SUM(Table1[[#This Row],[MOH 731_HIV_TB_StartART_&lt;1 (M) HV03-01]:[MOH 731_HIV_TB_StartART_25+_(F)_HV03-14]])</f>
        <v>0</v>
      </c>
      <c r="CO152" s="6">
        <f>SUM(Table1[[#This Row],[MOH 731_HIV_TB_OnART_&lt;1 (M) HV03-15]:[MOH 731_HIV_TB_OnART_25+_(F)_HV03-28]])</f>
        <v>0</v>
      </c>
      <c r="CP152" s="6">
        <f>Table1[[#This Row],[anc1_731]]</f>
        <v>2</v>
      </c>
      <c r="CQ152" s="6">
        <f>Table1[[#This Row],[anc_kp]]</f>
        <v>0</v>
      </c>
      <c r="CR152" s="6">
        <f>Table1[[#This Row],[MOH 731_HIV_TB cases_New_HV03-61]]</f>
        <v>0</v>
      </c>
      <c r="CS152" s="6">
        <f>Table1[[#This Row],[MOH 731_HIV_TB New_KnownHIVPositive(KPs)_HV03-62]]</f>
        <v>0</v>
      </c>
      <c r="CT152" s="6">
        <f t="shared" si="25"/>
        <v>0</v>
      </c>
      <c r="CU152" s="6">
        <f t="shared" si="26"/>
        <v>0</v>
      </c>
      <c r="CV152" s="6">
        <f>Table1[[#This Row],[MOH 731_HIV_TB New HIV Positive_HV03-63]]</f>
        <v>0</v>
      </c>
      <c r="CW152" s="6">
        <f>Table1[[#This Row],[MOH 731_HIV_TB New Known HIV Positive (KP) on HAART_HV03-64]]</f>
        <v>0</v>
      </c>
      <c r="CX152" s="6">
        <f>Table1[[#This Row],[MOH 731_HIV_TB New_start_HAART_HV03-65]]</f>
        <v>0</v>
      </c>
      <c r="CY152" s="6">
        <f>SUM(Table1[[#This Row],[tb_alreadyart_3082]:[tb_newart_3083]])</f>
        <v>0</v>
      </c>
      <c r="CZ152" s="6">
        <f>SUM(Table1[[#This Row],[MOH 731_HTS_No. Initiated on PrEP (NEW)_General popn _(M)_ HV01-19]:[MOH 731_HTS_No. Initiated on PrEP (NEW)_Pregnant and breastfeeding women HV01-31]])</f>
        <v>0</v>
      </c>
      <c r="DA152" s="6">
        <f t="shared" si="27"/>
        <v>0</v>
      </c>
      <c r="DB152" s="6">
        <f t="shared" si="28"/>
        <v>0</v>
      </c>
      <c r="DC152" s="6">
        <f>Table1[[#This Row],[MOH 711 SGBV Total Survivors Seen]]</f>
        <v>0</v>
      </c>
      <c r="DD152" s="6">
        <f t="shared" si="29"/>
        <v>0</v>
      </c>
      <c r="DE152" s="6">
        <f t="shared" si="30"/>
        <v>0</v>
      </c>
      <c r="DF152" s="6">
        <f>SUM(Table1[[#This Row],[MOH 731_HIV_TB_StartTPT_&lt;15 HV03-31]:[MOH 731_HIV_TB_StartTPT_15+ HV03-32]])</f>
        <v>0</v>
      </c>
      <c r="DG152" s="6">
        <f t="shared" si="31"/>
        <v>0</v>
      </c>
      <c r="DH152" s="18"/>
      <c r="DI152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('202407_pHLaqBCphGk','202407','pHLaqBCphGk','20720','0','0','2','0','0','0','0','0','0','0','0','0','0','0','2','0','0','0','0','0','0','0','0','0','0','0','0','0','0','0','0','0');</v>
      </c>
    </row>
    <row r="153" spans="2:113" x14ac:dyDescent="0.25">
      <c r="B153" s="1">
        <v>202407</v>
      </c>
      <c r="C153" s="2">
        <v>45474</v>
      </c>
      <c r="D153" s="1">
        <v>202407</v>
      </c>
      <c r="E153" s="1"/>
      <c r="F153" s="1" t="s">
        <v>296</v>
      </c>
      <c r="G153" s="1" t="s">
        <v>297</v>
      </c>
      <c r="H153" s="1">
        <v>17278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>
        <v>13</v>
      </c>
      <c r="AK153" s="1"/>
      <c r="AL153" s="1">
        <v>2</v>
      </c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>
        <v>11</v>
      </c>
      <c r="BZ153" s="1"/>
      <c r="CA153" s="1"/>
      <c r="CB153" s="16">
        <f>SUM(Table1[[#This Row],[MOH 731_HTS_Positive_2-9 _(M)_ HV01-06]:[MOH 731_HTS_Positive_25+ _(F) (Including PMTCT)_HV01-15]])</f>
        <v>0</v>
      </c>
      <c r="CC153" s="16">
        <f>SUM(Table1[[#This Row],[MOH 731_HTS_Tests _(M)_ HV01-01]:[MOH 731_HTS_Tests _(F) (Including PMTCT)_ HV01-02]])</f>
        <v>0</v>
      </c>
      <c r="CD153" s="16">
        <f>Table1[[#This Row],[MOH 711 New ANC clients]]</f>
        <v>11</v>
      </c>
      <c r="CE153" s="6">
        <f>SUM(Table1[[#This Row],[MOH 731_EMTCT_Tested at ANC_Initial_HV02-02]])</f>
        <v>13</v>
      </c>
      <c r="CF153" s="6">
        <f t="shared" si="33"/>
        <v>0</v>
      </c>
      <c r="CG153" s="6">
        <f t="shared" si="33"/>
        <v>0</v>
      </c>
      <c r="CH153" s="6">
        <f>SUM(Table1[[#This Row],[MOH 731_EMTCT_Known Positive at 1st ANC_HV02-01]])</f>
        <v>0</v>
      </c>
      <c r="CI153" s="6">
        <f>SUM(Table1[[#This Row],[MOH 731_EMTCT_Positive Results_ANC_HV02-10]])</f>
        <v>0</v>
      </c>
      <c r="CJ153" s="6">
        <f t="shared" si="23"/>
        <v>0</v>
      </c>
      <c r="CK153" s="6">
        <f t="shared" si="24"/>
        <v>0</v>
      </c>
      <c r="CL153" s="6">
        <f>Table1[[#This Row],[MOH 731_EMTCT_Start HAART_ANC_HV02-15]]</f>
        <v>0</v>
      </c>
      <c r="CM153" s="6">
        <f>Table1[[#This Row],[MOH 731_EMTCT_On HAART at 1st ANC_HV02-14]]</f>
        <v>0</v>
      </c>
      <c r="CN153" s="6">
        <f>SUM(Table1[[#This Row],[MOH 731_HIV_TB_StartART_&lt;1 (M) HV03-01]:[MOH 731_HIV_TB_StartART_25+_(F)_HV03-14]])</f>
        <v>0</v>
      </c>
      <c r="CO153" s="6">
        <f>SUM(Table1[[#This Row],[MOH 731_HIV_TB_OnART_&lt;1 (M) HV03-15]:[MOH 731_HIV_TB_OnART_25+_(F)_HV03-28]])</f>
        <v>0</v>
      </c>
      <c r="CP153" s="6">
        <f>Table1[[#This Row],[anc1_731]]</f>
        <v>11</v>
      </c>
      <c r="CQ153" s="6">
        <f>Table1[[#This Row],[anc_kp]]</f>
        <v>0</v>
      </c>
      <c r="CR153" s="6">
        <f>Table1[[#This Row],[MOH 731_HIV_TB cases_New_HV03-61]]</f>
        <v>0</v>
      </c>
      <c r="CS153" s="6">
        <f>Table1[[#This Row],[MOH 731_HIV_TB New_KnownHIVPositive(KPs)_HV03-62]]</f>
        <v>0</v>
      </c>
      <c r="CT153" s="6">
        <f t="shared" si="25"/>
        <v>0</v>
      </c>
      <c r="CU153" s="6">
        <f t="shared" si="26"/>
        <v>0</v>
      </c>
      <c r="CV153" s="6">
        <f>Table1[[#This Row],[MOH 731_HIV_TB New HIV Positive_HV03-63]]</f>
        <v>0</v>
      </c>
      <c r="CW153" s="6">
        <f>Table1[[#This Row],[MOH 731_HIV_TB New Known HIV Positive (KP) on HAART_HV03-64]]</f>
        <v>0</v>
      </c>
      <c r="CX153" s="6">
        <f>Table1[[#This Row],[MOH 731_HIV_TB New_start_HAART_HV03-65]]</f>
        <v>0</v>
      </c>
      <c r="CY153" s="6">
        <f>SUM(Table1[[#This Row],[tb_alreadyart_3082]:[tb_newart_3083]])</f>
        <v>0</v>
      </c>
      <c r="CZ153" s="6">
        <f>SUM(Table1[[#This Row],[MOH 731_HTS_No. Initiated on PrEP (NEW)_General popn _(M)_ HV01-19]:[MOH 731_HTS_No. Initiated on PrEP (NEW)_Pregnant and breastfeeding women HV01-31]])</f>
        <v>0</v>
      </c>
      <c r="DA153" s="6">
        <f t="shared" si="27"/>
        <v>0</v>
      </c>
      <c r="DB153" s="6">
        <f t="shared" si="28"/>
        <v>0</v>
      </c>
      <c r="DC153" s="6">
        <f>Table1[[#This Row],[MOH 711 SGBV Total Survivors Seen]]</f>
        <v>0</v>
      </c>
      <c r="DD153" s="6">
        <f t="shared" si="29"/>
        <v>0</v>
      </c>
      <c r="DE153" s="6">
        <f t="shared" si="30"/>
        <v>0</v>
      </c>
      <c r="DF153" s="6">
        <f>SUM(Table1[[#This Row],[MOH 731_HIV_TB_StartTPT_&lt;15 HV03-31]:[MOH 731_HIV_TB_StartTPT_15+ HV03-32]])</f>
        <v>0</v>
      </c>
      <c r="DG153" s="6">
        <f t="shared" si="31"/>
        <v>0</v>
      </c>
      <c r="DH153" s="18"/>
      <c r="DI153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('202407_wjH7b7AIDV4','202407','wjH7b7AIDV4','17278','0','0','11','13','0','0','0','0','0','0','0','0','0','0','11','0','0','0','0','0','0','0','0','0','0','0','0','0','0','0','0','0');</v>
      </c>
    </row>
    <row r="154" spans="2:113" x14ac:dyDescent="0.25">
      <c r="B154" s="1">
        <v>202407</v>
      </c>
      <c r="C154" s="2">
        <v>45474</v>
      </c>
      <c r="D154" s="1">
        <v>202407</v>
      </c>
      <c r="E154" s="1"/>
      <c r="F154" s="1" t="s">
        <v>298</v>
      </c>
      <c r="G154" s="1" t="s">
        <v>299</v>
      </c>
      <c r="H154" s="1">
        <v>28854</v>
      </c>
      <c r="I154" s="1"/>
      <c r="J154" s="1">
        <v>1</v>
      </c>
      <c r="K154" s="1">
        <v>2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6">
        <f>SUM(Table1[[#This Row],[MOH 731_HTS_Positive_2-9 _(M)_ HV01-06]:[MOH 731_HTS_Positive_25+ _(F) (Including PMTCT)_HV01-15]])</f>
        <v>0</v>
      </c>
      <c r="CC154" s="16">
        <f>SUM(Table1[[#This Row],[MOH 731_HTS_Tests _(M)_ HV01-01]:[MOH 731_HTS_Tests _(F) (Including PMTCT)_ HV01-02]])</f>
        <v>3</v>
      </c>
      <c r="CD154" s="16">
        <f>Table1[[#This Row],[MOH 711 New ANC clients]]</f>
        <v>0</v>
      </c>
      <c r="CE154" s="6">
        <f>SUM(Table1[[#This Row],[MOH 731_EMTCT_Tested at ANC_Initial_HV02-02]])</f>
        <v>0</v>
      </c>
      <c r="CF154" s="6">
        <f t="shared" si="33"/>
        <v>0</v>
      </c>
      <c r="CG154" s="6">
        <f t="shared" si="33"/>
        <v>0</v>
      </c>
      <c r="CH154" s="6">
        <f>SUM(Table1[[#This Row],[MOH 731_EMTCT_Known Positive at 1st ANC_HV02-01]])</f>
        <v>0</v>
      </c>
      <c r="CI154" s="6">
        <f>SUM(Table1[[#This Row],[MOH 731_EMTCT_Positive Results_ANC_HV02-10]])</f>
        <v>0</v>
      </c>
      <c r="CJ154" s="6">
        <f t="shared" si="23"/>
        <v>0</v>
      </c>
      <c r="CK154" s="6">
        <f t="shared" si="24"/>
        <v>0</v>
      </c>
      <c r="CL154" s="6">
        <f>Table1[[#This Row],[MOH 731_EMTCT_Start HAART_ANC_HV02-15]]</f>
        <v>0</v>
      </c>
      <c r="CM154" s="6">
        <f>Table1[[#This Row],[MOH 731_EMTCT_On HAART at 1st ANC_HV02-14]]</f>
        <v>0</v>
      </c>
      <c r="CN154" s="6">
        <f>SUM(Table1[[#This Row],[MOH 731_HIV_TB_StartART_&lt;1 (M) HV03-01]:[MOH 731_HIV_TB_StartART_25+_(F)_HV03-14]])</f>
        <v>0</v>
      </c>
      <c r="CO154" s="6">
        <f>SUM(Table1[[#This Row],[MOH 731_HIV_TB_OnART_&lt;1 (M) HV03-15]:[MOH 731_HIV_TB_OnART_25+_(F)_HV03-28]])</f>
        <v>0</v>
      </c>
      <c r="CP154" s="6">
        <f>Table1[[#This Row],[anc1_731]]</f>
        <v>0</v>
      </c>
      <c r="CQ154" s="6">
        <f>Table1[[#This Row],[anc_kp]]</f>
        <v>0</v>
      </c>
      <c r="CR154" s="6">
        <f>Table1[[#This Row],[MOH 731_HIV_TB cases_New_HV03-61]]</f>
        <v>0</v>
      </c>
      <c r="CS154" s="6">
        <f>Table1[[#This Row],[MOH 731_HIV_TB New_KnownHIVPositive(KPs)_HV03-62]]</f>
        <v>0</v>
      </c>
      <c r="CT154" s="6">
        <f t="shared" si="25"/>
        <v>0</v>
      </c>
      <c r="CU154" s="6">
        <f t="shared" si="26"/>
        <v>0</v>
      </c>
      <c r="CV154" s="6">
        <f>Table1[[#This Row],[MOH 731_HIV_TB New HIV Positive_HV03-63]]</f>
        <v>0</v>
      </c>
      <c r="CW154" s="6">
        <f>Table1[[#This Row],[MOH 731_HIV_TB New Known HIV Positive (KP) on HAART_HV03-64]]</f>
        <v>0</v>
      </c>
      <c r="CX154" s="6">
        <f>Table1[[#This Row],[MOH 731_HIV_TB New_start_HAART_HV03-65]]</f>
        <v>0</v>
      </c>
      <c r="CY154" s="6">
        <f>SUM(Table1[[#This Row],[tb_alreadyart_3082]:[tb_newart_3083]])</f>
        <v>0</v>
      </c>
      <c r="CZ154" s="6">
        <f>SUM(Table1[[#This Row],[MOH 731_HTS_No. Initiated on PrEP (NEW)_General popn _(M)_ HV01-19]:[MOH 731_HTS_No. Initiated on PrEP (NEW)_Pregnant and breastfeeding women HV01-31]])</f>
        <v>0</v>
      </c>
      <c r="DA154" s="6">
        <f t="shared" si="27"/>
        <v>0</v>
      </c>
      <c r="DB154" s="6">
        <f t="shared" si="28"/>
        <v>0</v>
      </c>
      <c r="DC154" s="6">
        <f>Table1[[#This Row],[MOH 711 SGBV Total Survivors Seen]]</f>
        <v>0</v>
      </c>
      <c r="DD154" s="6">
        <f t="shared" si="29"/>
        <v>0</v>
      </c>
      <c r="DE154" s="6">
        <f t="shared" si="30"/>
        <v>0</v>
      </c>
      <c r="DF154" s="6">
        <f>SUM(Table1[[#This Row],[MOH 731_HIV_TB_StartTPT_&lt;15 HV03-31]:[MOH 731_HIV_TB_StartTPT_15+ HV03-32]])</f>
        <v>0</v>
      </c>
      <c r="DG154" s="6">
        <f t="shared" si="31"/>
        <v>0</v>
      </c>
      <c r="DH154" s="18"/>
      <c r="DI154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('202407_Apnu4IrYHcA','202407','Apnu4IrYHcA','28854','0','3','0','0','0','0','0','0','0','0','0','0','0','0','0','0','0','0','0','0','0','0','0','0','0','0','0','0','0','0','0','0');</v>
      </c>
    </row>
    <row r="155" spans="2:113" x14ac:dyDescent="0.25">
      <c r="B155" s="1">
        <v>202407</v>
      </c>
      <c r="C155" s="2">
        <v>45474</v>
      </c>
      <c r="D155" s="1">
        <v>202407</v>
      </c>
      <c r="E155" s="1"/>
      <c r="F155" s="1" t="s">
        <v>725</v>
      </c>
      <c r="G155" s="1" t="s">
        <v>726</v>
      </c>
      <c r="H155" s="1">
        <v>15053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>
        <v>4</v>
      </c>
      <c r="BZ155" s="1"/>
      <c r="CA155" s="1"/>
      <c r="CB155" s="16">
        <f>SUM(Table1[[#This Row],[MOH 731_HTS_Positive_2-9 _(M)_ HV01-06]:[MOH 731_HTS_Positive_25+ _(F) (Including PMTCT)_HV01-15]])</f>
        <v>0</v>
      </c>
      <c r="CC155" s="16">
        <f>SUM(Table1[[#This Row],[MOH 731_HTS_Tests _(M)_ HV01-01]:[MOH 731_HTS_Tests _(F) (Including PMTCT)_ HV01-02]])</f>
        <v>0</v>
      </c>
      <c r="CD155" s="16">
        <f>Table1[[#This Row],[MOH 711 New ANC clients]]</f>
        <v>4</v>
      </c>
      <c r="CE155" s="6">
        <f>SUM(Table1[[#This Row],[MOH 731_EMTCT_Tested at ANC_Initial_HV02-02]])</f>
        <v>0</v>
      </c>
      <c r="CF155" s="6">
        <f t="shared" si="33"/>
        <v>0</v>
      </c>
      <c r="CG155" s="6">
        <f t="shared" si="33"/>
        <v>0</v>
      </c>
      <c r="CH155" s="6">
        <f>SUM(Table1[[#This Row],[MOH 731_EMTCT_Known Positive at 1st ANC_HV02-01]])</f>
        <v>0</v>
      </c>
      <c r="CI155" s="6">
        <f>SUM(Table1[[#This Row],[MOH 731_EMTCT_Positive Results_ANC_HV02-10]])</f>
        <v>0</v>
      </c>
      <c r="CJ155" s="6">
        <f t="shared" si="23"/>
        <v>0</v>
      </c>
      <c r="CK155" s="6">
        <f t="shared" si="24"/>
        <v>0</v>
      </c>
      <c r="CL155" s="6">
        <f>Table1[[#This Row],[MOH 731_EMTCT_Start HAART_ANC_HV02-15]]</f>
        <v>0</v>
      </c>
      <c r="CM155" s="6">
        <f>Table1[[#This Row],[MOH 731_EMTCT_On HAART at 1st ANC_HV02-14]]</f>
        <v>0</v>
      </c>
      <c r="CN155" s="6">
        <f>SUM(Table1[[#This Row],[MOH 731_HIV_TB_StartART_&lt;1 (M) HV03-01]:[MOH 731_HIV_TB_StartART_25+_(F)_HV03-14]])</f>
        <v>0</v>
      </c>
      <c r="CO155" s="6">
        <f>SUM(Table1[[#This Row],[MOH 731_HIV_TB_OnART_&lt;1 (M) HV03-15]:[MOH 731_HIV_TB_OnART_25+_(F)_HV03-28]])</f>
        <v>0</v>
      </c>
      <c r="CP155" s="6">
        <f>Table1[[#This Row],[anc1_731]]</f>
        <v>4</v>
      </c>
      <c r="CQ155" s="6">
        <f>Table1[[#This Row],[anc_kp]]</f>
        <v>0</v>
      </c>
      <c r="CR155" s="6">
        <f>Table1[[#This Row],[MOH 731_HIV_TB cases_New_HV03-61]]</f>
        <v>0</v>
      </c>
      <c r="CS155" s="6">
        <f>Table1[[#This Row],[MOH 731_HIV_TB New_KnownHIVPositive(KPs)_HV03-62]]</f>
        <v>0</v>
      </c>
      <c r="CT155" s="6">
        <f t="shared" si="25"/>
        <v>0</v>
      </c>
      <c r="CU155" s="6">
        <f t="shared" si="26"/>
        <v>0</v>
      </c>
      <c r="CV155" s="6">
        <f>Table1[[#This Row],[MOH 731_HIV_TB New HIV Positive_HV03-63]]</f>
        <v>0</v>
      </c>
      <c r="CW155" s="6">
        <f>Table1[[#This Row],[MOH 731_HIV_TB New Known HIV Positive (KP) on HAART_HV03-64]]</f>
        <v>0</v>
      </c>
      <c r="CX155" s="6">
        <f>Table1[[#This Row],[MOH 731_HIV_TB New_start_HAART_HV03-65]]</f>
        <v>0</v>
      </c>
      <c r="CY155" s="6">
        <f>SUM(Table1[[#This Row],[tb_alreadyart_3082]:[tb_newart_3083]])</f>
        <v>0</v>
      </c>
      <c r="CZ155" s="6">
        <f>SUM(Table1[[#This Row],[MOH 731_HTS_No. Initiated on PrEP (NEW)_General popn _(M)_ HV01-19]:[MOH 731_HTS_No. Initiated on PrEP (NEW)_Pregnant and breastfeeding women HV01-31]])</f>
        <v>0</v>
      </c>
      <c r="DA155" s="6">
        <f t="shared" si="27"/>
        <v>0</v>
      </c>
      <c r="DB155" s="6">
        <f t="shared" si="28"/>
        <v>0</v>
      </c>
      <c r="DC155" s="6">
        <f>Table1[[#This Row],[MOH 711 SGBV Total Survivors Seen]]</f>
        <v>0</v>
      </c>
      <c r="DD155" s="6">
        <f t="shared" si="29"/>
        <v>0</v>
      </c>
      <c r="DE155" s="6">
        <f t="shared" si="30"/>
        <v>0</v>
      </c>
      <c r="DF155" s="6">
        <f>SUM(Table1[[#This Row],[MOH 731_HIV_TB_StartTPT_&lt;15 HV03-31]:[MOH 731_HIV_TB_StartTPT_15+ HV03-32]])</f>
        <v>0</v>
      </c>
      <c r="DG155" s="6">
        <f t="shared" si="31"/>
        <v>0</v>
      </c>
      <c r="DH155" s="18"/>
      <c r="DI155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('202407_ASn0tF8X1Ks','202407','ASn0tF8X1Ks','15053','0','0','4','0','0','0','0','0','0','0','0','0','0','0','4','0','0','0','0','0','0','0','0','0','0','0','0','0','0','0','0','0');</v>
      </c>
    </row>
    <row r="156" spans="2:113" x14ac:dyDescent="0.25">
      <c r="B156" s="1">
        <v>202407</v>
      </c>
      <c r="C156" s="2">
        <v>45474</v>
      </c>
      <c r="D156" s="1">
        <v>202407</v>
      </c>
      <c r="E156" s="1"/>
      <c r="F156" s="1" t="s">
        <v>300</v>
      </c>
      <c r="G156" s="1" t="s">
        <v>301</v>
      </c>
      <c r="H156" s="1">
        <v>20719</v>
      </c>
      <c r="I156" s="1"/>
      <c r="J156" s="1">
        <v>4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6">
        <f>SUM(Table1[[#This Row],[MOH 731_HTS_Positive_2-9 _(M)_ HV01-06]:[MOH 731_HTS_Positive_25+ _(F) (Including PMTCT)_HV01-15]])</f>
        <v>0</v>
      </c>
      <c r="CC156" s="16">
        <f>SUM(Table1[[#This Row],[MOH 731_HTS_Tests _(M)_ HV01-01]:[MOH 731_HTS_Tests _(F) (Including PMTCT)_ HV01-02]])</f>
        <v>4</v>
      </c>
      <c r="CD156" s="16">
        <f>Table1[[#This Row],[MOH 711 New ANC clients]]</f>
        <v>0</v>
      </c>
      <c r="CE156" s="6">
        <f>SUM(Table1[[#This Row],[MOH 731_EMTCT_Tested at ANC_Initial_HV02-02]])</f>
        <v>0</v>
      </c>
      <c r="CF156" s="6">
        <f t="shared" si="33"/>
        <v>0</v>
      </c>
      <c r="CG156" s="6">
        <f t="shared" si="33"/>
        <v>0</v>
      </c>
      <c r="CH156" s="6">
        <f>SUM(Table1[[#This Row],[MOH 731_EMTCT_Known Positive at 1st ANC_HV02-01]])</f>
        <v>0</v>
      </c>
      <c r="CI156" s="6">
        <f>SUM(Table1[[#This Row],[MOH 731_EMTCT_Positive Results_ANC_HV02-10]])</f>
        <v>0</v>
      </c>
      <c r="CJ156" s="6">
        <f t="shared" si="23"/>
        <v>0</v>
      </c>
      <c r="CK156" s="6">
        <f t="shared" si="24"/>
        <v>0</v>
      </c>
      <c r="CL156" s="6">
        <f>Table1[[#This Row],[MOH 731_EMTCT_Start HAART_ANC_HV02-15]]</f>
        <v>0</v>
      </c>
      <c r="CM156" s="6">
        <f>Table1[[#This Row],[MOH 731_EMTCT_On HAART at 1st ANC_HV02-14]]</f>
        <v>0</v>
      </c>
      <c r="CN156" s="6">
        <f>SUM(Table1[[#This Row],[MOH 731_HIV_TB_StartART_&lt;1 (M) HV03-01]:[MOH 731_HIV_TB_StartART_25+_(F)_HV03-14]])</f>
        <v>0</v>
      </c>
      <c r="CO156" s="6">
        <f>SUM(Table1[[#This Row],[MOH 731_HIV_TB_OnART_&lt;1 (M) HV03-15]:[MOH 731_HIV_TB_OnART_25+_(F)_HV03-28]])</f>
        <v>0</v>
      </c>
      <c r="CP156" s="6">
        <f>Table1[[#This Row],[anc1_731]]</f>
        <v>0</v>
      </c>
      <c r="CQ156" s="6">
        <f>Table1[[#This Row],[anc_kp]]</f>
        <v>0</v>
      </c>
      <c r="CR156" s="6">
        <f>Table1[[#This Row],[MOH 731_HIV_TB cases_New_HV03-61]]</f>
        <v>0</v>
      </c>
      <c r="CS156" s="6">
        <f>Table1[[#This Row],[MOH 731_HIV_TB New_KnownHIVPositive(KPs)_HV03-62]]</f>
        <v>0</v>
      </c>
      <c r="CT156" s="6">
        <f t="shared" si="25"/>
        <v>0</v>
      </c>
      <c r="CU156" s="6">
        <f t="shared" si="26"/>
        <v>0</v>
      </c>
      <c r="CV156" s="6">
        <f>Table1[[#This Row],[MOH 731_HIV_TB New HIV Positive_HV03-63]]</f>
        <v>0</v>
      </c>
      <c r="CW156" s="6">
        <f>Table1[[#This Row],[MOH 731_HIV_TB New Known HIV Positive (KP) on HAART_HV03-64]]</f>
        <v>0</v>
      </c>
      <c r="CX156" s="6">
        <f>Table1[[#This Row],[MOH 731_HIV_TB New_start_HAART_HV03-65]]</f>
        <v>0</v>
      </c>
      <c r="CY156" s="6">
        <f>SUM(Table1[[#This Row],[tb_alreadyart_3082]:[tb_newart_3083]])</f>
        <v>0</v>
      </c>
      <c r="CZ156" s="6">
        <f>SUM(Table1[[#This Row],[MOH 731_HTS_No. Initiated on PrEP (NEW)_General popn _(M)_ HV01-19]:[MOH 731_HTS_No. Initiated on PrEP (NEW)_Pregnant and breastfeeding women HV01-31]])</f>
        <v>0</v>
      </c>
      <c r="DA156" s="6">
        <f t="shared" si="27"/>
        <v>0</v>
      </c>
      <c r="DB156" s="6">
        <f t="shared" si="28"/>
        <v>0</v>
      </c>
      <c r="DC156" s="6">
        <f>Table1[[#This Row],[MOH 711 SGBV Total Survivors Seen]]</f>
        <v>0</v>
      </c>
      <c r="DD156" s="6">
        <f t="shared" si="29"/>
        <v>0</v>
      </c>
      <c r="DE156" s="6">
        <f t="shared" si="30"/>
        <v>0</v>
      </c>
      <c r="DF156" s="6">
        <f>SUM(Table1[[#This Row],[MOH 731_HIV_TB_StartTPT_&lt;15 HV03-31]:[MOH 731_HIV_TB_StartTPT_15+ HV03-32]])</f>
        <v>0</v>
      </c>
      <c r="DG156" s="6">
        <f t="shared" si="31"/>
        <v>0</v>
      </c>
      <c r="DH156" s="18"/>
      <c r="DI156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('202407_F75kyYgRFZn','202407','F75kyYgRFZn','20719','0','4','0','0','0','0','0','0','0','0','0','0','0','0','0','0','0','0','0','0','0','0','0','0','0','0','0','0','0','0','0','0');</v>
      </c>
    </row>
    <row r="157" spans="2:113" x14ac:dyDescent="0.25">
      <c r="B157" s="1">
        <v>202407</v>
      </c>
      <c r="C157" s="2">
        <v>45474</v>
      </c>
      <c r="D157" s="1">
        <v>202407</v>
      </c>
      <c r="E157" s="1"/>
      <c r="F157" s="1" t="s">
        <v>568</v>
      </c>
      <c r="G157" s="1" t="s">
        <v>569</v>
      </c>
      <c r="H157" s="1">
        <v>20743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>
        <v>5</v>
      </c>
      <c r="BZ157" s="1"/>
      <c r="CA157" s="1"/>
      <c r="CB157" s="16">
        <f>SUM(Table1[[#This Row],[MOH 731_HTS_Positive_2-9 _(M)_ HV01-06]:[MOH 731_HTS_Positive_25+ _(F) (Including PMTCT)_HV01-15]])</f>
        <v>0</v>
      </c>
      <c r="CC157" s="16">
        <f>SUM(Table1[[#This Row],[MOH 731_HTS_Tests _(M)_ HV01-01]:[MOH 731_HTS_Tests _(F) (Including PMTCT)_ HV01-02]])</f>
        <v>0</v>
      </c>
      <c r="CD157" s="16">
        <f>Table1[[#This Row],[MOH 711 New ANC clients]]</f>
        <v>5</v>
      </c>
      <c r="CE157" s="6">
        <f>SUM(Table1[[#This Row],[MOH 731_EMTCT_Tested at ANC_Initial_HV02-02]])</f>
        <v>0</v>
      </c>
      <c r="CF157" s="6">
        <f t="shared" si="33"/>
        <v>0</v>
      </c>
      <c r="CG157" s="6">
        <f t="shared" si="33"/>
        <v>0</v>
      </c>
      <c r="CH157" s="6">
        <f>SUM(Table1[[#This Row],[MOH 731_EMTCT_Known Positive at 1st ANC_HV02-01]])</f>
        <v>0</v>
      </c>
      <c r="CI157" s="6">
        <f>SUM(Table1[[#This Row],[MOH 731_EMTCT_Positive Results_ANC_HV02-10]])</f>
        <v>0</v>
      </c>
      <c r="CJ157" s="6">
        <f t="shared" si="23"/>
        <v>0</v>
      </c>
      <c r="CK157" s="6">
        <f t="shared" si="24"/>
        <v>0</v>
      </c>
      <c r="CL157" s="6">
        <f>Table1[[#This Row],[MOH 731_EMTCT_Start HAART_ANC_HV02-15]]</f>
        <v>0</v>
      </c>
      <c r="CM157" s="6">
        <f>Table1[[#This Row],[MOH 731_EMTCT_On HAART at 1st ANC_HV02-14]]</f>
        <v>0</v>
      </c>
      <c r="CN157" s="6">
        <f>SUM(Table1[[#This Row],[MOH 731_HIV_TB_StartART_&lt;1 (M) HV03-01]:[MOH 731_HIV_TB_StartART_25+_(F)_HV03-14]])</f>
        <v>0</v>
      </c>
      <c r="CO157" s="6">
        <f>SUM(Table1[[#This Row],[MOH 731_HIV_TB_OnART_&lt;1 (M) HV03-15]:[MOH 731_HIV_TB_OnART_25+_(F)_HV03-28]])</f>
        <v>0</v>
      </c>
      <c r="CP157" s="6">
        <f>Table1[[#This Row],[anc1_731]]</f>
        <v>5</v>
      </c>
      <c r="CQ157" s="6">
        <f>Table1[[#This Row],[anc_kp]]</f>
        <v>0</v>
      </c>
      <c r="CR157" s="6">
        <f>Table1[[#This Row],[MOH 731_HIV_TB cases_New_HV03-61]]</f>
        <v>0</v>
      </c>
      <c r="CS157" s="6">
        <f>Table1[[#This Row],[MOH 731_HIV_TB New_KnownHIVPositive(KPs)_HV03-62]]</f>
        <v>0</v>
      </c>
      <c r="CT157" s="6">
        <f t="shared" si="25"/>
        <v>0</v>
      </c>
      <c r="CU157" s="6">
        <f t="shared" si="26"/>
        <v>0</v>
      </c>
      <c r="CV157" s="6">
        <f>Table1[[#This Row],[MOH 731_HIV_TB New HIV Positive_HV03-63]]</f>
        <v>0</v>
      </c>
      <c r="CW157" s="6">
        <f>Table1[[#This Row],[MOH 731_HIV_TB New Known HIV Positive (KP) on HAART_HV03-64]]</f>
        <v>0</v>
      </c>
      <c r="CX157" s="6">
        <f>Table1[[#This Row],[MOH 731_HIV_TB New_start_HAART_HV03-65]]</f>
        <v>0</v>
      </c>
      <c r="CY157" s="6">
        <f>SUM(Table1[[#This Row],[tb_alreadyart_3082]:[tb_newart_3083]])</f>
        <v>0</v>
      </c>
      <c r="CZ157" s="6">
        <f>SUM(Table1[[#This Row],[MOH 731_HTS_No. Initiated on PrEP (NEW)_General popn _(M)_ HV01-19]:[MOH 731_HTS_No. Initiated on PrEP (NEW)_Pregnant and breastfeeding women HV01-31]])</f>
        <v>0</v>
      </c>
      <c r="DA157" s="6">
        <f t="shared" si="27"/>
        <v>0</v>
      </c>
      <c r="DB157" s="6">
        <f t="shared" si="28"/>
        <v>0</v>
      </c>
      <c r="DC157" s="6">
        <f>Table1[[#This Row],[MOH 711 SGBV Total Survivors Seen]]</f>
        <v>0</v>
      </c>
      <c r="DD157" s="6">
        <f t="shared" si="29"/>
        <v>0</v>
      </c>
      <c r="DE157" s="6">
        <f t="shared" si="30"/>
        <v>0</v>
      </c>
      <c r="DF157" s="6">
        <f>SUM(Table1[[#This Row],[MOH 731_HIV_TB_StartTPT_&lt;15 HV03-31]:[MOH 731_HIV_TB_StartTPT_15+ HV03-32]])</f>
        <v>0</v>
      </c>
      <c r="DG157" s="6">
        <f t="shared" si="31"/>
        <v>0</v>
      </c>
      <c r="DH157" s="18"/>
      <c r="DI157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('202407_CzwGoofaQ7m','202407','CzwGoofaQ7m','20743','0','0','5','0','0','0','0','0','0','0','0','0','0','0','5','0','0','0','0','0','0','0','0','0','0','0','0','0','0','0','0','0');</v>
      </c>
    </row>
    <row r="158" spans="2:113" x14ac:dyDescent="0.25">
      <c r="B158" s="1">
        <v>202407</v>
      </c>
      <c r="C158" s="2">
        <v>45474</v>
      </c>
      <c r="D158" s="1">
        <v>202407</v>
      </c>
      <c r="E158" s="1"/>
      <c r="F158" s="1" t="s">
        <v>302</v>
      </c>
      <c r="G158" s="1" t="s">
        <v>303</v>
      </c>
      <c r="H158" s="1">
        <v>20721</v>
      </c>
      <c r="I158" s="1"/>
      <c r="J158" s="1">
        <v>5</v>
      </c>
      <c r="K158" s="1">
        <v>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>
        <v>1</v>
      </c>
      <c r="AJ158" s="1">
        <v>1</v>
      </c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>
        <v>11</v>
      </c>
      <c r="BZ158" s="1"/>
      <c r="CA158" s="1"/>
      <c r="CB158" s="16">
        <f>SUM(Table1[[#This Row],[MOH 731_HTS_Positive_2-9 _(M)_ HV01-06]:[MOH 731_HTS_Positive_25+ _(F) (Including PMTCT)_HV01-15]])</f>
        <v>0</v>
      </c>
      <c r="CC158" s="16">
        <f>SUM(Table1[[#This Row],[MOH 731_HTS_Tests _(M)_ HV01-01]:[MOH 731_HTS_Tests _(F) (Including PMTCT)_ HV01-02]])</f>
        <v>9</v>
      </c>
      <c r="CD158" s="16">
        <f>Table1[[#This Row],[MOH 711 New ANC clients]]</f>
        <v>11</v>
      </c>
      <c r="CE158" s="6">
        <f>SUM(Table1[[#This Row],[MOH 731_EMTCT_Tested at ANC_Initial_HV02-02]])</f>
        <v>1</v>
      </c>
      <c r="CF158" s="6">
        <f t="shared" si="33"/>
        <v>0</v>
      </c>
      <c r="CG158" s="6">
        <f t="shared" si="33"/>
        <v>0</v>
      </c>
      <c r="CH158" s="6">
        <f>SUM(Table1[[#This Row],[MOH 731_EMTCT_Known Positive at 1st ANC_HV02-01]])</f>
        <v>1</v>
      </c>
      <c r="CI158" s="6">
        <f>SUM(Table1[[#This Row],[MOH 731_EMTCT_Positive Results_ANC_HV02-10]])</f>
        <v>0</v>
      </c>
      <c r="CJ158" s="6">
        <f t="shared" si="23"/>
        <v>0</v>
      </c>
      <c r="CK158" s="6">
        <f t="shared" si="24"/>
        <v>0</v>
      </c>
      <c r="CL158" s="6">
        <f>Table1[[#This Row],[MOH 731_EMTCT_Start HAART_ANC_HV02-15]]</f>
        <v>0</v>
      </c>
      <c r="CM158" s="6">
        <f>Table1[[#This Row],[MOH 731_EMTCT_On HAART at 1st ANC_HV02-14]]</f>
        <v>0</v>
      </c>
      <c r="CN158" s="6">
        <f>SUM(Table1[[#This Row],[MOH 731_HIV_TB_StartART_&lt;1 (M) HV03-01]:[MOH 731_HIV_TB_StartART_25+_(F)_HV03-14]])</f>
        <v>0</v>
      </c>
      <c r="CO158" s="6">
        <f>SUM(Table1[[#This Row],[MOH 731_HIV_TB_OnART_&lt;1 (M) HV03-15]:[MOH 731_HIV_TB_OnART_25+_(F)_HV03-28]])</f>
        <v>0</v>
      </c>
      <c r="CP158" s="6">
        <f>Table1[[#This Row],[anc1_731]]</f>
        <v>11</v>
      </c>
      <c r="CQ158" s="6">
        <f>Table1[[#This Row],[anc_kp]]</f>
        <v>1</v>
      </c>
      <c r="CR158" s="6">
        <f>Table1[[#This Row],[MOH 731_HIV_TB cases_New_HV03-61]]</f>
        <v>0</v>
      </c>
      <c r="CS158" s="6">
        <f>Table1[[#This Row],[MOH 731_HIV_TB New_KnownHIVPositive(KPs)_HV03-62]]</f>
        <v>0</v>
      </c>
      <c r="CT158" s="6">
        <f t="shared" si="25"/>
        <v>0</v>
      </c>
      <c r="CU158" s="6">
        <f t="shared" si="26"/>
        <v>0</v>
      </c>
      <c r="CV158" s="6">
        <f>Table1[[#This Row],[MOH 731_HIV_TB New HIV Positive_HV03-63]]</f>
        <v>0</v>
      </c>
      <c r="CW158" s="6">
        <f>Table1[[#This Row],[MOH 731_HIV_TB New Known HIV Positive (KP) on HAART_HV03-64]]</f>
        <v>0</v>
      </c>
      <c r="CX158" s="6">
        <f>Table1[[#This Row],[MOH 731_HIV_TB New_start_HAART_HV03-65]]</f>
        <v>0</v>
      </c>
      <c r="CY158" s="6">
        <f>SUM(Table1[[#This Row],[tb_alreadyart_3082]:[tb_newart_3083]])</f>
        <v>0</v>
      </c>
      <c r="CZ158" s="6">
        <f>SUM(Table1[[#This Row],[MOH 731_HTS_No. Initiated on PrEP (NEW)_General popn _(M)_ HV01-19]:[MOH 731_HTS_No. Initiated on PrEP (NEW)_Pregnant and breastfeeding women HV01-31]])</f>
        <v>0</v>
      </c>
      <c r="DA158" s="6">
        <f t="shared" si="27"/>
        <v>0</v>
      </c>
      <c r="DB158" s="6">
        <f t="shared" si="28"/>
        <v>0</v>
      </c>
      <c r="DC158" s="6">
        <f>Table1[[#This Row],[MOH 711 SGBV Total Survivors Seen]]</f>
        <v>0</v>
      </c>
      <c r="DD158" s="6">
        <f t="shared" si="29"/>
        <v>0</v>
      </c>
      <c r="DE158" s="6">
        <f t="shared" si="30"/>
        <v>0</v>
      </c>
      <c r="DF158" s="6">
        <f>SUM(Table1[[#This Row],[MOH 731_HIV_TB_StartTPT_&lt;15 HV03-31]:[MOH 731_HIV_TB_StartTPT_15+ HV03-32]])</f>
        <v>0</v>
      </c>
      <c r="DG158" s="6">
        <f t="shared" si="31"/>
        <v>0</v>
      </c>
      <c r="DH158" s="18"/>
      <c r="DI158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('202407_EWRZSPys4sG','202407','EWRZSPys4sG','20721','0','9','11','1','0','0','1','0','0','0','0','0','0','0','11','1','0','0','0','0','0','0','0','0','0','0','0','0','0','0','0','0');</v>
      </c>
    </row>
    <row r="159" spans="2:113" x14ac:dyDescent="0.25">
      <c r="B159" s="1">
        <v>202407</v>
      </c>
      <c r="C159" s="2">
        <v>45474</v>
      </c>
      <c r="D159" s="1">
        <v>202407</v>
      </c>
      <c r="E159" s="1"/>
      <c r="F159" s="1" t="s">
        <v>304</v>
      </c>
      <c r="G159" s="1" t="s">
        <v>305</v>
      </c>
      <c r="H159" s="1">
        <v>17189</v>
      </c>
      <c r="I159" s="1"/>
      <c r="J159" s="1">
        <v>2</v>
      </c>
      <c r="K159" s="1">
        <v>3</v>
      </c>
      <c r="L159" s="1"/>
      <c r="M159" s="1"/>
      <c r="N159" s="1"/>
      <c r="O159" s="1"/>
      <c r="P159" s="1"/>
      <c r="Q159" s="1"/>
      <c r="R159" s="1"/>
      <c r="S159" s="1"/>
      <c r="T159" s="1"/>
      <c r="U159" s="1">
        <v>1</v>
      </c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6">
        <f>SUM(Table1[[#This Row],[MOH 731_HTS_Positive_2-9 _(M)_ HV01-06]:[MOH 731_HTS_Positive_25+ _(F) (Including PMTCT)_HV01-15]])</f>
        <v>1</v>
      </c>
      <c r="CC159" s="16">
        <f>SUM(Table1[[#This Row],[MOH 731_HTS_Tests _(M)_ HV01-01]:[MOH 731_HTS_Tests _(F) (Including PMTCT)_ HV01-02]])</f>
        <v>5</v>
      </c>
      <c r="CD159" s="16">
        <f>Table1[[#This Row],[MOH 711 New ANC clients]]</f>
        <v>0</v>
      </c>
      <c r="CE159" s="6">
        <f>SUM(Table1[[#This Row],[MOH 731_EMTCT_Tested at ANC_Initial_HV02-02]])</f>
        <v>0</v>
      </c>
      <c r="CF159" s="6">
        <f t="shared" si="33"/>
        <v>0</v>
      </c>
      <c r="CG159" s="6">
        <f t="shared" si="33"/>
        <v>0</v>
      </c>
      <c r="CH159" s="6">
        <f>SUM(Table1[[#This Row],[MOH 731_EMTCT_Known Positive at 1st ANC_HV02-01]])</f>
        <v>0</v>
      </c>
      <c r="CI159" s="6">
        <f>SUM(Table1[[#This Row],[MOH 731_EMTCT_Positive Results_ANC_HV02-10]])</f>
        <v>0</v>
      </c>
      <c r="CJ159" s="6">
        <f t="shared" si="23"/>
        <v>0</v>
      </c>
      <c r="CK159" s="6">
        <f t="shared" si="24"/>
        <v>0</v>
      </c>
      <c r="CL159" s="6">
        <f>Table1[[#This Row],[MOH 731_EMTCT_Start HAART_ANC_HV02-15]]</f>
        <v>0</v>
      </c>
      <c r="CM159" s="6">
        <f>Table1[[#This Row],[MOH 731_EMTCT_On HAART at 1st ANC_HV02-14]]</f>
        <v>0</v>
      </c>
      <c r="CN159" s="6">
        <f>SUM(Table1[[#This Row],[MOH 731_HIV_TB_StartART_&lt;1 (M) HV03-01]:[MOH 731_HIV_TB_StartART_25+_(F)_HV03-14]])</f>
        <v>0</v>
      </c>
      <c r="CO159" s="6">
        <f>SUM(Table1[[#This Row],[MOH 731_HIV_TB_OnART_&lt;1 (M) HV03-15]:[MOH 731_HIV_TB_OnART_25+_(F)_HV03-28]])</f>
        <v>0</v>
      </c>
      <c r="CP159" s="6">
        <f>Table1[[#This Row],[anc1_731]]</f>
        <v>0</v>
      </c>
      <c r="CQ159" s="6">
        <f>Table1[[#This Row],[anc_kp]]</f>
        <v>0</v>
      </c>
      <c r="CR159" s="6">
        <f>Table1[[#This Row],[MOH 731_HIV_TB cases_New_HV03-61]]</f>
        <v>0</v>
      </c>
      <c r="CS159" s="6">
        <f>Table1[[#This Row],[MOH 731_HIV_TB New_KnownHIVPositive(KPs)_HV03-62]]</f>
        <v>0</v>
      </c>
      <c r="CT159" s="6">
        <f t="shared" si="25"/>
        <v>0</v>
      </c>
      <c r="CU159" s="6">
        <f t="shared" si="26"/>
        <v>0</v>
      </c>
      <c r="CV159" s="6">
        <f>Table1[[#This Row],[MOH 731_HIV_TB New HIV Positive_HV03-63]]</f>
        <v>0</v>
      </c>
      <c r="CW159" s="6">
        <f>Table1[[#This Row],[MOH 731_HIV_TB New Known HIV Positive (KP) on HAART_HV03-64]]</f>
        <v>0</v>
      </c>
      <c r="CX159" s="6">
        <f>Table1[[#This Row],[MOH 731_HIV_TB New_start_HAART_HV03-65]]</f>
        <v>0</v>
      </c>
      <c r="CY159" s="6">
        <f>SUM(Table1[[#This Row],[tb_alreadyart_3082]:[tb_newart_3083]])</f>
        <v>0</v>
      </c>
      <c r="CZ159" s="6">
        <f>SUM(Table1[[#This Row],[MOH 731_HTS_No. Initiated on PrEP (NEW)_General popn _(M)_ HV01-19]:[MOH 731_HTS_No. Initiated on PrEP (NEW)_Pregnant and breastfeeding women HV01-31]])</f>
        <v>0</v>
      </c>
      <c r="DA159" s="6">
        <f t="shared" si="27"/>
        <v>0</v>
      </c>
      <c r="DB159" s="6">
        <f t="shared" si="28"/>
        <v>0</v>
      </c>
      <c r="DC159" s="6">
        <f>Table1[[#This Row],[MOH 711 SGBV Total Survivors Seen]]</f>
        <v>0</v>
      </c>
      <c r="DD159" s="6">
        <f t="shared" si="29"/>
        <v>0</v>
      </c>
      <c r="DE159" s="6">
        <f t="shared" si="30"/>
        <v>0</v>
      </c>
      <c r="DF159" s="6">
        <f>SUM(Table1[[#This Row],[MOH 731_HIV_TB_StartTPT_&lt;15 HV03-31]:[MOH 731_HIV_TB_StartTPT_15+ HV03-32]])</f>
        <v>0</v>
      </c>
      <c r="DG159" s="6">
        <f t="shared" si="31"/>
        <v>0</v>
      </c>
      <c r="DH159" s="18"/>
      <c r="DI159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('202407_H3EUZMnenJn','202407','H3EUZMnenJn','17189','1','5','0','0','0','0','0','0','0','0','0','0','0','0','0','0','0','0','0','0','0','0','0','0','0','0','0','0','0','0','0','0');</v>
      </c>
    </row>
    <row r="160" spans="2:113" x14ac:dyDescent="0.25">
      <c r="B160" s="1">
        <v>202407</v>
      </c>
      <c r="C160" s="2">
        <v>45474</v>
      </c>
      <c r="D160" s="1">
        <v>202407</v>
      </c>
      <c r="E160" s="1"/>
      <c r="F160" s="1" t="s">
        <v>306</v>
      </c>
      <c r="G160" s="1" t="s">
        <v>307</v>
      </c>
      <c r="H160" s="1">
        <v>14504</v>
      </c>
      <c r="I160" s="1"/>
      <c r="J160" s="1">
        <v>3</v>
      </c>
      <c r="K160" s="1">
        <v>8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>
        <v>10</v>
      </c>
      <c r="BZ160" s="1"/>
      <c r="CA160" s="1"/>
      <c r="CB160" s="16">
        <f>SUM(Table1[[#This Row],[MOH 731_HTS_Positive_2-9 _(M)_ HV01-06]:[MOH 731_HTS_Positive_25+ _(F) (Including PMTCT)_HV01-15]])</f>
        <v>0</v>
      </c>
      <c r="CC160" s="16">
        <f>SUM(Table1[[#This Row],[MOH 731_HTS_Tests _(M)_ HV01-01]:[MOH 731_HTS_Tests _(F) (Including PMTCT)_ HV01-02]])</f>
        <v>11</v>
      </c>
      <c r="CD160" s="16">
        <f>Table1[[#This Row],[MOH 711 New ANC clients]]</f>
        <v>10</v>
      </c>
      <c r="CE160" s="6">
        <f>SUM(Table1[[#This Row],[MOH 731_EMTCT_Tested at ANC_Initial_HV02-02]])</f>
        <v>0</v>
      </c>
      <c r="CF160" s="6">
        <f t="shared" si="33"/>
        <v>0</v>
      </c>
      <c r="CG160" s="6">
        <f t="shared" si="33"/>
        <v>0</v>
      </c>
      <c r="CH160" s="6">
        <f>SUM(Table1[[#This Row],[MOH 731_EMTCT_Known Positive at 1st ANC_HV02-01]])</f>
        <v>0</v>
      </c>
      <c r="CI160" s="6">
        <f>SUM(Table1[[#This Row],[MOH 731_EMTCT_Positive Results_ANC_HV02-10]])</f>
        <v>0</v>
      </c>
      <c r="CJ160" s="6">
        <f t="shared" si="23"/>
        <v>0</v>
      </c>
      <c r="CK160" s="6">
        <f t="shared" si="24"/>
        <v>0</v>
      </c>
      <c r="CL160" s="6">
        <f>Table1[[#This Row],[MOH 731_EMTCT_Start HAART_ANC_HV02-15]]</f>
        <v>0</v>
      </c>
      <c r="CM160" s="6">
        <f>Table1[[#This Row],[MOH 731_EMTCT_On HAART at 1st ANC_HV02-14]]</f>
        <v>0</v>
      </c>
      <c r="CN160" s="6">
        <f>SUM(Table1[[#This Row],[MOH 731_HIV_TB_StartART_&lt;1 (M) HV03-01]:[MOH 731_HIV_TB_StartART_25+_(F)_HV03-14]])</f>
        <v>0</v>
      </c>
      <c r="CO160" s="6">
        <f>SUM(Table1[[#This Row],[MOH 731_HIV_TB_OnART_&lt;1 (M) HV03-15]:[MOH 731_HIV_TB_OnART_25+_(F)_HV03-28]])</f>
        <v>0</v>
      </c>
      <c r="CP160" s="6">
        <f>Table1[[#This Row],[anc1_731]]</f>
        <v>10</v>
      </c>
      <c r="CQ160" s="6">
        <f>Table1[[#This Row],[anc_kp]]</f>
        <v>0</v>
      </c>
      <c r="CR160" s="6">
        <f>Table1[[#This Row],[MOH 731_HIV_TB cases_New_HV03-61]]</f>
        <v>0</v>
      </c>
      <c r="CS160" s="6">
        <f>Table1[[#This Row],[MOH 731_HIV_TB New_KnownHIVPositive(KPs)_HV03-62]]</f>
        <v>0</v>
      </c>
      <c r="CT160" s="6">
        <f t="shared" si="25"/>
        <v>0</v>
      </c>
      <c r="CU160" s="6">
        <f t="shared" si="26"/>
        <v>0</v>
      </c>
      <c r="CV160" s="6">
        <f>Table1[[#This Row],[MOH 731_HIV_TB New HIV Positive_HV03-63]]</f>
        <v>0</v>
      </c>
      <c r="CW160" s="6">
        <f>Table1[[#This Row],[MOH 731_HIV_TB New Known HIV Positive (KP) on HAART_HV03-64]]</f>
        <v>0</v>
      </c>
      <c r="CX160" s="6">
        <f>Table1[[#This Row],[MOH 731_HIV_TB New_start_HAART_HV03-65]]</f>
        <v>0</v>
      </c>
      <c r="CY160" s="6">
        <f>SUM(Table1[[#This Row],[tb_alreadyart_3082]:[tb_newart_3083]])</f>
        <v>0</v>
      </c>
      <c r="CZ160" s="6">
        <f>SUM(Table1[[#This Row],[MOH 731_HTS_No. Initiated on PrEP (NEW)_General popn _(M)_ HV01-19]:[MOH 731_HTS_No. Initiated on PrEP (NEW)_Pregnant and breastfeeding women HV01-31]])</f>
        <v>0</v>
      </c>
      <c r="DA160" s="6">
        <f t="shared" si="27"/>
        <v>0</v>
      </c>
      <c r="DB160" s="6">
        <f t="shared" si="28"/>
        <v>0</v>
      </c>
      <c r="DC160" s="6">
        <f>Table1[[#This Row],[MOH 711 SGBV Total Survivors Seen]]</f>
        <v>0</v>
      </c>
      <c r="DD160" s="6">
        <f t="shared" si="29"/>
        <v>0</v>
      </c>
      <c r="DE160" s="6">
        <f t="shared" si="30"/>
        <v>0</v>
      </c>
      <c r="DF160" s="6">
        <f>SUM(Table1[[#This Row],[MOH 731_HIV_TB_StartTPT_&lt;15 HV03-31]:[MOH 731_HIV_TB_StartTPT_15+ HV03-32]])</f>
        <v>0</v>
      </c>
      <c r="DG160" s="6">
        <f t="shared" si="31"/>
        <v>0</v>
      </c>
      <c r="DH160" s="18"/>
      <c r="DI160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('202407_PLfpza8Zh9N','202407','PLfpza8Zh9N','14504','0','11','10','0','0','0','0','0','0','0','0','0','0','0','10','0','0','0','0','0','0','0','0','0','0','0','0','0','0','0','0','0');</v>
      </c>
    </row>
    <row r="161" spans="2:113" x14ac:dyDescent="0.25">
      <c r="B161" s="1">
        <v>202407</v>
      </c>
      <c r="C161" s="2">
        <v>45474</v>
      </c>
      <c r="D161" s="1">
        <v>202407</v>
      </c>
      <c r="E161" s="1"/>
      <c r="F161" s="1" t="s">
        <v>308</v>
      </c>
      <c r="G161" s="1" t="s">
        <v>309</v>
      </c>
      <c r="H161" s="1">
        <v>20048</v>
      </c>
      <c r="I161" s="1"/>
      <c r="J161" s="1"/>
      <c r="K161" s="1">
        <v>3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>
        <v>3</v>
      </c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>
        <v>1</v>
      </c>
      <c r="BZ161" s="1"/>
      <c r="CA161" s="1"/>
      <c r="CB161" s="16">
        <f>SUM(Table1[[#This Row],[MOH 731_HTS_Positive_2-9 _(M)_ HV01-06]:[MOH 731_HTS_Positive_25+ _(F) (Including PMTCT)_HV01-15]])</f>
        <v>0</v>
      </c>
      <c r="CC161" s="16">
        <f>SUM(Table1[[#This Row],[MOH 731_HTS_Tests _(M)_ HV01-01]:[MOH 731_HTS_Tests _(F) (Including PMTCT)_ HV01-02]])</f>
        <v>3</v>
      </c>
      <c r="CD161" s="16">
        <f>Table1[[#This Row],[MOH 711 New ANC clients]]</f>
        <v>1</v>
      </c>
      <c r="CE161" s="6">
        <f>SUM(Table1[[#This Row],[MOH 731_EMTCT_Tested at ANC_Initial_HV02-02]])</f>
        <v>3</v>
      </c>
      <c r="CF161" s="6">
        <f t="shared" si="33"/>
        <v>0</v>
      </c>
      <c r="CG161" s="6">
        <f t="shared" si="33"/>
        <v>0</v>
      </c>
      <c r="CH161" s="6">
        <f>SUM(Table1[[#This Row],[MOH 731_EMTCT_Known Positive at 1st ANC_HV02-01]])</f>
        <v>0</v>
      </c>
      <c r="CI161" s="6">
        <f>SUM(Table1[[#This Row],[MOH 731_EMTCT_Positive Results_ANC_HV02-10]])</f>
        <v>0</v>
      </c>
      <c r="CJ161" s="6">
        <f t="shared" si="23"/>
        <v>0</v>
      </c>
      <c r="CK161" s="6">
        <f t="shared" si="24"/>
        <v>0</v>
      </c>
      <c r="CL161" s="6">
        <f>Table1[[#This Row],[MOH 731_EMTCT_Start HAART_ANC_HV02-15]]</f>
        <v>0</v>
      </c>
      <c r="CM161" s="6">
        <f>Table1[[#This Row],[MOH 731_EMTCT_On HAART at 1st ANC_HV02-14]]</f>
        <v>0</v>
      </c>
      <c r="CN161" s="6">
        <f>SUM(Table1[[#This Row],[MOH 731_HIV_TB_StartART_&lt;1 (M) HV03-01]:[MOH 731_HIV_TB_StartART_25+_(F)_HV03-14]])</f>
        <v>0</v>
      </c>
      <c r="CO161" s="6">
        <f>SUM(Table1[[#This Row],[MOH 731_HIV_TB_OnART_&lt;1 (M) HV03-15]:[MOH 731_HIV_TB_OnART_25+_(F)_HV03-28]])</f>
        <v>0</v>
      </c>
      <c r="CP161" s="6">
        <f>Table1[[#This Row],[anc1_731]]</f>
        <v>1</v>
      </c>
      <c r="CQ161" s="6">
        <f>Table1[[#This Row],[anc_kp]]</f>
        <v>0</v>
      </c>
      <c r="CR161" s="6">
        <f>Table1[[#This Row],[MOH 731_HIV_TB cases_New_HV03-61]]</f>
        <v>0</v>
      </c>
      <c r="CS161" s="6">
        <f>Table1[[#This Row],[MOH 731_HIV_TB New_KnownHIVPositive(KPs)_HV03-62]]</f>
        <v>0</v>
      </c>
      <c r="CT161" s="6">
        <f t="shared" si="25"/>
        <v>0</v>
      </c>
      <c r="CU161" s="6">
        <f t="shared" si="26"/>
        <v>0</v>
      </c>
      <c r="CV161" s="6">
        <f>Table1[[#This Row],[MOH 731_HIV_TB New HIV Positive_HV03-63]]</f>
        <v>0</v>
      </c>
      <c r="CW161" s="6">
        <f>Table1[[#This Row],[MOH 731_HIV_TB New Known HIV Positive (KP) on HAART_HV03-64]]</f>
        <v>0</v>
      </c>
      <c r="CX161" s="6">
        <f>Table1[[#This Row],[MOH 731_HIV_TB New_start_HAART_HV03-65]]</f>
        <v>0</v>
      </c>
      <c r="CY161" s="6">
        <f>SUM(Table1[[#This Row],[tb_alreadyart_3082]:[tb_newart_3083]])</f>
        <v>0</v>
      </c>
      <c r="CZ161" s="6">
        <f>SUM(Table1[[#This Row],[MOH 731_HTS_No. Initiated on PrEP (NEW)_General popn _(M)_ HV01-19]:[MOH 731_HTS_No. Initiated on PrEP (NEW)_Pregnant and breastfeeding women HV01-31]])</f>
        <v>0</v>
      </c>
      <c r="DA161" s="6">
        <f t="shared" si="27"/>
        <v>0</v>
      </c>
      <c r="DB161" s="6">
        <f t="shared" si="28"/>
        <v>0</v>
      </c>
      <c r="DC161" s="6">
        <f>Table1[[#This Row],[MOH 711 SGBV Total Survivors Seen]]</f>
        <v>0</v>
      </c>
      <c r="DD161" s="6">
        <f t="shared" si="29"/>
        <v>0</v>
      </c>
      <c r="DE161" s="6">
        <f t="shared" si="30"/>
        <v>0</v>
      </c>
      <c r="DF161" s="6">
        <f>SUM(Table1[[#This Row],[MOH 731_HIV_TB_StartTPT_&lt;15 HV03-31]:[MOH 731_HIV_TB_StartTPT_15+ HV03-32]])</f>
        <v>0</v>
      </c>
      <c r="DG161" s="6">
        <f t="shared" si="31"/>
        <v>0</v>
      </c>
      <c r="DH161" s="18"/>
      <c r="DI161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('202407_e6GmxmkqMGC','202407','e6GmxmkqMGC','20048','0','3','1','3','0','0','0','0','0','0','0','0','0','0','1','0','0','0','0','0','0','0','0','0','0','0','0','0','0','0','0','0');</v>
      </c>
    </row>
    <row r="162" spans="2:113" x14ac:dyDescent="0.25">
      <c r="B162" s="1">
        <v>202407</v>
      </c>
      <c r="C162" s="2">
        <v>45474</v>
      </c>
      <c r="D162" s="1">
        <v>202407</v>
      </c>
      <c r="E162" s="1"/>
      <c r="F162" s="1" t="s">
        <v>310</v>
      </c>
      <c r="G162" s="1" t="s">
        <v>311</v>
      </c>
      <c r="H162" s="1">
        <v>15076</v>
      </c>
      <c r="I162" s="1" t="s">
        <v>89</v>
      </c>
      <c r="J162" s="1">
        <v>9</v>
      </c>
      <c r="K162" s="1">
        <v>13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>
        <v>5</v>
      </c>
      <c r="AK162" s="1"/>
      <c r="AL162" s="1">
        <v>1</v>
      </c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>
        <v>1</v>
      </c>
      <c r="BD162" s="1"/>
      <c r="BE162" s="1"/>
      <c r="BF162" s="1"/>
      <c r="BG162" s="1"/>
      <c r="BH162" s="1"/>
      <c r="BI162" s="1"/>
      <c r="BJ162" s="1"/>
      <c r="BK162" s="1"/>
      <c r="BL162" s="1"/>
      <c r="BM162" s="1">
        <v>1</v>
      </c>
      <c r="BN162" s="1"/>
      <c r="BO162" s="1"/>
      <c r="BP162" s="1"/>
      <c r="BQ162" s="1">
        <v>5</v>
      </c>
      <c r="BR162" s="1"/>
      <c r="BS162" s="1"/>
      <c r="BT162" s="1"/>
      <c r="BU162" s="1"/>
      <c r="BV162" s="1"/>
      <c r="BW162" s="1"/>
      <c r="BX162" s="1"/>
      <c r="BY162" s="1">
        <v>4</v>
      </c>
      <c r="BZ162" s="1"/>
      <c r="CA162" s="1"/>
      <c r="CB162" s="16">
        <f>SUM(Table1[[#This Row],[MOH 731_HTS_Positive_2-9 _(M)_ HV01-06]:[MOH 731_HTS_Positive_25+ _(F) (Including PMTCT)_HV01-15]])</f>
        <v>0</v>
      </c>
      <c r="CC162" s="16">
        <f>SUM(Table1[[#This Row],[MOH 731_HTS_Tests _(M)_ HV01-01]:[MOH 731_HTS_Tests _(F) (Including PMTCT)_ HV01-02]])</f>
        <v>22</v>
      </c>
      <c r="CD162" s="16">
        <f>Table1[[#This Row],[MOH 711 New ANC clients]]</f>
        <v>4</v>
      </c>
      <c r="CE162" s="6">
        <f>SUM(Table1[[#This Row],[MOH 731_EMTCT_Tested at ANC_Initial_HV02-02]])</f>
        <v>5</v>
      </c>
      <c r="CF162" s="6">
        <f t="shared" si="33"/>
        <v>0</v>
      </c>
      <c r="CG162" s="6">
        <f t="shared" si="33"/>
        <v>0</v>
      </c>
      <c r="CH162" s="6">
        <f>SUM(Table1[[#This Row],[MOH 731_EMTCT_Known Positive at 1st ANC_HV02-01]])</f>
        <v>0</v>
      </c>
      <c r="CI162" s="6">
        <f>SUM(Table1[[#This Row],[MOH 731_EMTCT_Positive Results_ANC_HV02-10]])</f>
        <v>0</v>
      </c>
      <c r="CJ162" s="6">
        <f t="shared" si="23"/>
        <v>0</v>
      </c>
      <c r="CK162" s="6">
        <f t="shared" si="24"/>
        <v>0</v>
      </c>
      <c r="CL162" s="6">
        <f>Table1[[#This Row],[MOH 731_EMTCT_Start HAART_ANC_HV02-15]]</f>
        <v>0</v>
      </c>
      <c r="CM162" s="6">
        <f>Table1[[#This Row],[MOH 731_EMTCT_On HAART at 1st ANC_HV02-14]]</f>
        <v>0</v>
      </c>
      <c r="CN162" s="6">
        <f>SUM(Table1[[#This Row],[MOH 731_HIV_TB_StartART_&lt;1 (M) HV03-01]:[MOH 731_HIV_TB_StartART_25+_(F)_HV03-14]])</f>
        <v>1</v>
      </c>
      <c r="CO162" s="6">
        <f>SUM(Table1[[#This Row],[MOH 731_HIV_TB_OnART_&lt;1 (M) HV03-15]:[MOH 731_HIV_TB_OnART_25+_(F)_HV03-28]])</f>
        <v>6</v>
      </c>
      <c r="CP162" s="6">
        <f>Table1[[#This Row],[anc1_731]]</f>
        <v>4</v>
      </c>
      <c r="CQ162" s="6">
        <f>Table1[[#This Row],[anc_kp]]</f>
        <v>0</v>
      </c>
      <c r="CR162" s="6">
        <f>Table1[[#This Row],[MOH 731_HIV_TB cases_New_HV03-61]]</f>
        <v>0</v>
      </c>
      <c r="CS162" s="6">
        <f>Table1[[#This Row],[MOH 731_HIV_TB New_KnownHIVPositive(KPs)_HV03-62]]</f>
        <v>0</v>
      </c>
      <c r="CT162" s="6">
        <f t="shared" si="25"/>
        <v>0</v>
      </c>
      <c r="CU162" s="6">
        <f t="shared" si="26"/>
        <v>0</v>
      </c>
      <c r="CV162" s="6">
        <f>Table1[[#This Row],[MOH 731_HIV_TB New HIV Positive_HV03-63]]</f>
        <v>0</v>
      </c>
      <c r="CW162" s="6">
        <f>Table1[[#This Row],[MOH 731_HIV_TB New Known HIV Positive (KP) on HAART_HV03-64]]</f>
        <v>0</v>
      </c>
      <c r="CX162" s="6">
        <f>Table1[[#This Row],[MOH 731_HIV_TB New_start_HAART_HV03-65]]</f>
        <v>0</v>
      </c>
      <c r="CY162" s="6">
        <f>SUM(Table1[[#This Row],[tb_alreadyart_3082]:[tb_newart_3083]])</f>
        <v>0</v>
      </c>
      <c r="CZ162" s="6">
        <f>SUM(Table1[[#This Row],[MOH 731_HTS_No. Initiated on PrEP (NEW)_General popn _(M)_ HV01-19]:[MOH 731_HTS_No. Initiated on PrEP (NEW)_Pregnant and breastfeeding women HV01-31]])</f>
        <v>0</v>
      </c>
      <c r="DA162" s="6">
        <f t="shared" si="27"/>
        <v>0</v>
      </c>
      <c r="DB162" s="6">
        <f t="shared" si="28"/>
        <v>0</v>
      </c>
      <c r="DC162" s="6">
        <f>Table1[[#This Row],[MOH 711 SGBV Total Survivors Seen]]</f>
        <v>0</v>
      </c>
      <c r="DD162" s="6">
        <f t="shared" si="29"/>
        <v>0</v>
      </c>
      <c r="DE162" s="6">
        <f t="shared" si="30"/>
        <v>0</v>
      </c>
      <c r="DF162" s="6">
        <f>SUM(Table1[[#This Row],[MOH 731_HIV_TB_StartTPT_&lt;15 HV03-31]:[MOH 731_HIV_TB_StartTPT_15+ HV03-32]])</f>
        <v>0</v>
      </c>
      <c r="DG162" s="6">
        <f t="shared" si="31"/>
        <v>0</v>
      </c>
      <c r="DH162" s="18"/>
      <c r="DI162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('202407_nHx2YyYSuQi','202407','nHx2YyYSuQi','15076','0','22','4','5','0','0','0','0','0','0','0','0','1','6','4','0','0','0','0','0','0','0','0','0','0','0','0','0','0','0','0','0');</v>
      </c>
    </row>
    <row r="163" spans="2:113" x14ac:dyDescent="0.25">
      <c r="B163" s="1">
        <v>202407</v>
      </c>
      <c r="C163" s="2">
        <v>45474</v>
      </c>
      <c r="D163" s="1">
        <v>202407</v>
      </c>
      <c r="E163" s="1"/>
      <c r="F163" s="1" t="s">
        <v>727</v>
      </c>
      <c r="G163" s="1" t="s">
        <v>728</v>
      </c>
      <c r="H163" s="1">
        <v>28851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>
        <v>3</v>
      </c>
      <c r="BZ163" s="1"/>
      <c r="CA163" s="1"/>
      <c r="CB163" s="16">
        <f>SUM(Table1[[#This Row],[MOH 731_HTS_Positive_2-9 _(M)_ HV01-06]:[MOH 731_HTS_Positive_25+ _(F) (Including PMTCT)_HV01-15]])</f>
        <v>0</v>
      </c>
      <c r="CC163" s="16">
        <f>SUM(Table1[[#This Row],[MOH 731_HTS_Tests _(M)_ HV01-01]:[MOH 731_HTS_Tests _(F) (Including PMTCT)_ HV01-02]])</f>
        <v>0</v>
      </c>
      <c r="CD163" s="16">
        <f>Table1[[#This Row],[MOH 711 New ANC clients]]</f>
        <v>3</v>
      </c>
      <c r="CE163" s="6">
        <f>SUM(Table1[[#This Row],[MOH 731_EMTCT_Tested at ANC_Initial_HV02-02]])</f>
        <v>0</v>
      </c>
      <c r="CF163" s="6">
        <f t="shared" si="33"/>
        <v>0</v>
      </c>
      <c r="CG163" s="6">
        <f t="shared" si="33"/>
        <v>0</v>
      </c>
      <c r="CH163" s="6">
        <f>SUM(Table1[[#This Row],[MOH 731_EMTCT_Known Positive at 1st ANC_HV02-01]])</f>
        <v>0</v>
      </c>
      <c r="CI163" s="6">
        <f>SUM(Table1[[#This Row],[MOH 731_EMTCT_Positive Results_ANC_HV02-10]])</f>
        <v>0</v>
      </c>
      <c r="CJ163" s="6">
        <f t="shared" si="23"/>
        <v>0</v>
      </c>
      <c r="CK163" s="6">
        <f t="shared" si="24"/>
        <v>0</v>
      </c>
      <c r="CL163" s="6">
        <f>Table1[[#This Row],[MOH 731_EMTCT_Start HAART_ANC_HV02-15]]</f>
        <v>0</v>
      </c>
      <c r="CM163" s="6">
        <f>Table1[[#This Row],[MOH 731_EMTCT_On HAART at 1st ANC_HV02-14]]</f>
        <v>0</v>
      </c>
      <c r="CN163" s="6">
        <f>SUM(Table1[[#This Row],[MOH 731_HIV_TB_StartART_&lt;1 (M) HV03-01]:[MOH 731_HIV_TB_StartART_25+_(F)_HV03-14]])</f>
        <v>0</v>
      </c>
      <c r="CO163" s="6">
        <f>SUM(Table1[[#This Row],[MOH 731_HIV_TB_OnART_&lt;1 (M) HV03-15]:[MOH 731_HIV_TB_OnART_25+_(F)_HV03-28]])</f>
        <v>0</v>
      </c>
      <c r="CP163" s="6">
        <f>Table1[[#This Row],[anc1_731]]</f>
        <v>3</v>
      </c>
      <c r="CQ163" s="6">
        <f>Table1[[#This Row],[anc_kp]]</f>
        <v>0</v>
      </c>
      <c r="CR163" s="6">
        <f>Table1[[#This Row],[MOH 731_HIV_TB cases_New_HV03-61]]</f>
        <v>0</v>
      </c>
      <c r="CS163" s="6">
        <f>Table1[[#This Row],[MOH 731_HIV_TB New_KnownHIVPositive(KPs)_HV03-62]]</f>
        <v>0</v>
      </c>
      <c r="CT163" s="6">
        <f t="shared" si="25"/>
        <v>0</v>
      </c>
      <c r="CU163" s="6">
        <f t="shared" si="26"/>
        <v>0</v>
      </c>
      <c r="CV163" s="6">
        <f>Table1[[#This Row],[MOH 731_HIV_TB New HIV Positive_HV03-63]]</f>
        <v>0</v>
      </c>
      <c r="CW163" s="6">
        <f>Table1[[#This Row],[MOH 731_HIV_TB New Known HIV Positive (KP) on HAART_HV03-64]]</f>
        <v>0</v>
      </c>
      <c r="CX163" s="6">
        <f>Table1[[#This Row],[MOH 731_HIV_TB New_start_HAART_HV03-65]]</f>
        <v>0</v>
      </c>
      <c r="CY163" s="6">
        <f>SUM(Table1[[#This Row],[tb_alreadyart_3082]:[tb_newart_3083]])</f>
        <v>0</v>
      </c>
      <c r="CZ163" s="6">
        <f>SUM(Table1[[#This Row],[MOH 731_HTS_No. Initiated on PrEP (NEW)_General popn _(M)_ HV01-19]:[MOH 731_HTS_No. Initiated on PrEP (NEW)_Pregnant and breastfeeding women HV01-31]])</f>
        <v>0</v>
      </c>
      <c r="DA163" s="6">
        <f t="shared" si="27"/>
        <v>0</v>
      </c>
      <c r="DB163" s="6">
        <f t="shared" si="28"/>
        <v>0</v>
      </c>
      <c r="DC163" s="6">
        <f>Table1[[#This Row],[MOH 711 SGBV Total Survivors Seen]]</f>
        <v>0</v>
      </c>
      <c r="DD163" s="6">
        <f t="shared" si="29"/>
        <v>0</v>
      </c>
      <c r="DE163" s="6">
        <f t="shared" si="30"/>
        <v>0</v>
      </c>
      <c r="DF163" s="6">
        <f>SUM(Table1[[#This Row],[MOH 731_HIV_TB_StartTPT_&lt;15 HV03-31]:[MOH 731_HIV_TB_StartTPT_15+ HV03-32]])</f>
        <v>0</v>
      </c>
      <c r="DG163" s="6">
        <f t="shared" si="31"/>
        <v>0</v>
      </c>
      <c r="DH163" s="18"/>
      <c r="DI163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('202407_LgY8TrbifoN','202407','LgY8TrbifoN','28851','0','0','3','0','0','0','0','0','0','0','0','0','0','0','3','0','0','0','0','0','0','0','0','0','0','0','0','0','0','0','0','0');</v>
      </c>
    </row>
    <row r="164" spans="2:113" x14ac:dyDescent="0.25">
      <c r="B164" s="1">
        <v>202407</v>
      </c>
      <c r="C164" s="2">
        <v>45474</v>
      </c>
      <c r="D164" s="1">
        <v>202407</v>
      </c>
      <c r="E164" s="1"/>
      <c r="F164" s="1" t="s">
        <v>312</v>
      </c>
      <c r="G164" s="1" t="s">
        <v>313</v>
      </c>
      <c r="H164" s="1">
        <v>15079</v>
      </c>
      <c r="I164" s="1"/>
      <c r="J164" s="1">
        <v>20</v>
      </c>
      <c r="K164" s="1">
        <v>39</v>
      </c>
      <c r="L164" s="1"/>
      <c r="M164" s="1"/>
      <c r="N164" s="1"/>
      <c r="O164" s="1"/>
      <c r="P164" s="1"/>
      <c r="Q164" s="1">
        <v>1</v>
      </c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>
        <v>17</v>
      </c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>
        <v>1</v>
      </c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>
        <v>18</v>
      </c>
      <c r="BZ164" s="1"/>
      <c r="CA164" s="1"/>
      <c r="CB164" s="16">
        <f>SUM(Table1[[#This Row],[MOH 731_HTS_Positive_2-9 _(M)_ HV01-06]:[MOH 731_HTS_Positive_25+ _(F) (Including PMTCT)_HV01-15]])</f>
        <v>1</v>
      </c>
      <c r="CC164" s="16">
        <f>SUM(Table1[[#This Row],[MOH 731_HTS_Tests _(M)_ HV01-01]:[MOH 731_HTS_Tests _(F) (Including PMTCT)_ HV01-02]])</f>
        <v>59</v>
      </c>
      <c r="CD164" s="16">
        <f>Table1[[#This Row],[MOH 711 New ANC clients]]</f>
        <v>18</v>
      </c>
      <c r="CE164" s="6">
        <f>SUM(Table1[[#This Row],[MOH 731_EMTCT_Tested at ANC_Initial_HV02-02]])</f>
        <v>17</v>
      </c>
      <c r="CF164" s="6">
        <f t="shared" si="33"/>
        <v>0</v>
      </c>
      <c r="CG164" s="6">
        <f t="shared" si="33"/>
        <v>0</v>
      </c>
      <c r="CH164" s="6">
        <f>SUM(Table1[[#This Row],[MOH 731_EMTCT_Known Positive at 1st ANC_HV02-01]])</f>
        <v>0</v>
      </c>
      <c r="CI164" s="6">
        <f>SUM(Table1[[#This Row],[MOH 731_EMTCT_Positive Results_ANC_HV02-10]])</f>
        <v>0</v>
      </c>
      <c r="CJ164" s="6">
        <f t="shared" si="23"/>
        <v>0</v>
      </c>
      <c r="CK164" s="6">
        <f t="shared" si="24"/>
        <v>0</v>
      </c>
      <c r="CL164" s="6">
        <f>Table1[[#This Row],[MOH 731_EMTCT_Start HAART_ANC_HV02-15]]</f>
        <v>0</v>
      </c>
      <c r="CM164" s="6">
        <f>Table1[[#This Row],[MOH 731_EMTCT_On HAART at 1st ANC_HV02-14]]</f>
        <v>0</v>
      </c>
      <c r="CN164" s="6">
        <f>SUM(Table1[[#This Row],[MOH 731_HIV_TB_StartART_&lt;1 (M) HV03-01]:[MOH 731_HIV_TB_StartART_25+_(F)_HV03-14]])</f>
        <v>1</v>
      </c>
      <c r="CO164" s="6">
        <f>SUM(Table1[[#This Row],[MOH 731_HIV_TB_OnART_&lt;1 (M) HV03-15]:[MOH 731_HIV_TB_OnART_25+_(F)_HV03-28]])</f>
        <v>0</v>
      </c>
      <c r="CP164" s="6">
        <f>Table1[[#This Row],[anc1_731]]</f>
        <v>18</v>
      </c>
      <c r="CQ164" s="6">
        <f>Table1[[#This Row],[anc_kp]]</f>
        <v>0</v>
      </c>
      <c r="CR164" s="6">
        <f>Table1[[#This Row],[MOH 731_HIV_TB cases_New_HV03-61]]</f>
        <v>0</v>
      </c>
      <c r="CS164" s="6">
        <f>Table1[[#This Row],[MOH 731_HIV_TB New_KnownHIVPositive(KPs)_HV03-62]]</f>
        <v>0</v>
      </c>
      <c r="CT164" s="6">
        <f t="shared" si="25"/>
        <v>0</v>
      </c>
      <c r="CU164" s="6">
        <f t="shared" si="26"/>
        <v>0</v>
      </c>
      <c r="CV164" s="6">
        <f>Table1[[#This Row],[MOH 731_HIV_TB New HIV Positive_HV03-63]]</f>
        <v>0</v>
      </c>
      <c r="CW164" s="6">
        <f>Table1[[#This Row],[MOH 731_HIV_TB New Known HIV Positive (KP) on HAART_HV03-64]]</f>
        <v>0</v>
      </c>
      <c r="CX164" s="6">
        <f>Table1[[#This Row],[MOH 731_HIV_TB New_start_HAART_HV03-65]]</f>
        <v>0</v>
      </c>
      <c r="CY164" s="6">
        <f>SUM(Table1[[#This Row],[tb_alreadyart_3082]:[tb_newart_3083]])</f>
        <v>0</v>
      </c>
      <c r="CZ164" s="6">
        <f>SUM(Table1[[#This Row],[MOH 731_HTS_No. Initiated on PrEP (NEW)_General popn _(M)_ HV01-19]:[MOH 731_HTS_No. Initiated on PrEP (NEW)_Pregnant and breastfeeding women HV01-31]])</f>
        <v>0</v>
      </c>
      <c r="DA164" s="6">
        <f t="shared" si="27"/>
        <v>0</v>
      </c>
      <c r="DB164" s="6">
        <f t="shared" si="28"/>
        <v>0</v>
      </c>
      <c r="DC164" s="6">
        <f>Table1[[#This Row],[MOH 711 SGBV Total Survivors Seen]]</f>
        <v>0</v>
      </c>
      <c r="DD164" s="6">
        <f t="shared" si="29"/>
        <v>0</v>
      </c>
      <c r="DE164" s="6">
        <f t="shared" si="30"/>
        <v>0</v>
      </c>
      <c r="DF164" s="6">
        <f>SUM(Table1[[#This Row],[MOH 731_HIV_TB_StartTPT_&lt;15 HV03-31]:[MOH 731_HIV_TB_StartTPT_15+ HV03-32]])</f>
        <v>0</v>
      </c>
      <c r="DG164" s="6">
        <f t="shared" si="31"/>
        <v>0</v>
      </c>
      <c r="DH164" s="18"/>
      <c r="DI164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('202407_T31nW3EJMLj','202407','T31nW3EJMLj','15079','1','59','18','17','0','0','0','0','0','0','0','0','1','0','18','0','0','0','0','0','0','0','0','0','0','0','0','0','0','0','0','0');</v>
      </c>
    </row>
    <row r="165" spans="2:113" x14ac:dyDescent="0.25">
      <c r="B165" s="1">
        <v>202407</v>
      </c>
      <c r="C165" s="2">
        <v>45474</v>
      </c>
      <c r="D165" s="1">
        <v>202407</v>
      </c>
      <c r="E165" s="1"/>
      <c r="F165" s="1" t="s">
        <v>314</v>
      </c>
      <c r="G165" s="1" t="s">
        <v>315</v>
      </c>
      <c r="H165" s="1">
        <v>15091</v>
      </c>
      <c r="I165" s="1"/>
      <c r="J165" s="1">
        <v>1</v>
      </c>
      <c r="K165" s="1">
        <v>27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>
        <v>12</v>
      </c>
      <c r="AK165" s="1"/>
      <c r="AL165" s="1">
        <v>4</v>
      </c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>
        <v>1</v>
      </c>
      <c r="BL165" s="1"/>
      <c r="BM165" s="1"/>
      <c r="BN165" s="1"/>
      <c r="BO165" s="1"/>
      <c r="BP165" s="1"/>
      <c r="BQ165" s="1">
        <v>2</v>
      </c>
      <c r="BR165" s="1"/>
      <c r="BS165" s="1"/>
      <c r="BT165" s="1"/>
      <c r="BU165" s="1"/>
      <c r="BV165" s="1"/>
      <c r="BW165" s="1"/>
      <c r="BX165" s="1"/>
      <c r="BY165" s="1">
        <v>12</v>
      </c>
      <c r="BZ165" s="1"/>
      <c r="CA165" s="1"/>
      <c r="CB165" s="16">
        <f>SUM(Table1[[#This Row],[MOH 731_HTS_Positive_2-9 _(M)_ HV01-06]:[MOH 731_HTS_Positive_25+ _(F) (Including PMTCT)_HV01-15]])</f>
        <v>0</v>
      </c>
      <c r="CC165" s="16">
        <f>SUM(Table1[[#This Row],[MOH 731_HTS_Tests _(M)_ HV01-01]:[MOH 731_HTS_Tests _(F) (Including PMTCT)_ HV01-02]])</f>
        <v>28</v>
      </c>
      <c r="CD165" s="16">
        <f>Table1[[#This Row],[MOH 711 New ANC clients]]</f>
        <v>12</v>
      </c>
      <c r="CE165" s="6">
        <f>SUM(Table1[[#This Row],[MOH 731_EMTCT_Tested at ANC_Initial_HV02-02]])</f>
        <v>12</v>
      </c>
      <c r="CF165" s="6">
        <f t="shared" si="33"/>
        <v>0</v>
      </c>
      <c r="CG165" s="6">
        <f t="shared" si="33"/>
        <v>0</v>
      </c>
      <c r="CH165" s="6">
        <f>SUM(Table1[[#This Row],[MOH 731_EMTCT_Known Positive at 1st ANC_HV02-01]])</f>
        <v>0</v>
      </c>
      <c r="CI165" s="6">
        <f>SUM(Table1[[#This Row],[MOH 731_EMTCT_Positive Results_ANC_HV02-10]])</f>
        <v>0</v>
      </c>
      <c r="CJ165" s="6">
        <f t="shared" si="23"/>
        <v>0</v>
      </c>
      <c r="CK165" s="6">
        <f t="shared" si="24"/>
        <v>0</v>
      </c>
      <c r="CL165" s="6">
        <f>Table1[[#This Row],[MOH 731_EMTCT_Start HAART_ANC_HV02-15]]</f>
        <v>0</v>
      </c>
      <c r="CM165" s="6">
        <f>Table1[[#This Row],[MOH 731_EMTCT_On HAART at 1st ANC_HV02-14]]</f>
        <v>0</v>
      </c>
      <c r="CN165" s="6">
        <f>SUM(Table1[[#This Row],[MOH 731_HIV_TB_StartART_&lt;1 (M) HV03-01]:[MOH 731_HIV_TB_StartART_25+_(F)_HV03-14]])</f>
        <v>0</v>
      </c>
      <c r="CO165" s="6">
        <f>SUM(Table1[[#This Row],[MOH 731_HIV_TB_OnART_&lt;1 (M) HV03-15]:[MOH 731_HIV_TB_OnART_25+_(F)_HV03-28]])</f>
        <v>3</v>
      </c>
      <c r="CP165" s="6">
        <f>Table1[[#This Row],[anc1_731]]</f>
        <v>12</v>
      </c>
      <c r="CQ165" s="6">
        <f>Table1[[#This Row],[anc_kp]]</f>
        <v>0</v>
      </c>
      <c r="CR165" s="6">
        <f>Table1[[#This Row],[MOH 731_HIV_TB cases_New_HV03-61]]</f>
        <v>0</v>
      </c>
      <c r="CS165" s="6">
        <f>Table1[[#This Row],[MOH 731_HIV_TB New_KnownHIVPositive(KPs)_HV03-62]]</f>
        <v>0</v>
      </c>
      <c r="CT165" s="6">
        <f t="shared" si="25"/>
        <v>0</v>
      </c>
      <c r="CU165" s="6">
        <f t="shared" si="26"/>
        <v>0</v>
      </c>
      <c r="CV165" s="6">
        <f>Table1[[#This Row],[MOH 731_HIV_TB New HIV Positive_HV03-63]]</f>
        <v>0</v>
      </c>
      <c r="CW165" s="6">
        <f>Table1[[#This Row],[MOH 731_HIV_TB New Known HIV Positive (KP) on HAART_HV03-64]]</f>
        <v>0</v>
      </c>
      <c r="CX165" s="6">
        <f>Table1[[#This Row],[MOH 731_HIV_TB New_start_HAART_HV03-65]]</f>
        <v>0</v>
      </c>
      <c r="CY165" s="6">
        <f>SUM(Table1[[#This Row],[tb_alreadyart_3082]:[tb_newart_3083]])</f>
        <v>0</v>
      </c>
      <c r="CZ165" s="6">
        <f>SUM(Table1[[#This Row],[MOH 731_HTS_No. Initiated on PrEP (NEW)_General popn _(M)_ HV01-19]:[MOH 731_HTS_No. Initiated on PrEP (NEW)_Pregnant and breastfeeding women HV01-31]])</f>
        <v>0</v>
      </c>
      <c r="DA165" s="6">
        <f t="shared" si="27"/>
        <v>0</v>
      </c>
      <c r="DB165" s="6">
        <f t="shared" si="28"/>
        <v>0</v>
      </c>
      <c r="DC165" s="6">
        <f>Table1[[#This Row],[MOH 711 SGBV Total Survivors Seen]]</f>
        <v>0</v>
      </c>
      <c r="DD165" s="6">
        <f t="shared" si="29"/>
        <v>0</v>
      </c>
      <c r="DE165" s="6">
        <f t="shared" si="30"/>
        <v>0</v>
      </c>
      <c r="DF165" s="6">
        <f>SUM(Table1[[#This Row],[MOH 731_HIV_TB_StartTPT_&lt;15 HV03-31]:[MOH 731_HIV_TB_StartTPT_15+ HV03-32]])</f>
        <v>0</v>
      </c>
      <c r="DG165" s="6">
        <f t="shared" si="31"/>
        <v>0</v>
      </c>
      <c r="DH165" s="18"/>
      <c r="DI165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('202407_kUVH2XUzrvY','202407','kUVH2XUzrvY','15091','0','28','12','12','0','0','0','0','0','0','0','0','0','3','12','0','0','0','0','0','0','0','0','0','0','0','0','0','0','0','0','0');</v>
      </c>
    </row>
    <row r="166" spans="2:113" x14ac:dyDescent="0.25">
      <c r="B166" s="1">
        <v>202407</v>
      </c>
      <c r="C166" s="2">
        <v>45474</v>
      </c>
      <c r="D166" s="1">
        <v>202407</v>
      </c>
      <c r="E166" s="1"/>
      <c r="F166" s="1" t="s">
        <v>316</v>
      </c>
      <c r="G166" s="1" t="s">
        <v>317</v>
      </c>
      <c r="H166" s="1">
        <v>17276</v>
      </c>
      <c r="I166" s="1"/>
      <c r="J166" s="1">
        <v>5</v>
      </c>
      <c r="K166" s="1">
        <v>9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>
        <v>9</v>
      </c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>
        <v>9</v>
      </c>
      <c r="BZ166" s="1"/>
      <c r="CA166" s="1"/>
      <c r="CB166" s="16">
        <f>SUM(Table1[[#This Row],[MOH 731_HTS_Positive_2-9 _(M)_ HV01-06]:[MOH 731_HTS_Positive_25+ _(F) (Including PMTCT)_HV01-15]])</f>
        <v>0</v>
      </c>
      <c r="CC166" s="16">
        <f>SUM(Table1[[#This Row],[MOH 731_HTS_Tests _(M)_ HV01-01]:[MOH 731_HTS_Tests _(F) (Including PMTCT)_ HV01-02]])</f>
        <v>14</v>
      </c>
      <c r="CD166" s="16">
        <f>Table1[[#This Row],[MOH 711 New ANC clients]]</f>
        <v>9</v>
      </c>
      <c r="CE166" s="6">
        <f>SUM(Table1[[#This Row],[MOH 731_EMTCT_Tested at ANC_Initial_HV02-02]])</f>
        <v>9</v>
      </c>
      <c r="CF166" s="6">
        <f t="shared" si="33"/>
        <v>0</v>
      </c>
      <c r="CG166" s="6">
        <f t="shared" si="33"/>
        <v>0</v>
      </c>
      <c r="CH166" s="6">
        <f>SUM(Table1[[#This Row],[MOH 731_EMTCT_Known Positive at 1st ANC_HV02-01]])</f>
        <v>0</v>
      </c>
      <c r="CI166" s="6">
        <f>SUM(Table1[[#This Row],[MOH 731_EMTCT_Positive Results_ANC_HV02-10]])</f>
        <v>0</v>
      </c>
      <c r="CJ166" s="6">
        <f t="shared" si="23"/>
        <v>0</v>
      </c>
      <c r="CK166" s="6">
        <f t="shared" si="24"/>
        <v>0</v>
      </c>
      <c r="CL166" s="6">
        <f>Table1[[#This Row],[MOH 731_EMTCT_Start HAART_ANC_HV02-15]]</f>
        <v>0</v>
      </c>
      <c r="CM166" s="6">
        <f>Table1[[#This Row],[MOH 731_EMTCT_On HAART at 1st ANC_HV02-14]]</f>
        <v>0</v>
      </c>
      <c r="CN166" s="6">
        <f>SUM(Table1[[#This Row],[MOH 731_HIV_TB_StartART_&lt;1 (M) HV03-01]:[MOH 731_HIV_TB_StartART_25+_(F)_HV03-14]])</f>
        <v>0</v>
      </c>
      <c r="CO166" s="6">
        <f>SUM(Table1[[#This Row],[MOH 731_HIV_TB_OnART_&lt;1 (M) HV03-15]:[MOH 731_HIV_TB_OnART_25+_(F)_HV03-28]])</f>
        <v>0</v>
      </c>
      <c r="CP166" s="6">
        <f>Table1[[#This Row],[anc1_731]]</f>
        <v>9</v>
      </c>
      <c r="CQ166" s="6">
        <f>Table1[[#This Row],[anc_kp]]</f>
        <v>0</v>
      </c>
      <c r="CR166" s="6">
        <f>Table1[[#This Row],[MOH 731_HIV_TB cases_New_HV03-61]]</f>
        <v>0</v>
      </c>
      <c r="CS166" s="6">
        <f>Table1[[#This Row],[MOH 731_HIV_TB New_KnownHIVPositive(KPs)_HV03-62]]</f>
        <v>0</v>
      </c>
      <c r="CT166" s="6">
        <f t="shared" si="25"/>
        <v>0</v>
      </c>
      <c r="CU166" s="6">
        <f t="shared" si="26"/>
        <v>0</v>
      </c>
      <c r="CV166" s="6">
        <f>Table1[[#This Row],[MOH 731_HIV_TB New HIV Positive_HV03-63]]</f>
        <v>0</v>
      </c>
      <c r="CW166" s="6">
        <f>Table1[[#This Row],[MOH 731_HIV_TB New Known HIV Positive (KP) on HAART_HV03-64]]</f>
        <v>0</v>
      </c>
      <c r="CX166" s="6">
        <f>Table1[[#This Row],[MOH 731_HIV_TB New_start_HAART_HV03-65]]</f>
        <v>0</v>
      </c>
      <c r="CY166" s="6">
        <f>SUM(Table1[[#This Row],[tb_alreadyart_3082]:[tb_newart_3083]])</f>
        <v>0</v>
      </c>
      <c r="CZ166" s="6">
        <f>SUM(Table1[[#This Row],[MOH 731_HTS_No. Initiated on PrEP (NEW)_General popn _(M)_ HV01-19]:[MOH 731_HTS_No. Initiated on PrEP (NEW)_Pregnant and breastfeeding women HV01-31]])</f>
        <v>0</v>
      </c>
      <c r="DA166" s="6">
        <f t="shared" si="27"/>
        <v>0</v>
      </c>
      <c r="DB166" s="6">
        <f t="shared" si="28"/>
        <v>0</v>
      </c>
      <c r="DC166" s="6">
        <f>Table1[[#This Row],[MOH 711 SGBV Total Survivors Seen]]</f>
        <v>0</v>
      </c>
      <c r="DD166" s="6">
        <f t="shared" si="29"/>
        <v>0</v>
      </c>
      <c r="DE166" s="6">
        <f t="shared" si="30"/>
        <v>0</v>
      </c>
      <c r="DF166" s="6">
        <f>SUM(Table1[[#This Row],[MOH 731_HIV_TB_StartTPT_&lt;15 HV03-31]:[MOH 731_HIV_TB_StartTPT_15+ HV03-32]])</f>
        <v>0</v>
      </c>
      <c r="DG166" s="6">
        <f t="shared" si="31"/>
        <v>0</v>
      </c>
      <c r="DH166" s="18"/>
      <c r="DI166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('202407_JimOdjFJDr7','202407','JimOdjFJDr7','17276','0','14','9','9','0','0','0','0','0','0','0','0','0','0','9','0','0','0','0','0','0','0','0','0','0','0','0','0','0','0','0','0');</v>
      </c>
    </row>
    <row r="167" spans="2:113" x14ac:dyDescent="0.25">
      <c r="B167" s="1">
        <v>202407</v>
      </c>
      <c r="C167" s="2">
        <v>45474</v>
      </c>
      <c r="D167" s="1">
        <v>202407</v>
      </c>
      <c r="E167" s="1"/>
      <c r="F167" s="1" t="s">
        <v>318</v>
      </c>
      <c r="G167" s="1" t="s">
        <v>319</v>
      </c>
      <c r="H167" s="1">
        <v>20486</v>
      </c>
      <c r="I167" s="1" t="s">
        <v>89</v>
      </c>
      <c r="J167" s="1"/>
      <c r="K167" s="1">
        <v>3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6">
        <f>SUM(Table1[[#This Row],[MOH 731_HTS_Positive_2-9 _(M)_ HV01-06]:[MOH 731_HTS_Positive_25+ _(F) (Including PMTCT)_HV01-15]])</f>
        <v>0</v>
      </c>
      <c r="CC167" s="16">
        <f>SUM(Table1[[#This Row],[MOH 731_HTS_Tests _(M)_ HV01-01]:[MOH 731_HTS_Tests _(F) (Including PMTCT)_ HV01-02]])</f>
        <v>3</v>
      </c>
      <c r="CD167" s="16">
        <f>Table1[[#This Row],[MOH 711 New ANC clients]]</f>
        <v>0</v>
      </c>
      <c r="CE167" s="6">
        <f>SUM(Table1[[#This Row],[MOH 731_EMTCT_Tested at ANC_Initial_HV02-02]])</f>
        <v>0</v>
      </c>
      <c r="CF167" s="6">
        <f t="shared" si="33"/>
        <v>0</v>
      </c>
      <c r="CG167" s="6">
        <f t="shared" si="33"/>
        <v>0</v>
      </c>
      <c r="CH167" s="6">
        <f>SUM(Table1[[#This Row],[MOH 731_EMTCT_Known Positive at 1st ANC_HV02-01]])</f>
        <v>0</v>
      </c>
      <c r="CI167" s="6">
        <f>SUM(Table1[[#This Row],[MOH 731_EMTCT_Positive Results_ANC_HV02-10]])</f>
        <v>0</v>
      </c>
      <c r="CJ167" s="6">
        <f t="shared" si="23"/>
        <v>0</v>
      </c>
      <c r="CK167" s="6">
        <f t="shared" si="24"/>
        <v>0</v>
      </c>
      <c r="CL167" s="6">
        <f>Table1[[#This Row],[MOH 731_EMTCT_Start HAART_ANC_HV02-15]]</f>
        <v>0</v>
      </c>
      <c r="CM167" s="6">
        <f>Table1[[#This Row],[MOH 731_EMTCT_On HAART at 1st ANC_HV02-14]]</f>
        <v>0</v>
      </c>
      <c r="CN167" s="6">
        <f>SUM(Table1[[#This Row],[MOH 731_HIV_TB_StartART_&lt;1 (M) HV03-01]:[MOH 731_HIV_TB_StartART_25+_(F)_HV03-14]])</f>
        <v>0</v>
      </c>
      <c r="CO167" s="6">
        <f>SUM(Table1[[#This Row],[MOH 731_HIV_TB_OnART_&lt;1 (M) HV03-15]:[MOH 731_HIV_TB_OnART_25+_(F)_HV03-28]])</f>
        <v>0</v>
      </c>
      <c r="CP167" s="6">
        <f>Table1[[#This Row],[anc1_731]]</f>
        <v>0</v>
      </c>
      <c r="CQ167" s="6">
        <f>Table1[[#This Row],[anc_kp]]</f>
        <v>0</v>
      </c>
      <c r="CR167" s="6">
        <f>Table1[[#This Row],[MOH 731_HIV_TB cases_New_HV03-61]]</f>
        <v>0</v>
      </c>
      <c r="CS167" s="6">
        <f>Table1[[#This Row],[MOH 731_HIV_TB New_KnownHIVPositive(KPs)_HV03-62]]</f>
        <v>0</v>
      </c>
      <c r="CT167" s="6">
        <f t="shared" si="25"/>
        <v>0</v>
      </c>
      <c r="CU167" s="6">
        <f t="shared" si="26"/>
        <v>0</v>
      </c>
      <c r="CV167" s="6">
        <f>Table1[[#This Row],[MOH 731_HIV_TB New HIV Positive_HV03-63]]</f>
        <v>0</v>
      </c>
      <c r="CW167" s="6">
        <f>Table1[[#This Row],[MOH 731_HIV_TB New Known HIV Positive (KP) on HAART_HV03-64]]</f>
        <v>0</v>
      </c>
      <c r="CX167" s="6">
        <f>Table1[[#This Row],[MOH 731_HIV_TB New_start_HAART_HV03-65]]</f>
        <v>0</v>
      </c>
      <c r="CY167" s="6">
        <f>SUM(Table1[[#This Row],[tb_alreadyart_3082]:[tb_newart_3083]])</f>
        <v>0</v>
      </c>
      <c r="CZ167" s="6">
        <f>SUM(Table1[[#This Row],[MOH 731_HTS_No. Initiated on PrEP (NEW)_General popn _(M)_ HV01-19]:[MOH 731_HTS_No. Initiated on PrEP (NEW)_Pregnant and breastfeeding women HV01-31]])</f>
        <v>0</v>
      </c>
      <c r="DA167" s="6">
        <f t="shared" si="27"/>
        <v>0</v>
      </c>
      <c r="DB167" s="6">
        <f t="shared" si="28"/>
        <v>0</v>
      </c>
      <c r="DC167" s="6">
        <f>Table1[[#This Row],[MOH 711 SGBV Total Survivors Seen]]</f>
        <v>0</v>
      </c>
      <c r="DD167" s="6">
        <f t="shared" si="29"/>
        <v>0</v>
      </c>
      <c r="DE167" s="6">
        <f t="shared" si="30"/>
        <v>0</v>
      </c>
      <c r="DF167" s="6">
        <f>SUM(Table1[[#This Row],[MOH 731_HIV_TB_StartTPT_&lt;15 HV03-31]:[MOH 731_HIV_TB_StartTPT_15+ HV03-32]])</f>
        <v>0</v>
      </c>
      <c r="DG167" s="6">
        <f t="shared" si="31"/>
        <v>0</v>
      </c>
      <c r="DH167" s="18"/>
      <c r="DI167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('202407_vhj0f0XzlpY','202407','vhj0f0XzlpY','20486','0','3','0','0','0','0','0','0','0','0','0','0','0','0','0','0','0','0','0','0','0','0','0','0','0','0','0','0','0','0','0','0');</v>
      </c>
    </row>
    <row r="168" spans="2:113" x14ac:dyDescent="0.25">
      <c r="B168" s="1">
        <v>202407</v>
      </c>
      <c r="C168" s="2">
        <v>45474</v>
      </c>
      <c r="D168" s="1">
        <v>202407</v>
      </c>
      <c r="E168" s="1"/>
      <c r="F168" s="1" t="s">
        <v>320</v>
      </c>
      <c r="G168" s="1" t="s">
        <v>321</v>
      </c>
      <c r="H168" s="1">
        <v>15111</v>
      </c>
      <c r="I168" s="1"/>
      <c r="J168" s="1">
        <v>1</v>
      </c>
      <c r="K168" s="1">
        <v>8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>
        <v>3</v>
      </c>
      <c r="BZ168" s="1"/>
      <c r="CA168" s="1"/>
      <c r="CB168" s="16">
        <f>SUM(Table1[[#This Row],[MOH 731_HTS_Positive_2-9 _(M)_ HV01-06]:[MOH 731_HTS_Positive_25+ _(F) (Including PMTCT)_HV01-15]])</f>
        <v>0</v>
      </c>
      <c r="CC168" s="16">
        <f>SUM(Table1[[#This Row],[MOH 731_HTS_Tests _(M)_ HV01-01]:[MOH 731_HTS_Tests _(F) (Including PMTCT)_ HV01-02]])</f>
        <v>9</v>
      </c>
      <c r="CD168" s="16">
        <f>Table1[[#This Row],[MOH 711 New ANC clients]]</f>
        <v>3</v>
      </c>
      <c r="CE168" s="6">
        <f>SUM(Table1[[#This Row],[MOH 731_EMTCT_Tested at ANC_Initial_HV02-02]])</f>
        <v>0</v>
      </c>
      <c r="CF168" s="6">
        <f t="shared" si="33"/>
        <v>0</v>
      </c>
      <c r="CG168" s="6">
        <f t="shared" si="33"/>
        <v>0</v>
      </c>
      <c r="CH168" s="6">
        <f>SUM(Table1[[#This Row],[MOH 731_EMTCT_Known Positive at 1st ANC_HV02-01]])</f>
        <v>0</v>
      </c>
      <c r="CI168" s="6">
        <f>SUM(Table1[[#This Row],[MOH 731_EMTCT_Positive Results_ANC_HV02-10]])</f>
        <v>0</v>
      </c>
      <c r="CJ168" s="6">
        <f t="shared" si="23"/>
        <v>0</v>
      </c>
      <c r="CK168" s="6">
        <f t="shared" si="24"/>
        <v>0</v>
      </c>
      <c r="CL168" s="6">
        <f>Table1[[#This Row],[MOH 731_EMTCT_Start HAART_ANC_HV02-15]]</f>
        <v>0</v>
      </c>
      <c r="CM168" s="6">
        <f>Table1[[#This Row],[MOH 731_EMTCT_On HAART at 1st ANC_HV02-14]]</f>
        <v>0</v>
      </c>
      <c r="CN168" s="6">
        <f>SUM(Table1[[#This Row],[MOH 731_HIV_TB_StartART_&lt;1 (M) HV03-01]:[MOH 731_HIV_TB_StartART_25+_(F)_HV03-14]])</f>
        <v>0</v>
      </c>
      <c r="CO168" s="6">
        <f>SUM(Table1[[#This Row],[MOH 731_HIV_TB_OnART_&lt;1 (M) HV03-15]:[MOH 731_HIV_TB_OnART_25+_(F)_HV03-28]])</f>
        <v>0</v>
      </c>
      <c r="CP168" s="6">
        <f>Table1[[#This Row],[anc1_731]]</f>
        <v>3</v>
      </c>
      <c r="CQ168" s="6">
        <f>Table1[[#This Row],[anc_kp]]</f>
        <v>0</v>
      </c>
      <c r="CR168" s="6">
        <f>Table1[[#This Row],[MOH 731_HIV_TB cases_New_HV03-61]]</f>
        <v>0</v>
      </c>
      <c r="CS168" s="6">
        <f>Table1[[#This Row],[MOH 731_HIV_TB New_KnownHIVPositive(KPs)_HV03-62]]</f>
        <v>0</v>
      </c>
      <c r="CT168" s="6">
        <f t="shared" si="25"/>
        <v>0</v>
      </c>
      <c r="CU168" s="6">
        <f t="shared" si="26"/>
        <v>0</v>
      </c>
      <c r="CV168" s="6">
        <f>Table1[[#This Row],[MOH 731_HIV_TB New HIV Positive_HV03-63]]</f>
        <v>0</v>
      </c>
      <c r="CW168" s="6">
        <f>Table1[[#This Row],[MOH 731_HIV_TB New Known HIV Positive (KP) on HAART_HV03-64]]</f>
        <v>0</v>
      </c>
      <c r="CX168" s="6">
        <f>Table1[[#This Row],[MOH 731_HIV_TB New_start_HAART_HV03-65]]</f>
        <v>0</v>
      </c>
      <c r="CY168" s="6">
        <f>SUM(Table1[[#This Row],[tb_alreadyart_3082]:[tb_newart_3083]])</f>
        <v>0</v>
      </c>
      <c r="CZ168" s="6">
        <f>SUM(Table1[[#This Row],[MOH 731_HTS_No. Initiated on PrEP (NEW)_General popn _(M)_ HV01-19]:[MOH 731_HTS_No. Initiated on PrEP (NEW)_Pregnant and breastfeeding women HV01-31]])</f>
        <v>0</v>
      </c>
      <c r="DA168" s="6">
        <f t="shared" si="27"/>
        <v>0</v>
      </c>
      <c r="DB168" s="6">
        <f t="shared" si="28"/>
        <v>0</v>
      </c>
      <c r="DC168" s="6">
        <f>Table1[[#This Row],[MOH 711 SGBV Total Survivors Seen]]</f>
        <v>0</v>
      </c>
      <c r="DD168" s="6">
        <f t="shared" si="29"/>
        <v>0</v>
      </c>
      <c r="DE168" s="6">
        <f t="shared" si="30"/>
        <v>0</v>
      </c>
      <c r="DF168" s="6">
        <f>SUM(Table1[[#This Row],[MOH 731_HIV_TB_StartTPT_&lt;15 HV03-31]:[MOH 731_HIV_TB_StartTPT_15+ HV03-32]])</f>
        <v>0</v>
      </c>
      <c r="DG168" s="6">
        <f t="shared" si="31"/>
        <v>0</v>
      </c>
      <c r="DH168" s="18"/>
      <c r="DI168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('202407_pHSLKuSdrXy','202407','pHSLKuSdrXy','15111','0','9','3','0','0','0','0','0','0','0','0','0','0','0','3','0','0','0','0','0','0','0','0','0','0','0','0','0','0','0','0','0');</v>
      </c>
    </row>
    <row r="169" spans="2:113" x14ac:dyDescent="0.25">
      <c r="B169" s="1">
        <v>202407</v>
      </c>
      <c r="C169" s="2">
        <v>45474</v>
      </c>
      <c r="D169" s="1">
        <v>202407</v>
      </c>
      <c r="E169" s="1"/>
      <c r="F169" s="1" t="s">
        <v>322</v>
      </c>
      <c r="G169" s="1" t="s">
        <v>323</v>
      </c>
      <c r="H169" s="1">
        <v>15112</v>
      </c>
      <c r="I169" s="1"/>
      <c r="J169" s="1">
        <v>5</v>
      </c>
      <c r="K169" s="1">
        <v>3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>
        <v>1</v>
      </c>
      <c r="AK169" s="1">
        <v>2</v>
      </c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>
        <v>1</v>
      </c>
      <c r="BZ169" s="1"/>
      <c r="CA169" s="1"/>
      <c r="CB169" s="16">
        <f>SUM(Table1[[#This Row],[MOH 731_HTS_Positive_2-9 _(M)_ HV01-06]:[MOH 731_HTS_Positive_25+ _(F) (Including PMTCT)_HV01-15]])</f>
        <v>0</v>
      </c>
      <c r="CC169" s="16">
        <f>SUM(Table1[[#This Row],[MOH 731_HTS_Tests _(M)_ HV01-01]:[MOH 731_HTS_Tests _(F) (Including PMTCT)_ HV01-02]])</f>
        <v>8</v>
      </c>
      <c r="CD169" s="16">
        <f>Table1[[#This Row],[MOH 711 New ANC clients]]</f>
        <v>1</v>
      </c>
      <c r="CE169" s="6">
        <f>SUM(Table1[[#This Row],[MOH 731_EMTCT_Tested at ANC_Initial_HV02-02]])</f>
        <v>1</v>
      </c>
      <c r="CF169" s="6">
        <f t="shared" si="33"/>
        <v>0</v>
      </c>
      <c r="CG169" s="6">
        <f t="shared" si="33"/>
        <v>0</v>
      </c>
      <c r="CH169" s="6">
        <f>SUM(Table1[[#This Row],[MOH 731_EMTCT_Known Positive at 1st ANC_HV02-01]])</f>
        <v>0</v>
      </c>
      <c r="CI169" s="6">
        <f>SUM(Table1[[#This Row],[MOH 731_EMTCT_Positive Results_ANC_HV02-10]])</f>
        <v>0</v>
      </c>
      <c r="CJ169" s="6">
        <f t="shared" si="23"/>
        <v>0</v>
      </c>
      <c r="CK169" s="6">
        <f t="shared" si="24"/>
        <v>0</v>
      </c>
      <c r="CL169" s="6">
        <f>Table1[[#This Row],[MOH 731_EMTCT_Start HAART_ANC_HV02-15]]</f>
        <v>0</v>
      </c>
      <c r="CM169" s="6">
        <f>Table1[[#This Row],[MOH 731_EMTCT_On HAART at 1st ANC_HV02-14]]</f>
        <v>0</v>
      </c>
      <c r="CN169" s="6">
        <f>SUM(Table1[[#This Row],[MOH 731_HIV_TB_StartART_&lt;1 (M) HV03-01]:[MOH 731_HIV_TB_StartART_25+_(F)_HV03-14]])</f>
        <v>0</v>
      </c>
      <c r="CO169" s="6">
        <f>SUM(Table1[[#This Row],[MOH 731_HIV_TB_OnART_&lt;1 (M) HV03-15]:[MOH 731_HIV_TB_OnART_25+_(F)_HV03-28]])</f>
        <v>0</v>
      </c>
      <c r="CP169" s="6">
        <f>Table1[[#This Row],[anc1_731]]</f>
        <v>1</v>
      </c>
      <c r="CQ169" s="6">
        <f>Table1[[#This Row],[anc_kp]]</f>
        <v>0</v>
      </c>
      <c r="CR169" s="6">
        <f>Table1[[#This Row],[MOH 731_HIV_TB cases_New_HV03-61]]</f>
        <v>0</v>
      </c>
      <c r="CS169" s="6">
        <f>Table1[[#This Row],[MOH 731_HIV_TB New_KnownHIVPositive(KPs)_HV03-62]]</f>
        <v>0</v>
      </c>
      <c r="CT169" s="6">
        <f t="shared" si="25"/>
        <v>0</v>
      </c>
      <c r="CU169" s="6">
        <f t="shared" si="26"/>
        <v>0</v>
      </c>
      <c r="CV169" s="6">
        <f>Table1[[#This Row],[MOH 731_HIV_TB New HIV Positive_HV03-63]]</f>
        <v>0</v>
      </c>
      <c r="CW169" s="6">
        <f>Table1[[#This Row],[MOH 731_HIV_TB New Known HIV Positive (KP) on HAART_HV03-64]]</f>
        <v>0</v>
      </c>
      <c r="CX169" s="6">
        <f>Table1[[#This Row],[MOH 731_HIV_TB New_start_HAART_HV03-65]]</f>
        <v>0</v>
      </c>
      <c r="CY169" s="6">
        <f>SUM(Table1[[#This Row],[tb_alreadyart_3082]:[tb_newart_3083]])</f>
        <v>0</v>
      </c>
      <c r="CZ169" s="6">
        <f>SUM(Table1[[#This Row],[MOH 731_HTS_No. Initiated on PrEP (NEW)_General popn _(M)_ HV01-19]:[MOH 731_HTS_No. Initiated on PrEP (NEW)_Pregnant and breastfeeding women HV01-31]])</f>
        <v>0</v>
      </c>
      <c r="DA169" s="6">
        <f t="shared" si="27"/>
        <v>0</v>
      </c>
      <c r="DB169" s="6">
        <f t="shared" si="28"/>
        <v>0</v>
      </c>
      <c r="DC169" s="6">
        <f>Table1[[#This Row],[MOH 711 SGBV Total Survivors Seen]]</f>
        <v>0</v>
      </c>
      <c r="DD169" s="6">
        <f t="shared" si="29"/>
        <v>0</v>
      </c>
      <c r="DE169" s="6">
        <f t="shared" si="30"/>
        <v>0</v>
      </c>
      <c r="DF169" s="6">
        <f>SUM(Table1[[#This Row],[MOH 731_HIV_TB_StartTPT_&lt;15 HV03-31]:[MOH 731_HIV_TB_StartTPT_15+ HV03-32]])</f>
        <v>0</v>
      </c>
      <c r="DG169" s="6">
        <f t="shared" si="31"/>
        <v>0</v>
      </c>
      <c r="DH169" s="18"/>
      <c r="DI169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('202407_Wf2LydCNdy1','202407','Wf2LydCNdy1','15112','0','8','1','1','0','0','0','0','0','0','0','0','0','0','1','0','0','0','0','0','0','0','0','0','0','0','0','0','0','0','0','0');</v>
      </c>
    </row>
    <row r="170" spans="2:113" x14ac:dyDescent="0.25">
      <c r="B170" s="1">
        <v>202407</v>
      </c>
      <c r="C170" s="2">
        <v>45474</v>
      </c>
      <c r="D170" s="1">
        <v>202407</v>
      </c>
      <c r="E170" s="1"/>
      <c r="F170" s="1" t="s">
        <v>324</v>
      </c>
      <c r="G170" s="1" t="s">
        <v>325</v>
      </c>
      <c r="H170" s="1">
        <v>15125</v>
      </c>
      <c r="I170" s="1"/>
      <c r="J170" s="1">
        <v>5</v>
      </c>
      <c r="K170" s="1">
        <v>18</v>
      </c>
      <c r="L170" s="1"/>
      <c r="M170" s="1"/>
      <c r="N170" s="1"/>
      <c r="O170" s="1"/>
      <c r="P170" s="1"/>
      <c r="Q170" s="1"/>
      <c r="R170" s="1"/>
      <c r="S170" s="1"/>
      <c r="T170" s="1"/>
      <c r="U170" s="1">
        <v>1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>
        <v>4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>
        <v>1</v>
      </c>
      <c r="BD170" s="1"/>
      <c r="BE170" s="1"/>
      <c r="BF170" s="1"/>
      <c r="BG170" s="1"/>
      <c r="BH170" s="1"/>
      <c r="BI170" s="1">
        <v>1</v>
      </c>
      <c r="BJ170" s="1"/>
      <c r="BK170" s="1"/>
      <c r="BL170" s="1"/>
      <c r="BM170" s="1"/>
      <c r="BN170" s="1"/>
      <c r="BO170" s="1"/>
      <c r="BP170" s="1">
        <v>3</v>
      </c>
      <c r="BQ170" s="1">
        <v>8</v>
      </c>
      <c r="BR170" s="1"/>
      <c r="BS170" s="1"/>
      <c r="BT170" s="1">
        <v>1</v>
      </c>
      <c r="BU170" s="1"/>
      <c r="BV170" s="1"/>
      <c r="BW170" s="1"/>
      <c r="BX170" s="1"/>
      <c r="BY170" s="1">
        <v>4</v>
      </c>
      <c r="BZ170" s="1"/>
      <c r="CA170" s="1"/>
      <c r="CB170" s="16">
        <f>SUM(Table1[[#This Row],[MOH 731_HTS_Positive_2-9 _(M)_ HV01-06]:[MOH 731_HTS_Positive_25+ _(F) (Including PMTCT)_HV01-15]])</f>
        <v>1</v>
      </c>
      <c r="CC170" s="16">
        <f>SUM(Table1[[#This Row],[MOH 731_HTS_Tests _(M)_ HV01-01]:[MOH 731_HTS_Tests _(F) (Including PMTCT)_ HV01-02]])</f>
        <v>23</v>
      </c>
      <c r="CD170" s="16">
        <f>Table1[[#This Row],[MOH 711 New ANC clients]]</f>
        <v>4</v>
      </c>
      <c r="CE170" s="6">
        <f>SUM(Table1[[#This Row],[MOH 731_EMTCT_Tested at ANC_Initial_HV02-02]])</f>
        <v>4</v>
      </c>
      <c r="CF170" s="6">
        <f t="shared" si="33"/>
        <v>0</v>
      </c>
      <c r="CG170" s="6">
        <f t="shared" si="33"/>
        <v>0</v>
      </c>
      <c r="CH170" s="6">
        <f>SUM(Table1[[#This Row],[MOH 731_EMTCT_Known Positive at 1st ANC_HV02-01]])</f>
        <v>0</v>
      </c>
      <c r="CI170" s="6">
        <f>SUM(Table1[[#This Row],[MOH 731_EMTCT_Positive Results_ANC_HV02-10]])</f>
        <v>0</v>
      </c>
      <c r="CJ170" s="6">
        <f t="shared" si="23"/>
        <v>0</v>
      </c>
      <c r="CK170" s="6">
        <f t="shared" si="24"/>
        <v>0</v>
      </c>
      <c r="CL170" s="6">
        <f>Table1[[#This Row],[MOH 731_EMTCT_Start HAART_ANC_HV02-15]]</f>
        <v>0</v>
      </c>
      <c r="CM170" s="6">
        <f>Table1[[#This Row],[MOH 731_EMTCT_On HAART at 1st ANC_HV02-14]]</f>
        <v>0</v>
      </c>
      <c r="CN170" s="6">
        <f>SUM(Table1[[#This Row],[MOH 731_HIV_TB_StartART_&lt;1 (M) HV03-01]:[MOH 731_HIV_TB_StartART_25+_(F)_HV03-14]])</f>
        <v>1</v>
      </c>
      <c r="CO170" s="6">
        <f>SUM(Table1[[#This Row],[MOH 731_HIV_TB_OnART_&lt;1 (M) HV03-15]:[MOH 731_HIV_TB_OnART_25+_(F)_HV03-28]])</f>
        <v>12</v>
      </c>
      <c r="CP170" s="6">
        <f>Table1[[#This Row],[anc1_731]]</f>
        <v>4</v>
      </c>
      <c r="CQ170" s="6">
        <f>Table1[[#This Row],[anc_kp]]</f>
        <v>0</v>
      </c>
      <c r="CR170" s="6">
        <f>Table1[[#This Row],[MOH 731_HIV_TB cases_New_HV03-61]]</f>
        <v>1</v>
      </c>
      <c r="CS170" s="6">
        <f>Table1[[#This Row],[MOH 731_HIV_TB New_KnownHIVPositive(KPs)_HV03-62]]</f>
        <v>0</v>
      </c>
      <c r="CT170" s="6">
        <f t="shared" si="25"/>
        <v>0</v>
      </c>
      <c r="CU170" s="6">
        <f t="shared" si="26"/>
        <v>0</v>
      </c>
      <c r="CV170" s="6">
        <f>Table1[[#This Row],[MOH 731_HIV_TB New HIV Positive_HV03-63]]</f>
        <v>0</v>
      </c>
      <c r="CW170" s="6">
        <f>Table1[[#This Row],[MOH 731_HIV_TB New Known HIV Positive (KP) on HAART_HV03-64]]</f>
        <v>0</v>
      </c>
      <c r="CX170" s="6">
        <f>Table1[[#This Row],[MOH 731_HIV_TB New_start_HAART_HV03-65]]</f>
        <v>0</v>
      </c>
      <c r="CY170" s="6">
        <f>SUM(Table1[[#This Row],[tb_alreadyart_3082]:[tb_newart_3083]])</f>
        <v>0</v>
      </c>
      <c r="CZ170" s="6">
        <f>SUM(Table1[[#This Row],[MOH 731_HTS_No. Initiated on PrEP (NEW)_General popn _(M)_ HV01-19]:[MOH 731_HTS_No. Initiated on PrEP (NEW)_Pregnant and breastfeeding women HV01-31]])</f>
        <v>0</v>
      </c>
      <c r="DA170" s="6">
        <f t="shared" si="27"/>
        <v>0</v>
      </c>
      <c r="DB170" s="6">
        <f t="shared" si="28"/>
        <v>0</v>
      </c>
      <c r="DC170" s="6">
        <f>Table1[[#This Row],[MOH 711 SGBV Total Survivors Seen]]</f>
        <v>0</v>
      </c>
      <c r="DD170" s="6">
        <f t="shared" si="29"/>
        <v>0</v>
      </c>
      <c r="DE170" s="6">
        <f t="shared" si="30"/>
        <v>0</v>
      </c>
      <c r="DF170" s="6">
        <f>SUM(Table1[[#This Row],[MOH 731_HIV_TB_StartTPT_&lt;15 HV03-31]:[MOH 731_HIV_TB_StartTPT_15+ HV03-32]])</f>
        <v>0</v>
      </c>
      <c r="DG170" s="6">
        <f t="shared" si="31"/>
        <v>0</v>
      </c>
      <c r="DH170" s="18"/>
      <c r="DI170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('202407_eHOUYVBmO5E','202407','eHOUYVBmO5E','15125','1','23','4','4','0','0','0','0','0','0','0','0','1','12','4','0','1','0','0','0','0','0','0','0','0','0','0','0','0','0','0','0');</v>
      </c>
    </row>
    <row r="171" spans="2:113" x14ac:dyDescent="0.25">
      <c r="B171" s="1">
        <v>202407</v>
      </c>
      <c r="C171" s="2">
        <v>45474</v>
      </c>
      <c r="D171" s="1">
        <v>202407</v>
      </c>
      <c r="E171" s="1"/>
      <c r="F171" s="1" t="s">
        <v>326</v>
      </c>
      <c r="G171" s="1" t="s">
        <v>327</v>
      </c>
      <c r="H171" s="1">
        <v>31412</v>
      </c>
      <c r="I171" s="1"/>
      <c r="J171" s="1"/>
      <c r="K171" s="1">
        <v>41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>
        <v>2</v>
      </c>
      <c r="Z171" s="1"/>
      <c r="AA171" s="1"/>
      <c r="AB171" s="1"/>
      <c r="AC171" s="1"/>
      <c r="AD171" s="1"/>
      <c r="AE171" s="1"/>
      <c r="AF171" s="1"/>
      <c r="AG171" s="1"/>
      <c r="AH171" s="1">
        <v>1</v>
      </c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6">
        <f>SUM(Table1[[#This Row],[MOH 731_HTS_Positive_2-9 _(M)_ HV01-06]:[MOH 731_HTS_Positive_25+ _(F) (Including PMTCT)_HV01-15]])</f>
        <v>0</v>
      </c>
      <c r="CC171" s="16">
        <f>SUM(Table1[[#This Row],[MOH 731_HTS_Tests _(M)_ HV01-01]:[MOH 731_HTS_Tests _(F) (Including PMTCT)_ HV01-02]])</f>
        <v>41</v>
      </c>
      <c r="CD171" s="16">
        <f>Table1[[#This Row],[MOH 711 New ANC clients]]</f>
        <v>0</v>
      </c>
      <c r="CE171" s="6">
        <f>SUM(Table1[[#This Row],[MOH 731_EMTCT_Tested at ANC_Initial_HV02-02]])</f>
        <v>0</v>
      </c>
      <c r="CF171" s="6">
        <f t="shared" si="33"/>
        <v>0</v>
      </c>
      <c r="CG171" s="6">
        <f t="shared" si="33"/>
        <v>0</v>
      </c>
      <c r="CH171" s="6">
        <f>SUM(Table1[[#This Row],[MOH 731_EMTCT_Known Positive at 1st ANC_HV02-01]])</f>
        <v>0</v>
      </c>
      <c r="CI171" s="6">
        <f>SUM(Table1[[#This Row],[MOH 731_EMTCT_Positive Results_ANC_HV02-10]])</f>
        <v>0</v>
      </c>
      <c r="CJ171" s="6">
        <f t="shared" si="23"/>
        <v>0</v>
      </c>
      <c r="CK171" s="6">
        <f t="shared" si="24"/>
        <v>0</v>
      </c>
      <c r="CL171" s="6">
        <f>Table1[[#This Row],[MOH 731_EMTCT_Start HAART_ANC_HV02-15]]</f>
        <v>0</v>
      </c>
      <c r="CM171" s="6">
        <f>Table1[[#This Row],[MOH 731_EMTCT_On HAART at 1st ANC_HV02-14]]</f>
        <v>0</v>
      </c>
      <c r="CN171" s="6">
        <f>SUM(Table1[[#This Row],[MOH 731_HIV_TB_StartART_&lt;1 (M) HV03-01]:[MOH 731_HIV_TB_StartART_25+_(F)_HV03-14]])</f>
        <v>0</v>
      </c>
      <c r="CO171" s="6">
        <f>SUM(Table1[[#This Row],[MOH 731_HIV_TB_OnART_&lt;1 (M) HV03-15]:[MOH 731_HIV_TB_OnART_25+_(F)_HV03-28]])</f>
        <v>0</v>
      </c>
      <c r="CP171" s="6">
        <f>Table1[[#This Row],[anc1_731]]</f>
        <v>0</v>
      </c>
      <c r="CQ171" s="6">
        <f>Table1[[#This Row],[anc_kp]]</f>
        <v>0</v>
      </c>
      <c r="CR171" s="6">
        <f>Table1[[#This Row],[MOH 731_HIV_TB cases_New_HV03-61]]</f>
        <v>0</v>
      </c>
      <c r="CS171" s="6">
        <f>Table1[[#This Row],[MOH 731_HIV_TB New_KnownHIVPositive(KPs)_HV03-62]]</f>
        <v>0</v>
      </c>
      <c r="CT171" s="6">
        <f t="shared" si="25"/>
        <v>0</v>
      </c>
      <c r="CU171" s="6">
        <f t="shared" si="26"/>
        <v>0</v>
      </c>
      <c r="CV171" s="6">
        <f>Table1[[#This Row],[MOH 731_HIV_TB New HIV Positive_HV03-63]]</f>
        <v>0</v>
      </c>
      <c r="CW171" s="6">
        <f>Table1[[#This Row],[MOH 731_HIV_TB New Known HIV Positive (KP) on HAART_HV03-64]]</f>
        <v>0</v>
      </c>
      <c r="CX171" s="6">
        <f>Table1[[#This Row],[MOH 731_HIV_TB New_start_HAART_HV03-65]]</f>
        <v>0</v>
      </c>
      <c r="CY171" s="6">
        <f>SUM(Table1[[#This Row],[tb_alreadyart_3082]:[tb_newart_3083]])</f>
        <v>0</v>
      </c>
      <c r="CZ171" s="6">
        <f>SUM(Table1[[#This Row],[MOH 731_HTS_No. Initiated on PrEP (NEW)_General popn _(M)_ HV01-19]:[MOH 731_HTS_No. Initiated on PrEP (NEW)_Pregnant and breastfeeding women HV01-31]])</f>
        <v>3</v>
      </c>
      <c r="DA171" s="6">
        <f t="shared" si="27"/>
        <v>0</v>
      </c>
      <c r="DB171" s="6">
        <f t="shared" si="28"/>
        <v>0</v>
      </c>
      <c r="DC171" s="6">
        <f>Table1[[#This Row],[MOH 711 SGBV Total Survivors Seen]]</f>
        <v>0</v>
      </c>
      <c r="DD171" s="6">
        <f t="shared" si="29"/>
        <v>0</v>
      </c>
      <c r="DE171" s="6">
        <f t="shared" si="30"/>
        <v>0</v>
      </c>
      <c r="DF171" s="6">
        <f>SUM(Table1[[#This Row],[MOH 731_HIV_TB_StartTPT_&lt;15 HV03-31]:[MOH 731_HIV_TB_StartTPT_15+ HV03-32]])</f>
        <v>0</v>
      </c>
      <c r="DG171" s="6">
        <f t="shared" si="31"/>
        <v>0</v>
      </c>
      <c r="DH171" s="18"/>
      <c r="DI171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('202407_if6fZmcGzZf','202407','if6fZmcGzZf','31412','0','41','0','0','0','0','0','0','0','0','0','0','0','0','0','0','0','0','0','0','0','0','0','0','3','0','0','0','0','0','0','0');</v>
      </c>
    </row>
    <row r="172" spans="2:113" x14ac:dyDescent="0.25">
      <c r="B172" s="1">
        <v>202407</v>
      </c>
      <c r="C172" s="2">
        <v>45474</v>
      </c>
      <c r="D172" s="1">
        <v>202407</v>
      </c>
      <c r="E172" s="1"/>
      <c r="F172" s="1" t="s">
        <v>729</v>
      </c>
      <c r="G172" s="1" t="s">
        <v>730</v>
      </c>
      <c r="H172" s="1">
        <v>16322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>
        <v>1</v>
      </c>
      <c r="BZ172" s="1"/>
      <c r="CA172" s="1"/>
      <c r="CB172" s="16">
        <f>SUM(Table1[[#This Row],[MOH 731_HTS_Positive_2-9 _(M)_ HV01-06]:[MOH 731_HTS_Positive_25+ _(F) (Including PMTCT)_HV01-15]])</f>
        <v>0</v>
      </c>
      <c r="CC172" s="16">
        <f>SUM(Table1[[#This Row],[MOH 731_HTS_Tests _(M)_ HV01-01]:[MOH 731_HTS_Tests _(F) (Including PMTCT)_ HV01-02]])</f>
        <v>0</v>
      </c>
      <c r="CD172" s="16">
        <f>Table1[[#This Row],[MOH 711 New ANC clients]]</f>
        <v>1</v>
      </c>
      <c r="CE172" s="6">
        <f>SUM(Table1[[#This Row],[MOH 731_EMTCT_Tested at ANC_Initial_HV02-02]])</f>
        <v>0</v>
      </c>
      <c r="CF172" s="6">
        <f t="shared" si="33"/>
        <v>0</v>
      </c>
      <c r="CG172" s="6">
        <f t="shared" si="33"/>
        <v>0</v>
      </c>
      <c r="CH172" s="6">
        <f>SUM(Table1[[#This Row],[MOH 731_EMTCT_Known Positive at 1st ANC_HV02-01]])</f>
        <v>0</v>
      </c>
      <c r="CI172" s="6">
        <f>SUM(Table1[[#This Row],[MOH 731_EMTCT_Positive Results_ANC_HV02-10]])</f>
        <v>0</v>
      </c>
      <c r="CJ172" s="6">
        <f t="shared" si="23"/>
        <v>0</v>
      </c>
      <c r="CK172" s="6">
        <f t="shared" si="24"/>
        <v>0</v>
      </c>
      <c r="CL172" s="6">
        <f>Table1[[#This Row],[MOH 731_EMTCT_Start HAART_ANC_HV02-15]]</f>
        <v>0</v>
      </c>
      <c r="CM172" s="6">
        <f>Table1[[#This Row],[MOH 731_EMTCT_On HAART at 1st ANC_HV02-14]]</f>
        <v>0</v>
      </c>
      <c r="CN172" s="6">
        <f>SUM(Table1[[#This Row],[MOH 731_HIV_TB_StartART_&lt;1 (M) HV03-01]:[MOH 731_HIV_TB_StartART_25+_(F)_HV03-14]])</f>
        <v>0</v>
      </c>
      <c r="CO172" s="6">
        <f>SUM(Table1[[#This Row],[MOH 731_HIV_TB_OnART_&lt;1 (M) HV03-15]:[MOH 731_HIV_TB_OnART_25+_(F)_HV03-28]])</f>
        <v>0</v>
      </c>
      <c r="CP172" s="6">
        <f>Table1[[#This Row],[anc1_731]]</f>
        <v>1</v>
      </c>
      <c r="CQ172" s="6">
        <f>Table1[[#This Row],[anc_kp]]</f>
        <v>0</v>
      </c>
      <c r="CR172" s="6">
        <f>Table1[[#This Row],[MOH 731_HIV_TB cases_New_HV03-61]]</f>
        <v>0</v>
      </c>
      <c r="CS172" s="6">
        <f>Table1[[#This Row],[MOH 731_HIV_TB New_KnownHIVPositive(KPs)_HV03-62]]</f>
        <v>0</v>
      </c>
      <c r="CT172" s="6">
        <f t="shared" si="25"/>
        <v>0</v>
      </c>
      <c r="CU172" s="6">
        <f t="shared" si="26"/>
        <v>0</v>
      </c>
      <c r="CV172" s="6">
        <f>Table1[[#This Row],[MOH 731_HIV_TB New HIV Positive_HV03-63]]</f>
        <v>0</v>
      </c>
      <c r="CW172" s="6">
        <f>Table1[[#This Row],[MOH 731_HIV_TB New Known HIV Positive (KP) on HAART_HV03-64]]</f>
        <v>0</v>
      </c>
      <c r="CX172" s="6">
        <f>Table1[[#This Row],[MOH 731_HIV_TB New_start_HAART_HV03-65]]</f>
        <v>0</v>
      </c>
      <c r="CY172" s="6">
        <f>SUM(Table1[[#This Row],[tb_alreadyart_3082]:[tb_newart_3083]])</f>
        <v>0</v>
      </c>
      <c r="CZ172" s="6">
        <f>SUM(Table1[[#This Row],[MOH 731_HTS_No. Initiated on PrEP (NEW)_General popn _(M)_ HV01-19]:[MOH 731_HTS_No. Initiated on PrEP (NEW)_Pregnant and breastfeeding women HV01-31]])</f>
        <v>0</v>
      </c>
      <c r="DA172" s="6">
        <f t="shared" si="27"/>
        <v>0</v>
      </c>
      <c r="DB172" s="6">
        <f t="shared" si="28"/>
        <v>0</v>
      </c>
      <c r="DC172" s="6">
        <f>Table1[[#This Row],[MOH 711 SGBV Total Survivors Seen]]</f>
        <v>0</v>
      </c>
      <c r="DD172" s="6">
        <f t="shared" si="29"/>
        <v>0</v>
      </c>
      <c r="DE172" s="6">
        <f t="shared" si="30"/>
        <v>0</v>
      </c>
      <c r="DF172" s="6">
        <f>SUM(Table1[[#This Row],[MOH 731_HIV_TB_StartTPT_&lt;15 HV03-31]:[MOH 731_HIV_TB_StartTPT_15+ HV03-32]])</f>
        <v>0</v>
      </c>
      <c r="DG172" s="6">
        <f t="shared" si="31"/>
        <v>0</v>
      </c>
      <c r="DH172" s="18"/>
      <c r="DI172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('202407_c2RArnztXjN','202407','c2RArnztXjN','16322','0','0','1','0','0','0','0','0','0','0','0','0','0','0','1','0','0','0','0','0','0','0','0','0','0','0','0','0','0','0','0','0');</v>
      </c>
    </row>
    <row r="173" spans="2:113" x14ac:dyDescent="0.25">
      <c r="B173" s="1">
        <v>202407</v>
      </c>
      <c r="C173" s="2">
        <v>45474</v>
      </c>
      <c r="D173" s="1">
        <v>202407</v>
      </c>
      <c r="E173" s="1"/>
      <c r="F173" s="1" t="s">
        <v>328</v>
      </c>
      <c r="G173" s="1" t="s">
        <v>329</v>
      </c>
      <c r="H173" s="1">
        <v>15137</v>
      </c>
      <c r="I173" s="1"/>
      <c r="J173" s="1">
        <v>28</v>
      </c>
      <c r="K173" s="1">
        <v>203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>
        <v>84</v>
      </c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>
        <v>1</v>
      </c>
      <c r="BG173" s="1"/>
      <c r="BH173" s="1">
        <v>2</v>
      </c>
      <c r="BI173" s="1"/>
      <c r="BJ173" s="1"/>
      <c r="BK173" s="1">
        <v>1</v>
      </c>
      <c r="BL173" s="1"/>
      <c r="BM173" s="1">
        <v>2</v>
      </c>
      <c r="BN173" s="1">
        <v>1</v>
      </c>
      <c r="BO173" s="1">
        <v>5</v>
      </c>
      <c r="BP173" s="1">
        <v>38</v>
      </c>
      <c r="BQ173" s="1">
        <v>83</v>
      </c>
      <c r="BR173" s="1"/>
      <c r="BS173" s="1">
        <v>1</v>
      </c>
      <c r="BT173" s="1">
        <v>3</v>
      </c>
      <c r="BU173" s="1">
        <v>1</v>
      </c>
      <c r="BV173" s="1"/>
      <c r="BW173" s="1">
        <v>1</v>
      </c>
      <c r="BX173" s="1"/>
      <c r="BY173" s="1">
        <v>84</v>
      </c>
      <c r="BZ173" s="1"/>
      <c r="CA173" s="1"/>
      <c r="CB173" s="16">
        <f>SUM(Table1[[#This Row],[MOH 731_HTS_Positive_2-9 _(M)_ HV01-06]:[MOH 731_HTS_Positive_25+ _(F) (Including PMTCT)_HV01-15]])</f>
        <v>0</v>
      </c>
      <c r="CC173" s="16">
        <f>SUM(Table1[[#This Row],[MOH 731_HTS_Tests _(M)_ HV01-01]:[MOH 731_HTS_Tests _(F) (Including PMTCT)_ HV01-02]])</f>
        <v>231</v>
      </c>
      <c r="CD173" s="16">
        <f>Table1[[#This Row],[MOH 711 New ANC clients]]</f>
        <v>84</v>
      </c>
      <c r="CE173" s="6">
        <f>SUM(Table1[[#This Row],[MOH 731_EMTCT_Tested at ANC_Initial_HV02-02]])</f>
        <v>84</v>
      </c>
      <c r="CF173" s="6">
        <f t="shared" si="33"/>
        <v>0</v>
      </c>
      <c r="CG173" s="6">
        <f t="shared" si="33"/>
        <v>0</v>
      </c>
      <c r="CH173" s="6">
        <f>SUM(Table1[[#This Row],[MOH 731_EMTCT_Known Positive at 1st ANC_HV02-01]])</f>
        <v>0</v>
      </c>
      <c r="CI173" s="6">
        <f>SUM(Table1[[#This Row],[MOH 731_EMTCT_Positive Results_ANC_HV02-10]])</f>
        <v>0</v>
      </c>
      <c r="CJ173" s="6">
        <f t="shared" si="23"/>
        <v>0</v>
      </c>
      <c r="CK173" s="6">
        <f t="shared" si="24"/>
        <v>0</v>
      </c>
      <c r="CL173" s="6">
        <f>Table1[[#This Row],[MOH 731_EMTCT_Start HAART_ANC_HV02-15]]</f>
        <v>0</v>
      </c>
      <c r="CM173" s="6">
        <f>Table1[[#This Row],[MOH 731_EMTCT_On HAART at 1st ANC_HV02-14]]</f>
        <v>0</v>
      </c>
      <c r="CN173" s="6">
        <f>SUM(Table1[[#This Row],[MOH 731_HIV_TB_StartART_&lt;1 (M) HV03-01]:[MOH 731_HIV_TB_StartART_25+_(F)_HV03-14]])</f>
        <v>0</v>
      </c>
      <c r="CO173" s="6">
        <f>SUM(Table1[[#This Row],[MOH 731_HIV_TB_OnART_&lt;1 (M) HV03-15]:[MOH 731_HIV_TB_OnART_25+_(F)_HV03-28]])</f>
        <v>133</v>
      </c>
      <c r="CP173" s="6">
        <f>Table1[[#This Row],[anc1_731]]</f>
        <v>84</v>
      </c>
      <c r="CQ173" s="6">
        <f>Table1[[#This Row],[anc_kp]]</f>
        <v>0</v>
      </c>
      <c r="CR173" s="6">
        <f>Table1[[#This Row],[MOH 731_HIV_TB cases_New_HV03-61]]</f>
        <v>3</v>
      </c>
      <c r="CS173" s="6">
        <f>Table1[[#This Row],[MOH 731_HIV_TB New_KnownHIVPositive(KPs)_HV03-62]]</f>
        <v>1</v>
      </c>
      <c r="CT173" s="6">
        <f t="shared" si="25"/>
        <v>0</v>
      </c>
      <c r="CU173" s="6">
        <f t="shared" si="26"/>
        <v>0</v>
      </c>
      <c r="CV173" s="6">
        <f>Table1[[#This Row],[MOH 731_HIV_TB New HIV Positive_HV03-63]]</f>
        <v>0</v>
      </c>
      <c r="CW173" s="6">
        <f>Table1[[#This Row],[MOH 731_HIV_TB New Known HIV Positive (KP) on HAART_HV03-64]]</f>
        <v>1</v>
      </c>
      <c r="CX173" s="6">
        <f>Table1[[#This Row],[MOH 731_HIV_TB New_start_HAART_HV03-65]]</f>
        <v>0</v>
      </c>
      <c r="CY173" s="6">
        <f>SUM(Table1[[#This Row],[tb_alreadyart_3082]:[tb_newart_3083]])</f>
        <v>1</v>
      </c>
      <c r="CZ173" s="6">
        <f>SUM(Table1[[#This Row],[MOH 731_HTS_No. Initiated on PrEP (NEW)_General popn _(M)_ HV01-19]:[MOH 731_HTS_No. Initiated on PrEP (NEW)_Pregnant and breastfeeding women HV01-31]])</f>
        <v>0</v>
      </c>
      <c r="DA173" s="6">
        <f t="shared" si="27"/>
        <v>0</v>
      </c>
      <c r="DB173" s="6">
        <f t="shared" si="28"/>
        <v>0</v>
      </c>
      <c r="DC173" s="6">
        <f>Table1[[#This Row],[MOH 711 SGBV Total Survivors Seen]]</f>
        <v>0</v>
      </c>
      <c r="DD173" s="6">
        <f t="shared" si="29"/>
        <v>0</v>
      </c>
      <c r="DE173" s="6">
        <f t="shared" si="30"/>
        <v>0</v>
      </c>
      <c r="DF173" s="6">
        <f>SUM(Table1[[#This Row],[MOH 731_HIV_TB_StartTPT_&lt;15 HV03-31]:[MOH 731_HIV_TB_StartTPT_15+ HV03-32]])</f>
        <v>1</v>
      </c>
      <c r="DG173" s="6">
        <f t="shared" si="31"/>
        <v>0</v>
      </c>
      <c r="DH173" s="18"/>
      <c r="DI173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('202407_vgvLvqu6Xfc','202407','vgvLvqu6Xfc','15137','0','231','84','84','0','0','0','0','0','0','0','0','0','133','84','0','3','1','0','0','0','1','0','1','0','0','0','0','0','0','1','0');</v>
      </c>
    </row>
    <row r="174" spans="2:113" x14ac:dyDescent="0.25">
      <c r="B174" s="1">
        <v>202407</v>
      </c>
      <c r="C174" s="2">
        <v>45474</v>
      </c>
      <c r="D174" s="1">
        <v>202407</v>
      </c>
      <c r="E174" s="1"/>
      <c r="F174" s="1" t="s">
        <v>330</v>
      </c>
      <c r="G174" s="1" t="s">
        <v>331</v>
      </c>
      <c r="H174" s="1">
        <v>15138</v>
      </c>
      <c r="I174" s="1"/>
      <c r="J174" s="1">
        <v>122</v>
      </c>
      <c r="K174" s="1">
        <v>350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>
        <v>1</v>
      </c>
      <c r="X174" s="1"/>
      <c r="Y174" s="1"/>
      <c r="Z174" s="1"/>
      <c r="AA174" s="1"/>
      <c r="AB174" s="1">
        <v>1</v>
      </c>
      <c r="AC174" s="1">
        <v>1</v>
      </c>
      <c r="AD174" s="1"/>
      <c r="AE174" s="1"/>
      <c r="AF174" s="1"/>
      <c r="AG174" s="1"/>
      <c r="AH174" s="1"/>
      <c r="AI174" s="1"/>
      <c r="AJ174" s="1">
        <v>45</v>
      </c>
      <c r="AK174" s="1">
        <v>19</v>
      </c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>
        <v>2</v>
      </c>
      <c r="BB174" s="1">
        <v>6</v>
      </c>
      <c r="BC174" s="1">
        <v>2</v>
      </c>
      <c r="BD174" s="1">
        <v>1</v>
      </c>
      <c r="BE174" s="1"/>
      <c r="BF174" s="1"/>
      <c r="BG174" s="1">
        <v>1</v>
      </c>
      <c r="BH174" s="1">
        <v>5</v>
      </c>
      <c r="BI174" s="1">
        <v>4</v>
      </c>
      <c r="BJ174" s="1">
        <v>9</v>
      </c>
      <c r="BK174" s="1">
        <v>6</v>
      </c>
      <c r="BL174" s="1">
        <v>14</v>
      </c>
      <c r="BM174" s="1">
        <v>18</v>
      </c>
      <c r="BN174" s="1">
        <v>12</v>
      </c>
      <c r="BO174" s="1">
        <v>23</v>
      </c>
      <c r="BP174" s="1">
        <v>233</v>
      </c>
      <c r="BQ174" s="1">
        <v>501</v>
      </c>
      <c r="BR174" s="1"/>
      <c r="BS174" s="1">
        <v>10</v>
      </c>
      <c r="BT174" s="1">
        <v>32</v>
      </c>
      <c r="BU174" s="1">
        <v>2</v>
      </c>
      <c r="BV174" s="1">
        <v>1</v>
      </c>
      <c r="BW174" s="1">
        <v>2</v>
      </c>
      <c r="BX174" s="1">
        <v>1</v>
      </c>
      <c r="BY174" s="1">
        <v>45</v>
      </c>
      <c r="BZ174" s="1"/>
      <c r="CA174" s="1"/>
      <c r="CB174" s="16">
        <f>SUM(Table1[[#This Row],[MOH 731_HTS_Positive_2-9 _(M)_ HV01-06]:[MOH 731_HTS_Positive_25+ _(F) (Including PMTCT)_HV01-15]])</f>
        <v>0</v>
      </c>
      <c r="CC174" s="16">
        <f>SUM(Table1[[#This Row],[MOH 731_HTS_Tests _(M)_ HV01-01]:[MOH 731_HTS_Tests _(F) (Including PMTCT)_ HV01-02]])</f>
        <v>472</v>
      </c>
      <c r="CD174" s="16">
        <f>Table1[[#This Row],[MOH 711 New ANC clients]]</f>
        <v>45</v>
      </c>
      <c r="CE174" s="6">
        <f>SUM(Table1[[#This Row],[MOH 731_EMTCT_Tested at ANC_Initial_HV02-02]])</f>
        <v>45</v>
      </c>
      <c r="CF174" s="6">
        <f t="shared" si="33"/>
        <v>0</v>
      </c>
      <c r="CG174" s="6">
        <f t="shared" si="33"/>
        <v>0</v>
      </c>
      <c r="CH174" s="6">
        <f>SUM(Table1[[#This Row],[MOH 731_EMTCT_Known Positive at 1st ANC_HV02-01]])</f>
        <v>0</v>
      </c>
      <c r="CI174" s="6">
        <f>SUM(Table1[[#This Row],[MOH 731_EMTCT_Positive Results_ANC_HV02-10]])</f>
        <v>0</v>
      </c>
      <c r="CJ174" s="6">
        <f t="shared" si="23"/>
        <v>0</v>
      </c>
      <c r="CK174" s="6">
        <f t="shared" si="24"/>
        <v>0</v>
      </c>
      <c r="CL174" s="6">
        <f>Table1[[#This Row],[MOH 731_EMTCT_Start HAART_ANC_HV02-15]]</f>
        <v>0</v>
      </c>
      <c r="CM174" s="6">
        <f>Table1[[#This Row],[MOH 731_EMTCT_On HAART at 1st ANC_HV02-14]]</f>
        <v>0</v>
      </c>
      <c r="CN174" s="6">
        <f>SUM(Table1[[#This Row],[MOH 731_HIV_TB_StartART_&lt;1 (M) HV03-01]:[MOH 731_HIV_TB_StartART_25+_(F)_HV03-14]])</f>
        <v>10</v>
      </c>
      <c r="CO174" s="6">
        <f>SUM(Table1[[#This Row],[MOH 731_HIV_TB_OnART_&lt;1 (M) HV03-15]:[MOH 731_HIV_TB_OnART_25+_(F)_HV03-28]])</f>
        <v>827</v>
      </c>
      <c r="CP174" s="6">
        <f>Table1[[#This Row],[anc1_731]]</f>
        <v>45</v>
      </c>
      <c r="CQ174" s="6">
        <f>Table1[[#This Row],[anc_kp]]</f>
        <v>0</v>
      </c>
      <c r="CR174" s="6">
        <f>Table1[[#This Row],[MOH 731_HIV_TB cases_New_HV03-61]]</f>
        <v>32</v>
      </c>
      <c r="CS174" s="6">
        <f>Table1[[#This Row],[MOH 731_HIV_TB New_KnownHIVPositive(KPs)_HV03-62]]</f>
        <v>2</v>
      </c>
      <c r="CT174" s="6">
        <f t="shared" si="25"/>
        <v>0</v>
      </c>
      <c r="CU174" s="6">
        <f t="shared" si="26"/>
        <v>0</v>
      </c>
      <c r="CV174" s="6">
        <f>Table1[[#This Row],[MOH 731_HIV_TB New HIV Positive_HV03-63]]</f>
        <v>1</v>
      </c>
      <c r="CW174" s="6">
        <f>Table1[[#This Row],[MOH 731_HIV_TB New Known HIV Positive (KP) on HAART_HV03-64]]</f>
        <v>2</v>
      </c>
      <c r="CX174" s="6">
        <f>Table1[[#This Row],[MOH 731_HIV_TB New_start_HAART_HV03-65]]</f>
        <v>1</v>
      </c>
      <c r="CY174" s="6">
        <f>SUM(Table1[[#This Row],[tb_alreadyart_3082]:[tb_newart_3083]])</f>
        <v>3</v>
      </c>
      <c r="CZ174" s="6">
        <f>SUM(Table1[[#This Row],[MOH 731_HTS_No. Initiated on PrEP (NEW)_General popn _(M)_ HV01-19]:[MOH 731_HTS_No. Initiated on PrEP (NEW)_Pregnant and breastfeeding women HV01-31]])</f>
        <v>3</v>
      </c>
      <c r="DA174" s="6">
        <f t="shared" si="27"/>
        <v>0</v>
      </c>
      <c r="DB174" s="6">
        <f t="shared" si="28"/>
        <v>0</v>
      </c>
      <c r="DC174" s="6">
        <f>Table1[[#This Row],[MOH 711 SGBV Total Survivors Seen]]</f>
        <v>0</v>
      </c>
      <c r="DD174" s="6">
        <f t="shared" si="29"/>
        <v>0</v>
      </c>
      <c r="DE174" s="6">
        <f t="shared" si="30"/>
        <v>0</v>
      </c>
      <c r="DF174" s="6">
        <f>SUM(Table1[[#This Row],[MOH 731_HIV_TB_StartTPT_&lt;15 HV03-31]:[MOH 731_HIV_TB_StartTPT_15+ HV03-32]])</f>
        <v>10</v>
      </c>
      <c r="DG174" s="6">
        <f t="shared" si="31"/>
        <v>0</v>
      </c>
      <c r="DH174" s="18"/>
      <c r="DI174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('202407_TGSQz8SdKu1','202407','TGSQz8SdKu1','15138','0','472','45','45','0','0','0','0','0','0','0','0','10','827','45','0','32','2','0','0','1','2','1','3','3','0','0','0','0','0','10','0');</v>
      </c>
    </row>
    <row r="175" spans="2:113" x14ac:dyDescent="0.25">
      <c r="B175" s="1">
        <v>202407</v>
      </c>
      <c r="C175" s="2">
        <v>45474</v>
      </c>
      <c r="D175" s="1">
        <v>202407</v>
      </c>
      <c r="E175" s="1"/>
      <c r="F175" s="1" t="s">
        <v>572</v>
      </c>
      <c r="G175" s="1" t="s">
        <v>573</v>
      </c>
      <c r="H175" s="1">
        <v>20747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>
        <v>16</v>
      </c>
      <c r="BZ175" s="1"/>
      <c r="CA175" s="1"/>
      <c r="CB175" s="16">
        <f>SUM(Table1[[#This Row],[MOH 731_HTS_Positive_2-9 _(M)_ HV01-06]:[MOH 731_HTS_Positive_25+ _(F) (Including PMTCT)_HV01-15]])</f>
        <v>0</v>
      </c>
      <c r="CC175" s="16">
        <f>SUM(Table1[[#This Row],[MOH 731_HTS_Tests _(M)_ HV01-01]:[MOH 731_HTS_Tests _(F) (Including PMTCT)_ HV01-02]])</f>
        <v>0</v>
      </c>
      <c r="CD175" s="16">
        <f>Table1[[#This Row],[MOH 711 New ANC clients]]</f>
        <v>16</v>
      </c>
      <c r="CE175" s="6">
        <f>SUM(Table1[[#This Row],[MOH 731_EMTCT_Tested at ANC_Initial_HV02-02]])</f>
        <v>0</v>
      </c>
      <c r="CF175" s="6">
        <f t="shared" si="33"/>
        <v>0</v>
      </c>
      <c r="CG175" s="6">
        <f t="shared" si="33"/>
        <v>0</v>
      </c>
      <c r="CH175" s="6">
        <f>SUM(Table1[[#This Row],[MOH 731_EMTCT_Known Positive at 1st ANC_HV02-01]])</f>
        <v>0</v>
      </c>
      <c r="CI175" s="6">
        <f>SUM(Table1[[#This Row],[MOH 731_EMTCT_Positive Results_ANC_HV02-10]])</f>
        <v>0</v>
      </c>
      <c r="CJ175" s="6">
        <f t="shared" si="23"/>
        <v>0</v>
      </c>
      <c r="CK175" s="6">
        <f t="shared" si="24"/>
        <v>0</v>
      </c>
      <c r="CL175" s="6">
        <f>Table1[[#This Row],[MOH 731_EMTCT_Start HAART_ANC_HV02-15]]</f>
        <v>0</v>
      </c>
      <c r="CM175" s="6">
        <f>Table1[[#This Row],[MOH 731_EMTCT_On HAART at 1st ANC_HV02-14]]</f>
        <v>0</v>
      </c>
      <c r="CN175" s="6">
        <f>SUM(Table1[[#This Row],[MOH 731_HIV_TB_StartART_&lt;1 (M) HV03-01]:[MOH 731_HIV_TB_StartART_25+_(F)_HV03-14]])</f>
        <v>0</v>
      </c>
      <c r="CO175" s="6">
        <f>SUM(Table1[[#This Row],[MOH 731_HIV_TB_OnART_&lt;1 (M) HV03-15]:[MOH 731_HIV_TB_OnART_25+_(F)_HV03-28]])</f>
        <v>0</v>
      </c>
      <c r="CP175" s="6">
        <f>Table1[[#This Row],[anc1_731]]</f>
        <v>16</v>
      </c>
      <c r="CQ175" s="6">
        <f>Table1[[#This Row],[anc_kp]]</f>
        <v>0</v>
      </c>
      <c r="CR175" s="6">
        <f>Table1[[#This Row],[MOH 731_HIV_TB cases_New_HV03-61]]</f>
        <v>0</v>
      </c>
      <c r="CS175" s="6">
        <f>Table1[[#This Row],[MOH 731_HIV_TB New_KnownHIVPositive(KPs)_HV03-62]]</f>
        <v>0</v>
      </c>
      <c r="CT175" s="6">
        <f t="shared" si="25"/>
        <v>0</v>
      </c>
      <c r="CU175" s="6">
        <f t="shared" si="26"/>
        <v>0</v>
      </c>
      <c r="CV175" s="6">
        <f>Table1[[#This Row],[MOH 731_HIV_TB New HIV Positive_HV03-63]]</f>
        <v>0</v>
      </c>
      <c r="CW175" s="6">
        <f>Table1[[#This Row],[MOH 731_HIV_TB New Known HIV Positive (KP) on HAART_HV03-64]]</f>
        <v>0</v>
      </c>
      <c r="CX175" s="6">
        <f>Table1[[#This Row],[MOH 731_HIV_TB New_start_HAART_HV03-65]]</f>
        <v>0</v>
      </c>
      <c r="CY175" s="6">
        <f>SUM(Table1[[#This Row],[tb_alreadyart_3082]:[tb_newart_3083]])</f>
        <v>0</v>
      </c>
      <c r="CZ175" s="6">
        <f>SUM(Table1[[#This Row],[MOH 731_HTS_No. Initiated on PrEP (NEW)_General popn _(M)_ HV01-19]:[MOH 731_HTS_No. Initiated on PrEP (NEW)_Pregnant and breastfeeding women HV01-31]])</f>
        <v>0</v>
      </c>
      <c r="DA175" s="6">
        <f t="shared" si="27"/>
        <v>0</v>
      </c>
      <c r="DB175" s="6">
        <f t="shared" si="28"/>
        <v>0</v>
      </c>
      <c r="DC175" s="6">
        <f>Table1[[#This Row],[MOH 711 SGBV Total Survivors Seen]]</f>
        <v>0</v>
      </c>
      <c r="DD175" s="6">
        <f t="shared" si="29"/>
        <v>0</v>
      </c>
      <c r="DE175" s="6">
        <f t="shared" si="30"/>
        <v>0</v>
      </c>
      <c r="DF175" s="6">
        <f>SUM(Table1[[#This Row],[MOH 731_HIV_TB_StartTPT_&lt;15 HV03-31]:[MOH 731_HIV_TB_StartTPT_15+ HV03-32]])</f>
        <v>0</v>
      </c>
      <c r="DG175" s="6">
        <f t="shared" si="31"/>
        <v>0</v>
      </c>
      <c r="DH175" s="18"/>
      <c r="DI175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('202407_CsSNsJ8Nzue','202407','CsSNsJ8Nzue','20747','0','0','16','0','0','0','0','0','0','0','0','0','0','0','16','0','0','0','0','0','0','0','0','0','0','0','0','0','0','0','0','0');</v>
      </c>
    </row>
    <row r="176" spans="2:113" x14ac:dyDescent="0.25">
      <c r="B176" s="1">
        <v>202407</v>
      </c>
      <c r="C176" s="2">
        <v>45474</v>
      </c>
      <c r="D176" s="1">
        <v>202407</v>
      </c>
      <c r="E176" s="1"/>
      <c r="F176" s="1" t="s">
        <v>332</v>
      </c>
      <c r="G176" s="1" t="s">
        <v>333</v>
      </c>
      <c r="H176" s="1">
        <v>15144</v>
      </c>
      <c r="I176" s="1"/>
      <c r="J176" s="1"/>
      <c r="K176" s="1">
        <v>28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>
        <v>3</v>
      </c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>
        <v>1</v>
      </c>
      <c r="BK176" s="1">
        <v>1</v>
      </c>
      <c r="BL176" s="1">
        <v>1</v>
      </c>
      <c r="BM176" s="1"/>
      <c r="BN176" s="1"/>
      <c r="BO176" s="1"/>
      <c r="BP176" s="1">
        <v>3</v>
      </c>
      <c r="BQ176" s="1">
        <v>9</v>
      </c>
      <c r="BR176" s="1"/>
      <c r="BS176" s="1"/>
      <c r="BT176" s="1"/>
      <c r="BU176" s="1"/>
      <c r="BV176" s="1"/>
      <c r="BW176" s="1"/>
      <c r="BX176" s="1"/>
      <c r="BY176" s="1">
        <v>3</v>
      </c>
      <c r="BZ176" s="1"/>
      <c r="CA176" s="1"/>
      <c r="CB176" s="16">
        <f>SUM(Table1[[#This Row],[MOH 731_HTS_Positive_2-9 _(M)_ HV01-06]:[MOH 731_HTS_Positive_25+ _(F) (Including PMTCT)_HV01-15]])</f>
        <v>0</v>
      </c>
      <c r="CC176" s="16">
        <f>SUM(Table1[[#This Row],[MOH 731_HTS_Tests _(M)_ HV01-01]:[MOH 731_HTS_Tests _(F) (Including PMTCT)_ HV01-02]])</f>
        <v>28</v>
      </c>
      <c r="CD176" s="16">
        <f>Table1[[#This Row],[MOH 711 New ANC clients]]</f>
        <v>3</v>
      </c>
      <c r="CE176" s="6">
        <f>SUM(Table1[[#This Row],[MOH 731_EMTCT_Tested at ANC_Initial_HV02-02]])</f>
        <v>3</v>
      </c>
      <c r="CF176" s="6">
        <f t="shared" si="33"/>
        <v>0</v>
      </c>
      <c r="CG176" s="6">
        <f t="shared" si="33"/>
        <v>0</v>
      </c>
      <c r="CH176" s="6">
        <f>SUM(Table1[[#This Row],[MOH 731_EMTCT_Known Positive at 1st ANC_HV02-01]])</f>
        <v>0</v>
      </c>
      <c r="CI176" s="6">
        <f>SUM(Table1[[#This Row],[MOH 731_EMTCT_Positive Results_ANC_HV02-10]])</f>
        <v>0</v>
      </c>
      <c r="CJ176" s="6">
        <f t="shared" si="23"/>
        <v>0</v>
      </c>
      <c r="CK176" s="6">
        <f t="shared" si="24"/>
        <v>0</v>
      </c>
      <c r="CL176" s="6">
        <f>Table1[[#This Row],[MOH 731_EMTCT_Start HAART_ANC_HV02-15]]</f>
        <v>0</v>
      </c>
      <c r="CM176" s="6">
        <f>Table1[[#This Row],[MOH 731_EMTCT_On HAART at 1st ANC_HV02-14]]</f>
        <v>0</v>
      </c>
      <c r="CN176" s="6">
        <f>SUM(Table1[[#This Row],[MOH 731_HIV_TB_StartART_&lt;1 (M) HV03-01]:[MOH 731_HIV_TB_StartART_25+_(F)_HV03-14]])</f>
        <v>0</v>
      </c>
      <c r="CO176" s="6">
        <f>SUM(Table1[[#This Row],[MOH 731_HIV_TB_OnART_&lt;1 (M) HV03-15]:[MOH 731_HIV_TB_OnART_25+_(F)_HV03-28]])</f>
        <v>15</v>
      </c>
      <c r="CP176" s="6">
        <f>Table1[[#This Row],[anc1_731]]</f>
        <v>3</v>
      </c>
      <c r="CQ176" s="6">
        <f>Table1[[#This Row],[anc_kp]]</f>
        <v>0</v>
      </c>
      <c r="CR176" s="6">
        <f>Table1[[#This Row],[MOH 731_HIV_TB cases_New_HV03-61]]</f>
        <v>0</v>
      </c>
      <c r="CS176" s="6">
        <f>Table1[[#This Row],[MOH 731_HIV_TB New_KnownHIVPositive(KPs)_HV03-62]]</f>
        <v>0</v>
      </c>
      <c r="CT176" s="6">
        <f t="shared" si="25"/>
        <v>0</v>
      </c>
      <c r="CU176" s="6">
        <f t="shared" si="26"/>
        <v>0</v>
      </c>
      <c r="CV176" s="6">
        <f>Table1[[#This Row],[MOH 731_HIV_TB New HIV Positive_HV03-63]]</f>
        <v>0</v>
      </c>
      <c r="CW176" s="6">
        <f>Table1[[#This Row],[MOH 731_HIV_TB New Known HIV Positive (KP) on HAART_HV03-64]]</f>
        <v>0</v>
      </c>
      <c r="CX176" s="6">
        <f>Table1[[#This Row],[MOH 731_HIV_TB New_start_HAART_HV03-65]]</f>
        <v>0</v>
      </c>
      <c r="CY176" s="6">
        <f>SUM(Table1[[#This Row],[tb_alreadyart_3082]:[tb_newart_3083]])</f>
        <v>0</v>
      </c>
      <c r="CZ176" s="6">
        <f>SUM(Table1[[#This Row],[MOH 731_HTS_No. Initiated on PrEP (NEW)_General popn _(M)_ HV01-19]:[MOH 731_HTS_No. Initiated on PrEP (NEW)_Pregnant and breastfeeding women HV01-31]])</f>
        <v>0</v>
      </c>
      <c r="DA176" s="6">
        <f t="shared" si="27"/>
        <v>0</v>
      </c>
      <c r="DB176" s="6">
        <f t="shared" si="28"/>
        <v>0</v>
      </c>
      <c r="DC176" s="6">
        <f>Table1[[#This Row],[MOH 711 SGBV Total Survivors Seen]]</f>
        <v>0</v>
      </c>
      <c r="DD176" s="6">
        <f t="shared" si="29"/>
        <v>0</v>
      </c>
      <c r="DE176" s="6">
        <f t="shared" si="30"/>
        <v>0</v>
      </c>
      <c r="DF176" s="6">
        <f>SUM(Table1[[#This Row],[MOH 731_HIV_TB_StartTPT_&lt;15 HV03-31]:[MOH 731_HIV_TB_StartTPT_15+ HV03-32]])</f>
        <v>0</v>
      </c>
      <c r="DG176" s="6">
        <f t="shared" si="31"/>
        <v>0</v>
      </c>
      <c r="DH176" s="18"/>
      <c r="DI176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('202407_Bo7f1Y4HRqL','202407','Bo7f1Y4HRqL','15144','0','28','3','3','0','0','0','0','0','0','0','0','0','15','3','0','0','0','0','0','0','0','0','0','0','0','0','0','0','0','0','0');</v>
      </c>
    </row>
    <row r="177" spans="2:113" x14ac:dyDescent="0.25">
      <c r="B177" s="1">
        <v>202407</v>
      </c>
      <c r="C177" s="2">
        <v>45474</v>
      </c>
      <c r="D177" s="1">
        <v>202407</v>
      </c>
      <c r="E177" s="1"/>
      <c r="F177" s="1" t="s">
        <v>334</v>
      </c>
      <c r="G177" s="1" t="s">
        <v>335</v>
      </c>
      <c r="H177" s="1">
        <v>17279</v>
      </c>
      <c r="I177" s="1"/>
      <c r="J177" s="1">
        <v>1</v>
      </c>
      <c r="K177" s="1">
        <v>4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>
        <v>3</v>
      </c>
      <c r="AK177" s="1">
        <v>2</v>
      </c>
      <c r="AL177" s="1">
        <v>7</v>
      </c>
      <c r="AM177" s="1">
        <v>1</v>
      </c>
      <c r="AN177" s="1"/>
      <c r="AO177" s="1">
        <v>1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>
        <v>6</v>
      </c>
      <c r="BZ177" s="1"/>
      <c r="CA177" s="1"/>
      <c r="CB177" s="16">
        <f>SUM(Table1[[#This Row],[MOH 731_HTS_Positive_2-9 _(M)_ HV01-06]:[MOH 731_HTS_Positive_25+ _(F) (Including PMTCT)_HV01-15]])</f>
        <v>0</v>
      </c>
      <c r="CC177" s="16">
        <f>SUM(Table1[[#This Row],[MOH 731_HTS_Tests _(M)_ HV01-01]:[MOH 731_HTS_Tests _(F) (Including PMTCT)_ HV01-02]])</f>
        <v>5</v>
      </c>
      <c r="CD177" s="16">
        <f>Table1[[#This Row],[MOH 711 New ANC clients]]</f>
        <v>6</v>
      </c>
      <c r="CE177" s="6">
        <f>SUM(Table1[[#This Row],[MOH 731_EMTCT_Tested at ANC_Initial_HV02-02]])</f>
        <v>3</v>
      </c>
      <c r="CF177" s="6">
        <f t="shared" si="33"/>
        <v>0</v>
      </c>
      <c r="CG177" s="6">
        <f t="shared" si="33"/>
        <v>0</v>
      </c>
      <c r="CH177" s="6">
        <f>SUM(Table1[[#This Row],[MOH 731_EMTCT_Known Positive at 1st ANC_HV02-01]])</f>
        <v>0</v>
      </c>
      <c r="CI177" s="6">
        <f>SUM(Table1[[#This Row],[MOH 731_EMTCT_Positive Results_ANC_HV02-10]])</f>
        <v>1</v>
      </c>
      <c r="CJ177" s="6">
        <f t="shared" si="23"/>
        <v>0</v>
      </c>
      <c r="CK177" s="6">
        <f t="shared" si="24"/>
        <v>0</v>
      </c>
      <c r="CL177" s="6">
        <f>Table1[[#This Row],[MOH 731_EMTCT_Start HAART_ANC_HV02-15]]</f>
        <v>1</v>
      </c>
      <c r="CM177" s="6">
        <f>Table1[[#This Row],[MOH 731_EMTCT_On HAART at 1st ANC_HV02-14]]</f>
        <v>0</v>
      </c>
      <c r="CN177" s="6">
        <f>SUM(Table1[[#This Row],[MOH 731_HIV_TB_StartART_&lt;1 (M) HV03-01]:[MOH 731_HIV_TB_StartART_25+_(F)_HV03-14]])</f>
        <v>0</v>
      </c>
      <c r="CO177" s="6">
        <f>SUM(Table1[[#This Row],[MOH 731_HIV_TB_OnART_&lt;1 (M) HV03-15]:[MOH 731_HIV_TB_OnART_25+_(F)_HV03-28]])</f>
        <v>0</v>
      </c>
      <c r="CP177" s="6">
        <f>Table1[[#This Row],[anc1_731]]</f>
        <v>6</v>
      </c>
      <c r="CQ177" s="6">
        <f>Table1[[#This Row],[anc_kp]]</f>
        <v>0</v>
      </c>
      <c r="CR177" s="6">
        <f>Table1[[#This Row],[MOH 731_HIV_TB cases_New_HV03-61]]</f>
        <v>0</v>
      </c>
      <c r="CS177" s="6">
        <f>Table1[[#This Row],[MOH 731_HIV_TB New_KnownHIVPositive(KPs)_HV03-62]]</f>
        <v>0</v>
      </c>
      <c r="CT177" s="6">
        <f t="shared" si="25"/>
        <v>0</v>
      </c>
      <c r="CU177" s="6">
        <f t="shared" si="26"/>
        <v>0</v>
      </c>
      <c r="CV177" s="6">
        <f>Table1[[#This Row],[MOH 731_HIV_TB New HIV Positive_HV03-63]]</f>
        <v>0</v>
      </c>
      <c r="CW177" s="6">
        <f>Table1[[#This Row],[MOH 731_HIV_TB New Known HIV Positive (KP) on HAART_HV03-64]]</f>
        <v>0</v>
      </c>
      <c r="CX177" s="6">
        <f>Table1[[#This Row],[MOH 731_HIV_TB New_start_HAART_HV03-65]]</f>
        <v>0</v>
      </c>
      <c r="CY177" s="6">
        <f>SUM(Table1[[#This Row],[tb_alreadyart_3082]:[tb_newart_3083]])</f>
        <v>0</v>
      </c>
      <c r="CZ177" s="6">
        <f>SUM(Table1[[#This Row],[MOH 731_HTS_No. Initiated on PrEP (NEW)_General popn _(M)_ HV01-19]:[MOH 731_HTS_No. Initiated on PrEP (NEW)_Pregnant and breastfeeding women HV01-31]])</f>
        <v>0</v>
      </c>
      <c r="DA177" s="6">
        <f t="shared" si="27"/>
        <v>0</v>
      </c>
      <c r="DB177" s="6">
        <f t="shared" si="28"/>
        <v>0</v>
      </c>
      <c r="DC177" s="6">
        <f>Table1[[#This Row],[MOH 711 SGBV Total Survivors Seen]]</f>
        <v>0</v>
      </c>
      <c r="DD177" s="6">
        <f t="shared" si="29"/>
        <v>0</v>
      </c>
      <c r="DE177" s="6">
        <f t="shared" si="30"/>
        <v>0</v>
      </c>
      <c r="DF177" s="6">
        <f>SUM(Table1[[#This Row],[MOH 731_HIV_TB_StartTPT_&lt;15 HV03-31]:[MOH 731_HIV_TB_StartTPT_15+ HV03-32]])</f>
        <v>0</v>
      </c>
      <c r="DG177" s="6">
        <f t="shared" si="31"/>
        <v>0</v>
      </c>
      <c r="DH177" s="18"/>
      <c r="DI177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('202407_nC5Wy3BCab1','202407','nC5Wy3BCab1','17279','0','5','6','3','0','0','0','1','0','0','1','0','0','0','6','0','0','0','0','0','0','0','0','0','0','0','0','0','0','0','0','0');</v>
      </c>
    </row>
    <row r="178" spans="2:113" x14ac:dyDescent="0.25">
      <c r="B178" s="1">
        <v>202407</v>
      </c>
      <c r="C178" s="2">
        <v>45474</v>
      </c>
      <c r="D178" s="1">
        <v>202407</v>
      </c>
      <c r="E178" s="1"/>
      <c r="F178" s="1" t="s">
        <v>336</v>
      </c>
      <c r="G178" s="1" t="s">
        <v>337</v>
      </c>
      <c r="H178" s="1">
        <v>15174</v>
      </c>
      <c r="I178" s="1"/>
      <c r="J178" s="1">
        <v>74</v>
      </c>
      <c r="K178" s="1">
        <v>237</v>
      </c>
      <c r="L178" s="1"/>
      <c r="M178" s="1"/>
      <c r="N178" s="1"/>
      <c r="O178" s="1"/>
      <c r="P178" s="1"/>
      <c r="Q178" s="1"/>
      <c r="R178" s="1"/>
      <c r="S178" s="1"/>
      <c r="T178" s="1"/>
      <c r="U178" s="1">
        <v>2</v>
      </c>
      <c r="V178" s="1">
        <v>7</v>
      </c>
      <c r="W178" s="1">
        <v>3</v>
      </c>
      <c r="X178" s="1"/>
      <c r="Y178" s="1"/>
      <c r="Z178" s="1"/>
      <c r="AA178" s="1"/>
      <c r="AB178" s="1">
        <v>1</v>
      </c>
      <c r="AC178" s="1"/>
      <c r="AD178" s="1"/>
      <c r="AE178" s="1"/>
      <c r="AF178" s="1">
        <v>2</v>
      </c>
      <c r="AG178" s="1">
        <v>3</v>
      </c>
      <c r="AH178" s="1">
        <v>16</v>
      </c>
      <c r="AI178" s="1"/>
      <c r="AJ178" s="1">
        <v>27</v>
      </c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>
        <v>2</v>
      </c>
      <c r="BE178" s="1"/>
      <c r="BF178" s="1">
        <v>1</v>
      </c>
      <c r="BG178" s="1">
        <v>1</v>
      </c>
      <c r="BH178" s="1">
        <v>3</v>
      </c>
      <c r="BI178" s="1">
        <v>4</v>
      </c>
      <c r="BJ178" s="1">
        <v>6</v>
      </c>
      <c r="BK178" s="1">
        <v>1</v>
      </c>
      <c r="BL178" s="1">
        <v>3</v>
      </c>
      <c r="BM178" s="1">
        <v>2</v>
      </c>
      <c r="BN178" s="1">
        <v>4</v>
      </c>
      <c r="BO178" s="1">
        <v>11</v>
      </c>
      <c r="BP178" s="1">
        <v>163</v>
      </c>
      <c r="BQ178" s="1">
        <v>272</v>
      </c>
      <c r="BR178" s="1"/>
      <c r="BS178" s="1">
        <v>2</v>
      </c>
      <c r="BT178" s="1">
        <v>2</v>
      </c>
      <c r="BU178" s="1"/>
      <c r="BV178" s="1"/>
      <c r="BW178" s="1"/>
      <c r="BX178" s="1"/>
      <c r="BY178" s="1">
        <v>28</v>
      </c>
      <c r="BZ178" s="1"/>
      <c r="CA178" s="1"/>
      <c r="CB178" s="16">
        <f>SUM(Table1[[#This Row],[MOH 731_HTS_Positive_2-9 _(M)_ HV01-06]:[MOH 731_HTS_Positive_25+ _(F) (Including PMTCT)_HV01-15]])</f>
        <v>2</v>
      </c>
      <c r="CC178" s="16">
        <f>SUM(Table1[[#This Row],[MOH 731_HTS_Tests _(M)_ HV01-01]:[MOH 731_HTS_Tests _(F) (Including PMTCT)_ HV01-02]])</f>
        <v>311</v>
      </c>
      <c r="CD178" s="16">
        <f>Table1[[#This Row],[MOH 711 New ANC clients]]</f>
        <v>28</v>
      </c>
      <c r="CE178" s="6">
        <f>SUM(Table1[[#This Row],[MOH 731_EMTCT_Tested at ANC_Initial_HV02-02]])</f>
        <v>27</v>
      </c>
      <c r="CF178" s="6">
        <f t="shared" si="33"/>
        <v>0</v>
      </c>
      <c r="CG178" s="6">
        <f t="shared" si="33"/>
        <v>0</v>
      </c>
      <c r="CH178" s="6">
        <f>SUM(Table1[[#This Row],[MOH 731_EMTCT_Known Positive at 1st ANC_HV02-01]])</f>
        <v>0</v>
      </c>
      <c r="CI178" s="6">
        <f>SUM(Table1[[#This Row],[MOH 731_EMTCT_Positive Results_ANC_HV02-10]])</f>
        <v>0</v>
      </c>
      <c r="CJ178" s="6">
        <f t="shared" si="23"/>
        <v>0</v>
      </c>
      <c r="CK178" s="6">
        <f t="shared" si="24"/>
        <v>0</v>
      </c>
      <c r="CL178" s="6">
        <f>Table1[[#This Row],[MOH 731_EMTCT_Start HAART_ANC_HV02-15]]</f>
        <v>0</v>
      </c>
      <c r="CM178" s="6">
        <f>Table1[[#This Row],[MOH 731_EMTCT_On HAART at 1st ANC_HV02-14]]</f>
        <v>0</v>
      </c>
      <c r="CN178" s="6">
        <f>SUM(Table1[[#This Row],[MOH 731_HIV_TB_StartART_&lt;1 (M) HV03-01]:[MOH 731_HIV_TB_StartART_25+_(F)_HV03-14]])</f>
        <v>0</v>
      </c>
      <c r="CO178" s="6">
        <f>SUM(Table1[[#This Row],[MOH 731_HIV_TB_OnART_&lt;1 (M) HV03-15]:[MOH 731_HIV_TB_OnART_25+_(F)_HV03-28]])</f>
        <v>473</v>
      </c>
      <c r="CP178" s="6">
        <f>Table1[[#This Row],[anc1_731]]</f>
        <v>28</v>
      </c>
      <c r="CQ178" s="6">
        <f>Table1[[#This Row],[anc_kp]]</f>
        <v>0</v>
      </c>
      <c r="CR178" s="6">
        <f>Table1[[#This Row],[MOH 731_HIV_TB cases_New_HV03-61]]</f>
        <v>2</v>
      </c>
      <c r="CS178" s="6">
        <f>Table1[[#This Row],[MOH 731_HIV_TB New_KnownHIVPositive(KPs)_HV03-62]]</f>
        <v>0</v>
      </c>
      <c r="CT178" s="6">
        <f t="shared" si="25"/>
        <v>0</v>
      </c>
      <c r="CU178" s="6">
        <f t="shared" si="26"/>
        <v>0</v>
      </c>
      <c r="CV178" s="6">
        <f>Table1[[#This Row],[MOH 731_HIV_TB New HIV Positive_HV03-63]]</f>
        <v>0</v>
      </c>
      <c r="CW178" s="6">
        <f>Table1[[#This Row],[MOH 731_HIV_TB New Known HIV Positive (KP) on HAART_HV03-64]]</f>
        <v>0</v>
      </c>
      <c r="CX178" s="6">
        <f>Table1[[#This Row],[MOH 731_HIV_TB New_start_HAART_HV03-65]]</f>
        <v>0</v>
      </c>
      <c r="CY178" s="6">
        <f>SUM(Table1[[#This Row],[tb_alreadyart_3082]:[tb_newart_3083]])</f>
        <v>0</v>
      </c>
      <c r="CZ178" s="6">
        <f>SUM(Table1[[#This Row],[MOH 731_HTS_No. Initiated on PrEP (NEW)_General popn _(M)_ HV01-19]:[MOH 731_HTS_No. Initiated on PrEP (NEW)_Pregnant and breastfeeding women HV01-31]])</f>
        <v>32</v>
      </c>
      <c r="DA178" s="6">
        <f t="shared" si="27"/>
        <v>0</v>
      </c>
      <c r="DB178" s="6">
        <f t="shared" si="28"/>
        <v>0</v>
      </c>
      <c r="DC178" s="6">
        <f>Table1[[#This Row],[MOH 711 SGBV Total Survivors Seen]]</f>
        <v>0</v>
      </c>
      <c r="DD178" s="6">
        <f t="shared" si="29"/>
        <v>0</v>
      </c>
      <c r="DE178" s="6">
        <f t="shared" si="30"/>
        <v>0</v>
      </c>
      <c r="DF178" s="6">
        <f>SUM(Table1[[#This Row],[MOH 731_HIV_TB_StartTPT_&lt;15 HV03-31]:[MOH 731_HIV_TB_StartTPT_15+ HV03-32]])</f>
        <v>2</v>
      </c>
      <c r="DG178" s="6">
        <f t="shared" si="31"/>
        <v>0</v>
      </c>
      <c r="DH178" s="18"/>
      <c r="DI178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('202407_dcnhTpMFSDo','202407','dcnhTpMFSDo','15174','2','311','28','27','0','0','0','0','0','0','0','0','0','473','28','0','2','0','0','0','0','0','0','0','32','0','0','0','0','0','2','0');</v>
      </c>
    </row>
    <row r="179" spans="2:113" x14ac:dyDescent="0.25">
      <c r="B179" s="1">
        <v>202407</v>
      </c>
      <c r="C179" s="2">
        <v>45474</v>
      </c>
      <c r="D179" s="1">
        <v>202407</v>
      </c>
      <c r="E179" s="1"/>
      <c r="F179" s="1" t="s">
        <v>338</v>
      </c>
      <c r="G179" s="1" t="s">
        <v>339</v>
      </c>
      <c r="H179" s="1">
        <v>15192</v>
      </c>
      <c r="I179" s="1"/>
      <c r="J179" s="1">
        <v>7</v>
      </c>
      <c r="K179" s="1">
        <v>26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>
        <v>1</v>
      </c>
      <c r="AJ179" s="1">
        <v>20</v>
      </c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>
        <v>2</v>
      </c>
      <c r="BI179" s="1"/>
      <c r="BJ179" s="1">
        <v>2</v>
      </c>
      <c r="BK179" s="1"/>
      <c r="BL179" s="1"/>
      <c r="BM179" s="1"/>
      <c r="BN179" s="1"/>
      <c r="BO179" s="1">
        <v>1</v>
      </c>
      <c r="BP179" s="1">
        <v>8</v>
      </c>
      <c r="BQ179" s="1">
        <v>34</v>
      </c>
      <c r="BR179" s="1"/>
      <c r="BS179" s="1"/>
      <c r="BT179" s="1"/>
      <c r="BU179" s="1"/>
      <c r="BV179" s="1"/>
      <c r="BW179" s="1"/>
      <c r="BX179" s="1"/>
      <c r="BY179" s="1">
        <v>20</v>
      </c>
      <c r="BZ179" s="1"/>
      <c r="CA179" s="1"/>
      <c r="CB179" s="16">
        <f>SUM(Table1[[#This Row],[MOH 731_HTS_Positive_2-9 _(M)_ HV01-06]:[MOH 731_HTS_Positive_25+ _(F) (Including PMTCT)_HV01-15]])</f>
        <v>0</v>
      </c>
      <c r="CC179" s="16">
        <f>SUM(Table1[[#This Row],[MOH 731_HTS_Tests _(M)_ HV01-01]:[MOH 731_HTS_Tests _(F) (Including PMTCT)_ HV01-02]])</f>
        <v>33</v>
      </c>
      <c r="CD179" s="16">
        <f>Table1[[#This Row],[MOH 711 New ANC clients]]</f>
        <v>20</v>
      </c>
      <c r="CE179" s="6">
        <f>SUM(Table1[[#This Row],[MOH 731_EMTCT_Tested at ANC_Initial_HV02-02]])</f>
        <v>20</v>
      </c>
      <c r="CF179" s="6">
        <f t="shared" si="33"/>
        <v>0</v>
      </c>
      <c r="CG179" s="6">
        <f t="shared" si="33"/>
        <v>0</v>
      </c>
      <c r="CH179" s="6">
        <f>SUM(Table1[[#This Row],[MOH 731_EMTCT_Known Positive at 1st ANC_HV02-01]])</f>
        <v>1</v>
      </c>
      <c r="CI179" s="6">
        <f>SUM(Table1[[#This Row],[MOH 731_EMTCT_Positive Results_ANC_HV02-10]])</f>
        <v>0</v>
      </c>
      <c r="CJ179" s="6">
        <f t="shared" si="23"/>
        <v>0</v>
      </c>
      <c r="CK179" s="6">
        <f t="shared" si="24"/>
        <v>0</v>
      </c>
      <c r="CL179" s="6">
        <f>Table1[[#This Row],[MOH 731_EMTCT_Start HAART_ANC_HV02-15]]</f>
        <v>0</v>
      </c>
      <c r="CM179" s="6">
        <f>Table1[[#This Row],[MOH 731_EMTCT_On HAART at 1st ANC_HV02-14]]</f>
        <v>0</v>
      </c>
      <c r="CN179" s="6">
        <f>SUM(Table1[[#This Row],[MOH 731_HIV_TB_StartART_&lt;1 (M) HV03-01]:[MOH 731_HIV_TB_StartART_25+_(F)_HV03-14]])</f>
        <v>0</v>
      </c>
      <c r="CO179" s="6">
        <f>SUM(Table1[[#This Row],[MOH 731_HIV_TB_OnART_&lt;1 (M) HV03-15]:[MOH 731_HIV_TB_OnART_25+_(F)_HV03-28]])</f>
        <v>47</v>
      </c>
      <c r="CP179" s="6">
        <f>Table1[[#This Row],[anc1_731]]</f>
        <v>20</v>
      </c>
      <c r="CQ179" s="6">
        <f>Table1[[#This Row],[anc_kp]]</f>
        <v>1</v>
      </c>
      <c r="CR179" s="6">
        <f>Table1[[#This Row],[MOH 731_HIV_TB cases_New_HV03-61]]</f>
        <v>0</v>
      </c>
      <c r="CS179" s="6">
        <f>Table1[[#This Row],[MOH 731_HIV_TB New_KnownHIVPositive(KPs)_HV03-62]]</f>
        <v>0</v>
      </c>
      <c r="CT179" s="6">
        <f t="shared" si="25"/>
        <v>0</v>
      </c>
      <c r="CU179" s="6">
        <f t="shared" si="26"/>
        <v>0</v>
      </c>
      <c r="CV179" s="6">
        <f>Table1[[#This Row],[MOH 731_HIV_TB New HIV Positive_HV03-63]]</f>
        <v>0</v>
      </c>
      <c r="CW179" s="6">
        <f>Table1[[#This Row],[MOH 731_HIV_TB New Known HIV Positive (KP) on HAART_HV03-64]]</f>
        <v>0</v>
      </c>
      <c r="CX179" s="6">
        <f>Table1[[#This Row],[MOH 731_HIV_TB New_start_HAART_HV03-65]]</f>
        <v>0</v>
      </c>
      <c r="CY179" s="6">
        <f>SUM(Table1[[#This Row],[tb_alreadyart_3082]:[tb_newart_3083]])</f>
        <v>0</v>
      </c>
      <c r="CZ179" s="6">
        <f>SUM(Table1[[#This Row],[MOH 731_HTS_No. Initiated on PrEP (NEW)_General popn _(M)_ HV01-19]:[MOH 731_HTS_No. Initiated on PrEP (NEW)_Pregnant and breastfeeding women HV01-31]])</f>
        <v>0</v>
      </c>
      <c r="DA179" s="6">
        <f t="shared" si="27"/>
        <v>0</v>
      </c>
      <c r="DB179" s="6">
        <f t="shared" si="28"/>
        <v>0</v>
      </c>
      <c r="DC179" s="6">
        <f>Table1[[#This Row],[MOH 711 SGBV Total Survivors Seen]]</f>
        <v>0</v>
      </c>
      <c r="DD179" s="6">
        <f t="shared" si="29"/>
        <v>0</v>
      </c>
      <c r="DE179" s="6">
        <f t="shared" si="30"/>
        <v>0</v>
      </c>
      <c r="DF179" s="6">
        <f>SUM(Table1[[#This Row],[MOH 731_HIV_TB_StartTPT_&lt;15 HV03-31]:[MOH 731_HIV_TB_StartTPT_15+ HV03-32]])</f>
        <v>0</v>
      </c>
      <c r="DG179" s="6">
        <f t="shared" si="31"/>
        <v>0</v>
      </c>
      <c r="DH179" s="18"/>
      <c r="DI179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('202407_hU0HsTvk8eo','202407','hU0HsTvk8eo','15192','0','33','20','20','0','0','1','0','0','0','0','0','0','47','20','1','0','0','0','0','0','0','0','0','0','0','0','0','0','0','0','0');</v>
      </c>
    </row>
    <row r="180" spans="2:113" x14ac:dyDescent="0.25">
      <c r="B180" s="1">
        <v>202407</v>
      </c>
      <c r="C180" s="2">
        <v>45474</v>
      </c>
      <c r="D180" s="1">
        <v>202407</v>
      </c>
      <c r="E180" s="1"/>
      <c r="F180" s="1" t="s">
        <v>340</v>
      </c>
      <c r="G180" s="1" t="s">
        <v>341</v>
      </c>
      <c r="H180" s="1">
        <v>15197</v>
      </c>
      <c r="I180" s="1"/>
      <c r="J180" s="1">
        <v>4</v>
      </c>
      <c r="K180" s="1">
        <v>14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>
        <v>5</v>
      </c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>
        <v>1</v>
      </c>
      <c r="BP180" s="1">
        <v>11</v>
      </c>
      <c r="BQ180" s="1">
        <v>17</v>
      </c>
      <c r="BR180" s="1"/>
      <c r="BS180" s="1"/>
      <c r="BT180" s="1"/>
      <c r="BU180" s="1"/>
      <c r="BV180" s="1"/>
      <c r="BW180" s="1"/>
      <c r="BX180" s="1"/>
      <c r="BY180" s="1">
        <v>5</v>
      </c>
      <c r="BZ180" s="1"/>
      <c r="CA180" s="1"/>
      <c r="CB180" s="16">
        <f>SUM(Table1[[#This Row],[MOH 731_HTS_Positive_2-9 _(M)_ HV01-06]:[MOH 731_HTS_Positive_25+ _(F) (Including PMTCT)_HV01-15]])</f>
        <v>0</v>
      </c>
      <c r="CC180" s="16">
        <f>SUM(Table1[[#This Row],[MOH 731_HTS_Tests _(M)_ HV01-01]:[MOH 731_HTS_Tests _(F) (Including PMTCT)_ HV01-02]])</f>
        <v>18</v>
      </c>
      <c r="CD180" s="16">
        <f>Table1[[#This Row],[MOH 711 New ANC clients]]</f>
        <v>5</v>
      </c>
      <c r="CE180" s="6">
        <f>SUM(Table1[[#This Row],[MOH 731_EMTCT_Tested at ANC_Initial_HV02-02]])</f>
        <v>5</v>
      </c>
      <c r="CF180" s="6">
        <f t="shared" si="33"/>
        <v>0</v>
      </c>
      <c r="CG180" s="6">
        <f t="shared" si="33"/>
        <v>0</v>
      </c>
      <c r="CH180" s="6">
        <f>SUM(Table1[[#This Row],[MOH 731_EMTCT_Known Positive at 1st ANC_HV02-01]])</f>
        <v>0</v>
      </c>
      <c r="CI180" s="6">
        <f>SUM(Table1[[#This Row],[MOH 731_EMTCT_Positive Results_ANC_HV02-10]])</f>
        <v>0</v>
      </c>
      <c r="CJ180" s="6">
        <f t="shared" si="23"/>
        <v>0</v>
      </c>
      <c r="CK180" s="6">
        <f t="shared" si="24"/>
        <v>0</v>
      </c>
      <c r="CL180" s="6">
        <f>Table1[[#This Row],[MOH 731_EMTCT_Start HAART_ANC_HV02-15]]</f>
        <v>0</v>
      </c>
      <c r="CM180" s="6">
        <f>Table1[[#This Row],[MOH 731_EMTCT_On HAART at 1st ANC_HV02-14]]</f>
        <v>0</v>
      </c>
      <c r="CN180" s="6">
        <f>SUM(Table1[[#This Row],[MOH 731_HIV_TB_StartART_&lt;1 (M) HV03-01]:[MOH 731_HIV_TB_StartART_25+_(F)_HV03-14]])</f>
        <v>0</v>
      </c>
      <c r="CO180" s="6">
        <f>SUM(Table1[[#This Row],[MOH 731_HIV_TB_OnART_&lt;1 (M) HV03-15]:[MOH 731_HIV_TB_OnART_25+_(F)_HV03-28]])</f>
        <v>29</v>
      </c>
      <c r="CP180" s="6">
        <f>Table1[[#This Row],[anc1_731]]</f>
        <v>5</v>
      </c>
      <c r="CQ180" s="6">
        <f>Table1[[#This Row],[anc_kp]]</f>
        <v>0</v>
      </c>
      <c r="CR180" s="6">
        <f>Table1[[#This Row],[MOH 731_HIV_TB cases_New_HV03-61]]</f>
        <v>0</v>
      </c>
      <c r="CS180" s="6">
        <f>Table1[[#This Row],[MOH 731_HIV_TB New_KnownHIVPositive(KPs)_HV03-62]]</f>
        <v>0</v>
      </c>
      <c r="CT180" s="6">
        <f t="shared" si="25"/>
        <v>0</v>
      </c>
      <c r="CU180" s="6">
        <f t="shared" si="26"/>
        <v>0</v>
      </c>
      <c r="CV180" s="6">
        <f>Table1[[#This Row],[MOH 731_HIV_TB New HIV Positive_HV03-63]]</f>
        <v>0</v>
      </c>
      <c r="CW180" s="6">
        <f>Table1[[#This Row],[MOH 731_HIV_TB New Known HIV Positive (KP) on HAART_HV03-64]]</f>
        <v>0</v>
      </c>
      <c r="CX180" s="6">
        <f>Table1[[#This Row],[MOH 731_HIV_TB New_start_HAART_HV03-65]]</f>
        <v>0</v>
      </c>
      <c r="CY180" s="6">
        <f>SUM(Table1[[#This Row],[tb_alreadyart_3082]:[tb_newart_3083]])</f>
        <v>0</v>
      </c>
      <c r="CZ180" s="6">
        <f>SUM(Table1[[#This Row],[MOH 731_HTS_No. Initiated on PrEP (NEW)_General popn _(M)_ HV01-19]:[MOH 731_HTS_No. Initiated on PrEP (NEW)_Pregnant and breastfeeding women HV01-31]])</f>
        <v>0</v>
      </c>
      <c r="DA180" s="6">
        <f t="shared" si="27"/>
        <v>0</v>
      </c>
      <c r="DB180" s="6">
        <f t="shared" si="28"/>
        <v>0</v>
      </c>
      <c r="DC180" s="6">
        <f>Table1[[#This Row],[MOH 711 SGBV Total Survivors Seen]]</f>
        <v>0</v>
      </c>
      <c r="DD180" s="6">
        <f t="shared" si="29"/>
        <v>0</v>
      </c>
      <c r="DE180" s="6">
        <f t="shared" si="30"/>
        <v>0</v>
      </c>
      <c r="DF180" s="6">
        <f>SUM(Table1[[#This Row],[MOH 731_HIV_TB_StartTPT_&lt;15 HV03-31]:[MOH 731_HIV_TB_StartTPT_15+ HV03-32]])</f>
        <v>0</v>
      </c>
      <c r="DG180" s="6">
        <f t="shared" si="31"/>
        <v>0</v>
      </c>
      <c r="DH180" s="18"/>
      <c r="DI180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('202407_KzEBldPaRn1','202407','KzEBldPaRn1','15197','0','18','5','5','0','0','0','0','0','0','0','0','0','29','5','0','0','0','0','0','0','0','0','0','0','0','0','0','0','0','0','0');</v>
      </c>
    </row>
    <row r="181" spans="2:113" x14ac:dyDescent="0.25">
      <c r="B181" s="1">
        <v>202407</v>
      </c>
      <c r="C181" s="2">
        <v>45474</v>
      </c>
      <c r="D181" s="1">
        <v>202407</v>
      </c>
      <c r="E181" s="1"/>
      <c r="F181" s="1" t="s">
        <v>342</v>
      </c>
      <c r="G181" s="1" t="s">
        <v>343</v>
      </c>
      <c r="H181" s="1">
        <v>15198</v>
      </c>
      <c r="I181" s="1"/>
      <c r="J181" s="1">
        <v>14</v>
      </c>
      <c r="K181" s="1">
        <v>26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>
        <v>1</v>
      </c>
      <c r="AK181" s="1">
        <v>1</v>
      </c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>
        <v>3</v>
      </c>
      <c r="BQ181" s="1">
        <v>14</v>
      </c>
      <c r="BR181" s="1"/>
      <c r="BS181" s="1"/>
      <c r="BT181" s="1"/>
      <c r="BU181" s="1"/>
      <c r="BV181" s="1"/>
      <c r="BW181" s="1"/>
      <c r="BX181" s="1"/>
      <c r="BY181" s="1">
        <v>1</v>
      </c>
      <c r="BZ181" s="1"/>
      <c r="CA181" s="1"/>
      <c r="CB181" s="16">
        <f>SUM(Table1[[#This Row],[MOH 731_HTS_Positive_2-9 _(M)_ HV01-06]:[MOH 731_HTS_Positive_25+ _(F) (Including PMTCT)_HV01-15]])</f>
        <v>0</v>
      </c>
      <c r="CC181" s="16">
        <f>SUM(Table1[[#This Row],[MOH 731_HTS_Tests _(M)_ HV01-01]:[MOH 731_HTS_Tests _(F) (Including PMTCT)_ HV01-02]])</f>
        <v>40</v>
      </c>
      <c r="CD181" s="16">
        <f>Table1[[#This Row],[MOH 711 New ANC clients]]</f>
        <v>1</v>
      </c>
      <c r="CE181" s="6">
        <f>SUM(Table1[[#This Row],[MOH 731_EMTCT_Tested at ANC_Initial_HV02-02]])</f>
        <v>1</v>
      </c>
      <c r="CF181" s="6">
        <f t="shared" si="33"/>
        <v>0</v>
      </c>
      <c r="CG181" s="6">
        <f t="shared" si="33"/>
        <v>0</v>
      </c>
      <c r="CH181" s="6">
        <f>SUM(Table1[[#This Row],[MOH 731_EMTCT_Known Positive at 1st ANC_HV02-01]])</f>
        <v>0</v>
      </c>
      <c r="CI181" s="6">
        <f>SUM(Table1[[#This Row],[MOH 731_EMTCT_Positive Results_ANC_HV02-10]])</f>
        <v>0</v>
      </c>
      <c r="CJ181" s="6">
        <f t="shared" si="23"/>
        <v>0</v>
      </c>
      <c r="CK181" s="6">
        <f t="shared" si="24"/>
        <v>0</v>
      </c>
      <c r="CL181" s="6">
        <f>Table1[[#This Row],[MOH 731_EMTCT_Start HAART_ANC_HV02-15]]</f>
        <v>0</v>
      </c>
      <c r="CM181" s="6">
        <f>Table1[[#This Row],[MOH 731_EMTCT_On HAART at 1st ANC_HV02-14]]</f>
        <v>0</v>
      </c>
      <c r="CN181" s="6">
        <f>SUM(Table1[[#This Row],[MOH 731_HIV_TB_StartART_&lt;1 (M) HV03-01]:[MOH 731_HIV_TB_StartART_25+_(F)_HV03-14]])</f>
        <v>0</v>
      </c>
      <c r="CO181" s="6">
        <f>SUM(Table1[[#This Row],[MOH 731_HIV_TB_OnART_&lt;1 (M) HV03-15]:[MOH 731_HIV_TB_OnART_25+_(F)_HV03-28]])</f>
        <v>17</v>
      </c>
      <c r="CP181" s="6">
        <f>Table1[[#This Row],[anc1_731]]</f>
        <v>1</v>
      </c>
      <c r="CQ181" s="6">
        <f>Table1[[#This Row],[anc_kp]]</f>
        <v>0</v>
      </c>
      <c r="CR181" s="6">
        <f>Table1[[#This Row],[MOH 731_HIV_TB cases_New_HV03-61]]</f>
        <v>0</v>
      </c>
      <c r="CS181" s="6">
        <f>Table1[[#This Row],[MOH 731_HIV_TB New_KnownHIVPositive(KPs)_HV03-62]]</f>
        <v>0</v>
      </c>
      <c r="CT181" s="6">
        <f t="shared" si="25"/>
        <v>0</v>
      </c>
      <c r="CU181" s="6">
        <f t="shared" si="26"/>
        <v>0</v>
      </c>
      <c r="CV181" s="6">
        <f>Table1[[#This Row],[MOH 731_HIV_TB New HIV Positive_HV03-63]]</f>
        <v>0</v>
      </c>
      <c r="CW181" s="6">
        <f>Table1[[#This Row],[MOH 731_HIV_TB New Known HIV Positive (KP) on HAART_HV03-64]]</f>
        <v>0</v>
      </c>
      <c r="CX181" s="6">
        <f>Table1[[#This Row],[MOH 731_HIV_TB New_start_HAART_HV03-65]]</f>
        <v>0</v>
      </c>
      <c r="CY181" s="6">
        <f>SUM(Table1[[#This Row],[tb_alreadyart_3082]:[tb_newart_3083]])</f>
        <v>0</v>
      </c>
      <c r="CZ181" s="6">
        <f>SUM(Table1[[#This Row],[MOH 731_HTS_No. Initiated on PrEP (NEW)_General popn _(M)_ HV01-19]:[MOH 731_HTS_No. Initiated on PrEP (NEW)_Pregnant and breastfeeding women HV01-31]])</f>
        <v>0</v>
      </c>
      <c r="DA181" s="6">
        <f t="shared" si="27"/>
        <v>0</v>
      </c>
      <c r="DB181" s="6">
        <f t="shared" si="28"/>
        <v>0</v>
      </c>
      <c r="DC181" s="6">
        <f>Table1[[#This Row],[MOH 711 SGBV Total Survivors Seen]]</f>
        <v>0</v>
      </c>
      <c r="DD181" s="6">
        <f t="shared" si="29"/>
        <v>0</v>
      </c>
      <c r="DE181" s="6">
        <f t="shared" si="30"/>
        <v>0</v>
      </c>
      <c r="DF181" s="6">
        <f>SUM(Table1[[#This Row],[MOH 731_HIV_TB_StartTPT_&lt;15 HV03-31]:[MOH 731_HIV_TB_StartTPT_15+ HV03-32]])</f>
        <v>0</v>
      </c>
      <c r="DG181" s="6">
        <f t="shared" si="31"/>
        <v>0</v>
      </c>
      <c r="DH181" s="18"/>
      <c r="DI181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('202407_TT8Rw8Ygikn','202407','TT8Rw8Ygikn','15198','0','40','1','1','0','0','0','0','0','0','0','0','0','17','1','0','0','0','0','0','0','0','0','0','0','0','0','0','0','0','0','0');</v>
      </c>
    </row>
    <row r="182" spans="2:113" x14ac:dyDescent="0.25">
      <c r="B182" s="1">
        <v>202407</v>
      </c>
      <c r="C182" s="2">
        <v>45474</v>
      </c>
      <c r="D182" s="1">
        <v>202407</v>
      </c>
      <c r="E182" s="1"/>
      <c r="F182" s="1" t="s">
        <v>344</v>
      </c>
      <c r="G182" s="1" t="s">
        <v>345</v>
      </c>
      <c r="H182" s="1">
        <v>20005</v>
      </c>
      <c r="I182" s="1"/>
      <c r="J182" s="1">
        <v>26</v>
      </c>
      <c r="K182" s="1">
        <v>110</v>
      </c>
      <c r="L182" s="1"/>
      <c r="M182" s="1"/>
      <c r="N182" s="1"/>
      <c r="O182" s="1"/>
      <c r="P182" s="1"/>
      <c r="Q182" s="1"/>
      <c r="R182" s="1"/>
      <c r="S182" s="1">
        <v>1</v>
      </c>
      <c r="T182" s="1">
        <v>2</v>
      </c>
      <c r="U182" s="1">
        <v>2</v>
      </c>
      <c r="V182" s="1">
        <v>1</v>
      </c>
      <c r="W182" s="1">
        <v>1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>
        <v>59</v>
      </c>
      <c r="AK182" s="1"/>
      <c r="AL182" s="1">
        <v>2</v>
      </c>
      <c r="AM182" s="1">
        <v>1</v>
      </c>
      <c r="AN182" s="1"/>
      <c r="AO182" s="1">
        <v>1</v>
      </c>
      <c r="AP182" s="1"/>
      <c r="AQ182" s="1"/>
      <c r="AR182" s="1">
        <v>1</v>
      </c>
      <c r="AS182" s="1"/>
      <c r="AT182" s="1"/>
      <c r="AU182" s="1"/>
      <c r="AV182" s="1"/>
      <c r="AW182" s="1"/>
      <c r="AX182" s="1"/>
      <c r="AY182" s="1"/>
      <c r="AZ182" s="1"/>
      <c r="BA182" s="1">
        <v>1</v>
      </c>
      <c r="BB182" s="1">
        <v>1</v>
      </c>
      <c r="BC182" s="1"/>
      <c r="BD182" s="1"/>
      <c r="BE182" s="1"/>
      <c r="BF182" s="1">
        <v>2</v>
      </c>
      <c r="BG182" s="1">
        <v>3</v>
      </c>
      <c r="BH182" s="1">
        <v>1</v>
      </c>
      <c r="BI182" s="1"/>
      <c r="BJ182" s="1">
        <v>2</v>
      </c>
      <c r="BK182" s="1">
        <v>1</v>
      </c>
      <c r="BL182" s="1">
        <v>2</v>
      </c>
      <c r="BM182" s="1">
        <v>1</v>
      </c>
      <c r="BN182" s="1"/>
      <c r="BO182" s="1">
        <v>6</v>
      </c>
      <c r="BP182" s="1">
        <v>41</v>
      </c>
      <c r="BQ182" s="1">
        <v>92</v>
      </c>
      <c r="BR182" s="1"/>
      <c r="BS182" s="1"/>
      <c r="BT182" s="1">
        <v>2</v>
      </c>
      <c r="BU182" s="1"/>
      <c r="BV182" s="1">
        <v>2</v>
      </c>
      <c r="BW182" s="1"/>
      <c r="BX182" s="1">
        <v>1</v>
      </c>
      <c r="BY182" s="1">
        <v>59</v>
      </c>
      <c r="BZ182" s="1"/>
      <c r="CA182" s="1"/>
      <c r="CB182" s="16">
        <f>SUM(Table1[[#This Row],[MOH 731_HTS_Positive_2-9 _(M)_ HV01-06]:[MOH 731_HTS_Positive_25+ _(F) (Including PMTCT)_HV01-15]])</f>
        <v>5</v>
      </c>
      <c r="CC182" s="16">
        <f>SUM(Table1[[#This Row],[MOH 731_HTS_Tests _(M)_ HV01-01]:[MOH 731_HTS_Tests _(F) (Including PMTCT)_ HV01-02]])</f>
        <v>136</v>
      </c>
      <c r="CD182" s="16">
        <f>Table1[[#This Row],[MOH 711 New ANC clients]]</f>
        <v>59</v>
      </c>
      <c r="CE182" s="6">
        <f>SUM(Table1[[#This Row],[MOH 731_EMTCT_Tested at ANC_Initial_HV02-02]])</f>
        <v>59</v>
      </c>
      <c r="CF182" s="6">
        <f t="shared" si="33"/>
        <v>0</v>
      </c>
      <c r="CG182" s="6">
        <f t="shared" si="33"/>
        <v>0</v>
      </c>
      <c r="CH182" s="6">
        <f>SUM(Table1[[#This Row],[MOH 731_EMTCT_Known Positive at 1st ANC_HV02-01]])</f>
        <v>0</v>
      </c>
      <c r="CI182" s="6">
        <f>SUM(Table1[[#This Row],[MOH 731_EMTCT_Positive Results_ANC_HV02-10]])</f>
        <v>1</v>
      </c>
      <c r="CJ182" s="6">
        <f t="shared" si="23"/>
        <v>0</v>
      </c>
      <c r="CK182" s="6">
        <f t="shared" si="24"/>
        <v>0</v>
      </c>
      <c r="CL182" s="6">
        <f>Table1[[#This Row],[MOH 731_EMTCT_Start HAART_ANC_HV02-15]]</f>
        <v>1</v>
      </c>
      <c r="CM182" s="6">
        <f>Table1[[#This Row],[MOH 731_EMTCT_On HAART at 1st ANC_HV02-14]]</f>
        <v>0</v>
      </c>
      <c r="CN182" s="6">
        <f>SUM(Table1[[#This Row],[MOH 731_HIV_TB_StartART_&lt;1 (M) HV03-01]:[MOH 731_HIV_TB_StartART_25+_(F)_HV03-14]])</f>
        <v>3</v>
      </c>
      <c r="CO182" s="6">
        <f>SUM(Table1[[#This Row],[MOH 731_HIV_TB_OnART_&lt;1 (M) HV03-15]:[MOH 731_HIV_TB_OnART_25+_(F)_HV03-28]])</f>
        <v>151</v>
      </c>
      <c r="CP182" s="6">
        <f>Table1[[#This Row],[anc1_731]]</f>
        <v>59</v>
      </c>
      <c r="CQ182" s="6">
        <f>Table1[[#This Row],[anc_kp]]</f>
        <v>0</v>
      </c>
      <c r="CR182" s="6">
        <f>Table1[[#This Row],[MOH 731_HIV_TB cases_New_HV03-61]]</f>
        <v>2</v>
      </c>
      <c r="CS182" s="6">
        <f>Table1[[#This Row],[MOH 731_HIV_TB New_KnownHIVPositive(KPs)_HV03-62]]</f>
        <v>0</v>
      </c>
      <c r="CT182" s="6">
        <f t="shared" si="25"/>
        <v>0</v>
      </c>
      <c r="CU182" s="6">
        <f t="shared" si="26"/>
        <v>0</v>
      </c>
      <c r="CV182" s="6">
        <f>Table1[[#This Row],[MOH 731_HIV_TB New HIV Positive_HV03-63]]</f>
        <v>2</v>
      </c>
      <c r="CW182" s="6">
        <f>Table1[[#This Row],[MOH 731_HIV_TB New Known HIV Positive (KP) on HAART_HV03-64]]</f>
        <v>0</v>
      </c>
      <c r="CX182" s="6">
        <f>Table1[[#This Row],[MOH 731_HIV_TB New_start_HAART_HV03-65]]</f>
        <v>1</v>
      </c>
      <c r="CY182" s="6">
        <f>SUM(Table1[[#This Row],[tb_alreadyart_3082]:[tb_newart_3083]])</f>
        <v>1</v>
      </c>
      <c r="CZ182" s="6">
        <f>SUM(Table1[[#This Row],[MOH 731_HTS_No. Initiated on PrEP (NEW)_General popn _(M)_ HV01-19]:[MOH 731_HTS_No. Initiated on PrEP (NEW)_Pregnant and breastfeeding women HV01-31]])</f>
        <v>2</v>
      </c>
      <c r="DA182" s="6">
        <f t="shared" si="27"/>
        <v>0</v>
      </c>
      <c r="DB182" s="6">
        <f t="shared" si="28"/>
        <v>0</v>
      </c>
      <c r="DC182" s="6">
        <f>Table1[[#This Row],[MOH 711 SGBV Total Survivors Seen]]</f>
        <v>0</v>
      </c>
      <c r="DD182" s="6">
        <f t="shared" si="29"/>
        <v>0</v>
      </c>
      <c r="DE182" s="6">
        <f t="shared" si="30"/>
        <v>0</v>
      </c>
      <c r="DF182" s="6">
        <f>SUM(Table1[[#This Row],[MOH 731_HIV_TB_StartTPT_&lt;15 HV03-31]:[MOH 731_HIV_TB_StartTPT_15+ HV03-32]])</f>
        <v>0</v>
      </c>
      <c r="DG182" s="6">
        <f t="shared" si="31"/>
        <v>0</v>
      </c>
      <c r="DH182" s="18"/>
      <c r="DI182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('202407_Dh04YKYYrWd','202407','Dh04YKYYrWd','20005','5','136','59','59','0','0','0','1','0','0','1','0','3','151','59','0','2','0','0','0','2','0','1','1','2','0','0','0','0','0','0','0');</v>
      </c>
    </row>
    <row r="183" spans="2:113" x14ac:dyDescent="0.25">
      <c r="B183" s="1">
        <v>202407</v>
      </c>
      <c r="C183" s="2">
        <v>45474</v>
      </c>
      <c r="D183" s="1">
        <v>202407</v>
      </c>
      <c r="E183" s="1"/>
      <c r="F183" s="1" t="s">
        <v>346</v>
      </c>
      <c r="G183" s="1" t="s">
        <v>347</v>
      </c>
      <c r="H183" s="1">
        <v>15216</v>
      </c>
      <c r="I183" s="1"/>
      <c r="J183" s="1">
        <v>1</v>
      </c>
      <c r="K183" s="1">
        <v>9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>
        <v>2</v>
      </c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>
        <v>2</v>
      </c>
      <c r="BZ183" s="1"/>
      <c r="CA183" s="1"/>
      <c r="CB183" s="16">
        <f>SUM(Table1[[#This Row],[MOH 731_HTS_Positive_2-9 _(M)_ HV01-06]:[MOH 731_HTS_Positive_25+ _(F) (Including PMTCT)_HV01-15]])</f>
        <v>0</v>
      </c>
      <c r="CC183" s="16">
        <f>SUM(Table1[[#This Row],[MOH 731_HTS_Tests _(M)_ HV01-01]:[MOH 731_HTS_Tests _(F) (Including PMTCT)_ HV01-02]])</f>
        <v>10</v>
      </c>
      <c r="CD183" s="16">
        <f>Table1[[#This Row],[MOH 711 New ANC clients]]</f>
        <v>2</v>
      </c>
      <c r="CE183" s="6">
        <f>SUM(Table1[[#This Row],[MOH 731_EMTCT_Tested at ANC_Initial_HV02-02]])</f>
        <v>2</v>
      </c>
      <c r="CF183" s="6">
        <f t="shared" si="33"/>
        <v>0</v>
      </c>
      <c r="CG183" s="6">
        <f t="shared" si="33"/>
        <v>0</v>
      </c>
      <c r="CH183" s="6">
        <f>SUM(Table1[[#This Row],[MOH 731_EMTCT_Known Positive at 1st ANC_HV02-01]])</f>
        <v>0</v>
      </c>
      <c r="CI183" s="6">
        <f>SUM(Table1[[#This Row],[MOH 731_EMTCT_Positive Results_ANC_HV02-10]])</f>
        <v>0</v>
      </c>
      <c r="CJ183" s="6">
        <f t="shared" si="23"/>
        <v>0</v>
      </c>
      <c r="CK183" s="6">
        <f t="shared" si="24"/>
        <v>0</v>
      </c>
      <c r="CL183" s="6">
        <f>Table1[[#This Row],[MOH 731_EMTCT_Start HAART_ANC_HV02-15]]</f>
        <v>0</v>
      </c>
      <c r="CM183" s="6">
        <f>Table1[[#This Row],[MOH 731_EMTCT_On HAART at 1st ANC_HV02-14]]</f>
        <v>0</v>
      </c>
      <c r="CN183" s="6">
        <f>SUM(Table1[[#This Row],[MOH 731_HIV_TB_StartART_&lt;1 (M) HV03-01]:[MOH 731_HIV_TB_StartART_25+_(F)_HV03-14]])</f>
        <v>0</v>
      </c>
      <c r="CO183" s="6">
        <f>SUM(Table1[[#This Row],[MOH 731_HIV_TB_OnART_&lt;1 (M) HV03-15]:[MOH 731_HIV_TB_OnART_25+_(F)_HV03-28]])</f>
        <v>0</v>
      </c>
      <c r="CP183" s="6">
        <f>Table1[[#This Row],[anc1_731]]</f>
        <v>2</v>
      </c>
      <c r="CQ183" s="6">
        <f>Table1[[#This Row],[anc_kp]]</f>
        <v>0</v>
      </c>
      <c r="CR183" s="6">
        <f>Table1[[#This Row],[MOH 731_HIV_TB cases_New_HV03-61]]</f>
        <v>0</v>
      </c>
      <c r="CS183" s="6">
        <f>Table1[[#This Row],[MOH 731_HIV_TB New_KnownHIVPositive(KPs)_HV03-62]]</f>
        <v>0</v>
      </c>
      <c r="CT183" s="6">
        <f t="shared" si="25"/>
        <v>0</v>
      </c>
      <c r="CU183" s="6">
        <f t="shared" si="26"/>
        <v>0</v>
      </c>
      <c r="CV183" s="6">
        <f>Table1[[#This Row],[MOH 731_HIV_TB New HIV Positive_HV03-63]]</f>
        <v>0</v>
      </c>
      <c r="CW183" s="6">
        <f>Table1[[#This Row],[MOH 731_HIV_TB New Known HIV Positive (KP) on HAART_HV03-64]]</f>
        <v>0</v>
      </c>
      <c r="CX183" s="6">
        <f>Table1[[#This Row],[MOH 731_HIV_TB New_start_HAART_HV03-65]]</f>
        <v>0</v>
      </c>
      <c r="CY183" s="6">
        <f>SUM(Table1[[#This Row],[tb_alreadyart_3082]:[tb_newart_3083]])</f>
        <v>0</v>
      </c>
      <c r="CZ183" s="6">
        <f>SUM(Table1[[#This Row],[MOH 731_HTS_No. Initiated on PrEP (NEW)_General popn _(M)_ HV01-19]:[MOH 731_HTS_No. Initiated on PrEP (NEW)_Pregnant and breastfeeding women HV01-31]])</f>
        <v>0</v>
      </c>
      <c r="DA183" s="6">
        <f t="shared" si="27"/>
        <v>0</v>
      </c>
      <c r="DB183" s="6">
        <f t="shared" si="28"/>
        <v>0</v>
      </c>
      <c r="DC183" s="6">
        <f>Table1[[#This Row],[MOH 711 SGBV Total Survivors Seen]]</f>
        <v>0</v>
      </c>
      <c r="DD183" s="6">
        <f t="shared" si="29"/>
        <v>0</v>
      </c>
      <c r="DE183" s="6">
        <f t="shared" si="30"/>
        <v>0</v>
      </c>
      <c r="DF183" s="6">
        <f>SUM(Table1[[#This Row],[MOH 731_HIV_TB_StartTPT_&lt;15 HV03-31]:[MOH 731_HIV_TB_StartTPT_15+ HV03-32]])</f>
        <v>0</v>
      </c>
      <c r="DG183" s="6">
        <f t="shared" si="31"/>
        <v>0</v>
      </c>
      <c r="DH183" s="18"/>
      <c r="DI183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('202407_Lxolp2VqFSc','202407','Lxolp2VqFSc','15216','0','10','2','2','0','0','0','0','0','0','0','0','0','0','2','0','0','0','0','0','0','0','0','0','0','0','0','0','0','0','0','0');</v>
      </c>
    </row>
    <row r="184" spans="2:113" x14ac:dyDescent="0.25">
      <c r="B184" s="1">
        <v>202407</v>
      </c>
      <c r="C184" s="2">
        <v>45474</v>
      </c>
      <c r="D184" s="1">
        <v>202407</v>
      </c>
      <c r="E184" s="1"/>
      <c r="F184" s="1" t="s">
        <v>348</v>
      </c>
      <c r="G184" s="1" t="s">
        <v>349</v>
      </c>
      <c r="H184" s="1">
        <v>15217</v>
      </c>
      <c r="I184" s="1"/>
      <c r="J184" s="1">
        <v>2</v>
      </c>
      <c r="K184" s="1">
        <v>10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>
        <v>5</v>
      </c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>
        <v>5</v>
      </c>
      <c r="BZ184" s="1"/>
      <c r="CA184" s="1"/>
      <c r="CB184" s="16">
        <f>SUM(Table1[[#This Row],[MOH 731_HTS_Positive_2-9 _(M)_ HV01-06]:[MOH 731_HTS_Positive_25+ _(F) (Including PMTCT)_HV01-15]])</f>
        <v>0</v>
      </c>
      <c r="CC184" s="16">
        <f>SUM(Table1[[#This Row],[MOH 731_HTS_Tests _(M)_ HV01-01]:[MOH 731_HTS_Tests _(F) (Including PMTCT)_ HV01-02]])</f>
        <v>12</v>
      </c>
      <c r="CD184" s="16">
        <f>Table1[[#This Row],[MOH 711 New ANC clients]]</f>
        <v>5</v>
      </c>
      <c r="CE184" s="6">
        <f>SUM(Table1[[#This Row],[MOH 731_EMTCT_Tested at ANC_Initial_HV02-02]])</f>
        <v>5</v>
      </c>
      <c r="CF184" s="6">
        <f t="shared" si="33"/>
        <v>0</v>
      </c>
      <c r="CG184" s="6">
        <f t="shared" si="33"/>
        <v>0</v>
      </c>
      <c r="CH184" s="6">
        <f>SUM(Table1[[#This Row],[MOH 731_EMTCT_Known Positive at 1st ANC_HV02-01]])</f>
        <v>0</v>
      </c>
      <c r="CI184" s="6">
        <f>SUM(Table1[[#This Row],[MOH 731_EMTCT_Positive Results_ANC_HV02-10]])</f>
        <v>0</v>
      </c>
      <c r="CJ184" s="6">
        <f t="shared" si="23"/>
        <v>0</v>
      </c>
      <c r="CK184" s="6">
        <f t="shared" si="24"/>
        <v>0</v>
      </c>
      <c r="CL184" s="6">
        <f>Table1[[#This Row],[MOH 731_EMTCT_Start HAART_ANC_HV02-15]]</f>
        <v>0</v>
      </c>
      <c r="CM184" s="6">
        <f>Table1[[#This Row],[MOH 731_EMTCT_On HAART at 1st ANC_HV02-14]]</f>
        <v>0</v>
      </c>
      <c r="CN184" s="6">
        <f>SUM(Table1[[#This Row],[MOH 731_HIV_TB_StartART_&lt;1 (M) HV03-01]:[MOH 731_HIV_TB_StartART_25+_(F)_HV03-14]])</f>
        <v>0</v>
      </c>
      <c r="CO184" s="6">
        <f>SUM(Table1[[#This Row],[MOH 731_HIV_TB_OnART_&lt;1 (M) HV03-15]:[MOH 731_HIV_TB_OnART_25+_(F)_HV03-28]])</f>
        <v>0</v>
      </c>
      <c r="CP184" s="6">
        <f>Table1[[#This Row],[anc1_731]]</f>
        <v>5</v>
      </c>
      <c r="CQ184" s="6">
        <f>Table1[[#This Row],[anc_kp]]</f>
        <v>0</v>
      </c>
      <c r="CR184" s="6">
        <f>Table1[[#This Row],[MOH 731_HIV_TB cases_New_HV03-61]]</f>
        <v>0</v>
      </c>
      <c r="CS184" s="6">
        <f>Table1[[#This Row],[MOH 731_HIV_TB New_KnownHIVPositive(KPs)_HV03-62]]</f>
        <v>0</v>
      </c>
      <c r="CT184" s="6">
        <f t="shared" si="25"/>
        <v>0</v>
      </c>
      <c r="CU184" s="6">
        <f t="shared" si="26"/>
        <v>0</v>
      </c>
      <c r="CV184" s="6">
        <f>Table1[[#This Row],[MOH 731_HIV_TB New HIV Positive_HV03-63]]</f>
        <v>0</v>
      </c>
      <c r="CW184" s="6">
        <f>Table1[[#This Row],[MOH 731_HIV_TB New Known HIV Positive (KP) on HAART_HV03-64]]</f>
        <v>0</v>
      </c>
      <c r="CX184" s="6">
        <f>Table1[[#This Row],[MOH 731_HIV_TB New_start_HAART_HV03-65]]</f>
        <v>0</v>
      </c>
      <c r="CY184" s="6">
        <f>SUM(Table1[[#This Row],[tb_alreadyart_3082]:[tb_newart_3083]])</f>
        <v>0</v>
      </c>
      <c r="CZ184" s="6">
        <f>SUM(Table1[[#This Row],[MOH 731_HTS_No. Initiated on PrEP (NEW)_General popn _(M)_ HV01-19]:[MOH 731_HTS_No. Initiated on PrEP (NEW)_Pregnant and breastfeeding women HV01-31]])</f>
        <v>0</v>
      </c>
      <c r="DA184" s="6">
        <f t="shared" si="27"/>
        <v>0</v>
      </c>
      <c r="DB184" s="6">
        <f t="shared" si="28"/>
        <v>0</v>
      </c>
      <c r="DC184" s="6">
        <f>Table1[[#This Row],[MOH 711 SGBV Total Survivors Seen]]</f>
        <v>0</v>
      </c>
      <c r="DD184" s="6">
        <f t="shared" si="29"/>
        <v>0</v>
      </c>
      <c r="DE184" s="6">
        <f t="shared" si="30"/>
        <v>0</v>
      </c>
      <c r="DF184" s="6">
        <f>SUM(Table1[[#This Row],[MOH 731_HIV_TB_StartTPT_&lt;15 HV03-31]:[MOH 731_HIV_TB_StartTPT_15+ HV03-32]])</f>
        <v>0</v>
      </c>
      <c r="DG184" s="6">
        <f t="shared" si="31"/>
        <v>0</v>
      </c>
      <c r="DH184" s="18"/>
      <c r="DI184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('202407_enpHfETZx3S','202407','enpHfETZx3S','15217','0','12','5','5','0','0','0','0','0','0','0','0','0','0','5','0','0','0','0','0','0','0','0','0','0','0','0','0','0','0','0','0');</v>
      </c>
    </row>
    <row r="185" spans="2:113" x14ac:dyDescent="0.25">
      <c r="B185" s="1">
        <v>202407</v>
      </c>
      <c r="C185" s="2">
        <v>45474</v>
      </c>
      <c r="D185" s="1">
        <v>202407</v>
      </c>
      <c r="E185" s="1"/>
      <c r="F185" s="1" t="s">
        <v>350</v>
      </c>
      <c r="G185" s="1" t="s">
        <v>351</v>
      </c>
      <c r="H185" s="1">
        <v>15223</v>
      </c>
      <c r="I185" s="1"/>
      <c r="J185" s="1"/>
      <c r="K185" s="1">
        <v>2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6">
        <f>SUM(Table1[[#This Row],[MOH 731_HTS_Positive_2-9 _(M)_ HV01-06]:[MOH 731_HTS_Positive_25+ _(F) (Including PMTCT)_HV01-15]])</f>
        <v>0</v>
      </c>
      <c r="CC185" s="16">
        <f>SUM(Table1[[#This Row],[MOH 731_HTS_Tests _(M)_ HV01-01]:[MOH 731_HTS_Tests _(F) (Including PMTCT)_ HV01-02]])</f>
        <v>2</v>
      </c>
      <c r="CD185" s="16">
        <f>Table1[[#This Row],[MOH 711 New ANC clients]]</f>
        <v>0</v>
      </c>
      <c r="CE185" s="6">
        <f>SUM(Table1[[#This Row],[MOH 731_EMTCT_Tested at ANC_Initial_HV02-02]])</f>
        <v>0</v>
      </c>
      <c r="CF185" s="6">
        <f t="shared" si="33"/>
        <v>0</v>
      </c>
      <c r="CG185" s="6">
        <f t="shared" si="33"/>
        <v>0</v>
      </c>
      <c r="CH185" s="6">
        <f>SUM(Table1[[#This Row],[MOH 731_EMTCT_Known Positive at 1st ANC_HV02-01]])</f>
        <v>0</v>
      </c>
      <c r="CI185" s="6">
        <f>SUM(Table1[[#This Row],[MOH 731_EMTCT_Positive Results_ANC_HV02-10]])</f>
        <v>0</v>
      </c>
      <c r="CJ185" s="6">
        <f t="shared" si="23"/>
        <v>0</v>
      </c>
      <c r="CK185" s="6">
        <f t="shared" si="24"/>
        <v>0</v>
      </c>
      <c r="CL185" s="6">
        <f>Table1[[#This Row],[MOH 731_EMTCT_Start HAART_ANC_HV02-15]]</f>
        <v>0</v>
      </c>
      <c r="CM185" s="6">
        <f>Table1[[#This Row],[MOH 731_EMTCT_On HAART at 1st ANC_HV02-14]]</f>
        <v>0</v>
      </c>
      <c r="CN185" s="6">
        <f>SUM(Table1[[#This Row],[MOH 731_HIV_TB_StartART_&lt;1 (M) HV03-01]:[MOH 731_HIV_TB_StartART_25+_(F)_HV03-14]])</f>
        <v>0</v>
      </c>
      <c r="CO185" s="6">
        <f>SUM(Table1[[#This Row],[MOH 731_HIV_TB_OnART_&lt;1 (M) HV03-15]:[MOH 731_HIV_TB_OnART_25+_(F)_HV03-28]])</f>
        <v>0</v>
      </c>
      <c r="CP185" s="6">
        <f>Table1[[#This Row],[anc1_731]]</f>
        <v>0</v>
      </c>
      <c r="CQ185" s="6">
        <f>Table1[[#This Row],[anc_kp]]</f>
        <v>0</v>
      </c>
      <c r="CR185" s="6">
        <f>Table1[[#This Row],[MOH 731_HIV_TB cases_New_HV03-61]]</f>
        <v>0</v>
      </c>
      <c r="CS185" s="6">
        <f>Table1[[#This Row],[MOH 731_HIV_TB New_KnownHIVPositive(KPs)_HV03-62]]</f>
        <v>0</v>
      </c>
      <c r="CT185" s="6">
        <f t="shared" si="25"/>
        <v>0</v>
      </c>
      <c r="CU185" s="6">
        <f t="shared" si="26"/>
        <v>0</v>
      </c>
      <c r="CV185" s="6">
        <f>Table1[[#This Row],[MOH 731_HIV_TB New HIV Positive_HV03-63]]</f>
        <v>0</v>
      </c>
      <c r="CW185" s="6">
        <f>Table1[[#This Row],[MOH 731_HIV_TB New Known HIV Positive (KP) on HAART_HV03-64]]</f>
        <v>0</v>
      </c>
      <c r="CX185" s="6">
        <f>Table1[[#This Row],[MOH 731_HIV_TB New_start_HAART_HV03-65]]</f>
        <v>0</v>
      </c>
      <c r="CY185" s="6">
        <f>SUM(Table1[[#This Row],[tb_alreadyart_3082]:[tb_newart_3083]])</f>
        <v>0</v>
      </c>
      <c r="CZ185" s="6">
        <f>SUM(Table1[[#This Row],[MOH 731_HTS_No. Initiated on PrEP (NEW)_General popn _(M)_ HV01-19]:[MOH 731_HTS_No. Initiated on PrEP (NEW)_Pregnant and breastfeeding women HV01-31]])</f>
        <v>0</v>
      </c>
      <c r="DA185" s="6">
        <f t="shared" si="27"/>
        <v>0</v>
      </c>
      <c r="DB185" s="6">
        <f t="shared" si="28"/>
        <v>0</v>
      </c>
      <c r="DC185" s="6">
        <f>Table1[[#This Row],[MOH 711 SGBV Total Survivors Seen]]</f>
        <v>0</v>
      </c>
      <c r="DD185" s="6">
        <f t="shared" si="29"/>
        <v>0</v>
      </c>
      <c r="DE185" s="6">
        <f t="shared" si="30"/>
        <v>0</v>
      </c>
      <c r="DF185" s="6">
        <f>SUM(Table1[[#This Row],[MOH 731_HIV_TB_StartTPT_&lt;15 HV03-31]:[MOH 731_HIV_TB_StartTPT_15+ HV03-32]])</f>
        <v>0</v>
      </c>
      <c r="DG185" s="6">
        <f t="shared" si="31"/>
        <v>0</v>
      </c>
      <c r="DH185" s="18"/>
      <c r="DI185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('202407_n2fmLyn0KHV','202407','n2fmLyn0KHV','15223','0','2','0','0','0','0','0','0','0','0','0','0','0','0','0','0','0','0','0','0','0','0','0','0','0','0','0','0','0','0','0','0');</v>
      </c>
    </row>
    <row r="186" spans="2:113" x14ac:dyDescent="0.25">
      <c r="B186" s="1">
        <v>202407</v>
      </c>
      <c r="C186" s="2">
        <v>45474</v>
      </c>
      <c r="D186" s="1">
        <v>202407</v>
      </c>
      <c r="E186" s="1"/>
      <c r="F186" s="1" t="s">
        <v>352</v>
      </c>
      <c r="G186" s="1" t="s">
        <v>353</v>
      </c>
      <c r="H186" s="1">
        <v>15243</v>
      </c>
      <c r="I186" s="1"/>
      <c r="J186" s="1">
        <v>6</v>
      </c>
      <c r="K186" s="1">
        <v>9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6">
        <f>SUM(Table1[[#This Row],[MOH 731_HTS_Positive_2-9 _(M)_ HV01-06]:[MOH 731_HTS_Positive_25+ _(F) (Including PMTCT)_HV01-15]])</f>
        <v>0</v>
      </c>
      <c r="CC186" s="16">
        <f>SUM(Table1[[#This Row],[MOH 731_HTS_Tests _(M)_ HV01-01]:[MOH 731_HTS_Tests _(F) (Including PMTCT)_ HV01-02]])</f>
        <v>15</v>
      </c>
      <c r="CD186" s="16">
        <f>Table1[[#This Row],[MOH 711 New ANC clients]]</f>
        <v>0</v>
      </c>
      <c r="CE186" s="6">
        <f>SUM(Table1[[#This Row],[MOH 731_EMTCT_Tested at ANC_Initial_HV02-02]])</f>
        <v>0</v>
      </c>
      <c r="CF186" s="6">
        <f t="shared" si="33"/>
        <v>0</v>
      </c>
      <c r="CG186" s="6">
        <f t="shared" si="33"/>
        <v>0</v>
      </c>
      <c r="CH186" s="6">
        <f>SUM(Table1[[#This Row],[MOH 731_EMTCT_Known Positive at 1st ANC_HV02-01]])</f>
        <v>0</v>
      </c>
      <c r="CI186" s="6">
        <f>SUM(Table1[[#This Row],[MOH 731_EMTCT_Positive Results_ANC_HV02-10]])</f>
        <v>0</v>
      </c>
      <c r="CJ186" s="6">
        <f t="shared" si="23"/>
        <v>0</v>
      </c>
      <c r="CK186" s="6">
        <f t="shared" si="24"/>
        <v>0</v>
      </c>
      <c r="CL186" s="6">
        <f>Table1[[#This Row],[MOH 731_EMTCT_Start HAART_ANC_HV02-15]]</f>
        <v>0</v>
      </c>
      <c r="CM186" s="6">
        <f>Table1[[#This Row],[MOH 731_EMTCT_On HAART at 1st ANC_HV02-14]]</f>
        <v>0</v>
      </c>
      <c r="CN186" s="6">
        <f>SUM(Table1[[#This Row],[MOH 731_HIV_TB_StartART_&lt;1 (M) HV03-01]:[MOH 731_HIV_TB_StartART_25+_(F)_HV03-14]])</f>
        <v>0</v>
      </c>
      <c r="CO186" s="6">
        <f>SUM(Table1[[#This Row],[MOH 731_HIV_TB_OnART_&lt;1 (M) HV03-15]:[MOH 731_HIV_TB_OnART_25+_(F)_HV03-28]])</f>
        <v>0</v>
      </c>
      <c r="CP186" s="6">
        <f>Table1[[#This Row],[anc1_731]]</f>
        <v>0</v>
      </c>
      <c r="CQ186" s="6">
        <f>Table1[[#This Row],[anc_kp]]</f>
        <v>0</v>
      </c>
      <c r="CR186" s="6">
        <f>Table1[[#This Row],[MOH 731_HIV_TB cases_New_HV03-61]]</f>
        <v>0</v>
      </c>
      <c r="CS186" s="6">
        <f>Table1[[#This Row],[MOH 731_HIV_TB New_KnownHIVPositive(KPs)_HV03-62]]</f>
        <v>0</v>
      </c>
      <c r="CT186" s="6">
        <f t="shared" si="25"/>
        <v>0</v>
      </c>
      <c r="CU186" s="6">
        <f t="shared" si="26"/>
        <v>0</v>
      </c>
      <c r="CV186" s="6">
        <f>Table1[[#This Row],[MOH 731_HIV_TB New HIV Positive_HV03-63]]</f>
        <v>0</v>
      </c>
      <c r="CW186" s="6">
        <f>Table1[[#This Row],[MOH 731_HIV_TB New Known HIV Positive (KP) on HAART_HV03-64]]</f>
        <v>0</v>
      </c>
      <c r="CX186" s="6">
        <f>Table1[[#This Row],[MOH 731_HIV_TB New_start_HAART_HV03-65]]</f>
        <v>0</v>
      </c>
      <c r="CY186" s="6">
        <f>SUM(Table1[[#This Row],[tb_alreadyart_3082]:[tb_newart_3083]])</f>
        <v>0</v>
      </c>
      <c r="CZ186" s="6">
        <f>SUM(Table1[[#This Row],[MOH 731_HTS_No. Initiated on PrEP (NEW)_General popn _(M)_ HV01-19]:[MOH 731_HTS_No. Initiated on PrEP (NEW)_Pregnant and breastfeeding women HV01-31]])</f>
        <v>0</v>
      </c>
      <c r="DA186" s="6">
        <f t="shared" si="27"/>
        <v>0</v>
      </c>
      <c r="DB186" s="6">
        <f t="shared" si="28"/>
        <v>0</v>
      </c>
      <c r="DC186" s="6">
        <f>Table1[[#This Row],[MOH 711 SGBV Total Survivors Seen]]</f>
        <v>0</v>
      </c>
      <c r="DD186" s="6">
        <f t="shared" si="29"/>
        <v>0</v>
      </c>
      <c r="DE186" s="6">
        <f t="shared" si="30"/>
        <v>0</v>
      </c>
      <c r="DF186" s="6">
        <f>SUM(Table1[[#This Row],[MOH 731_HIV_TB_StartTPT_&lt;15 HV03-31]:[MOH 731_HIV_TB_StartTPT_15+ HV03-32]])</f>
        <v>0</v>
      </c>
      <c r="DG186" s="6">
        <f t="shared" si="31"/>
        <v>0</v>
      </c>
      <c r="DH186" s="18"/>
      <c r="DI186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('202407_uHzUcMn9gaD','202407','uHzUcMn9gaD','15243','0','15','0','0','0','0','0','0','0','0','0','0','0','0','0','0','0','0','0','0','0','0','0','0','0','0','0','0','0','0','0','0');</v>
      </c>
    </row>
    <row r="187" spans="2:113" x14ac:dyDescent="0.25">
      <c r="B187" s="1">
        <v>202407</v>
      </c>
      <c r="C187" s="2">
        <v>45474</v>
      </c>
      <c r="D187" s="1">
        <v>202407</v>
      </c>
      <c r="E187" s="1"/>
      <c r="F187" s="1" t="s">
        <v>731</v>
      </c>
      <c r="G187" s="1" t="s">
        <v>732</v>
      </c>
      <c r="H187" s="1">
        <v>15246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>
        <v>6</v>
      </c>
      <c r="BZ187" s="1"/>
      <c r="CA187" s="1"/>
      <c r="CB187" s="16">
        <f>SUM(Table1[[#This Row],[MOH 731_HTS_Positive_2-9 _(M)_ HV01-06]:[MOH 731_HTS_Positive_25+ _(F) (Including PMTCT)_HV01-15]])</f>
        <v>0</v>
      </c>
      <c r="CC187" s="16">
        <f>SUM(Table1[[#This Row],[MOH 731_HTS_Tests _(M)_ HV01-01]:[MOH 731_HTS_Tests _(F) (Including PMTCT)_ HV01-02]])</f>
        <v>0</v>
      </c>
      <c r="CD187" s="16">
        <f>Table1[[#This Row],[MOH 711 New ANC clients]]</f>
        <v>6</v>
      </c>
      <c r="CE187" s="6">
        <f>SUM(Table1[[#This Row],[MOH 731_EMTCT_Tested at ANC_Initial_HV02-02]])</f>
        <v>0</v>
      </c>
      <c r="CF187" s="6">
        <f t="shared" si="33"/>
        <v>0</v>
      </c>
      <c r="CG187" s="6">
        <f t="shared" si="33"/>
        <v>0</v>
      </c>
      <c r="CH187" s="6">
        <f>SUM(Table1[[#This Row],[MOH 731_EMTCT_Known Positive at 1st ANC_HV02-01]])</f>
        <v>0</v>
      </c>
      <c r="CI187" s="6">
        <f>SUM(Table1[[#This Row],[MOH 731_EMTCT_Positive Results_ANC_HV02-10]])</f>
        <v>0</v>
      </c>
      <c r="CJ187" s="6">
        <f t="shared" si="23"/>
        <v>0</v>
      </c>
      <c r="CK187" s="6">
        <f t="shared" si="24"/>
        <v>0</v>
      </c>
      <c r="CL187" s="6">
        <f>Table1[[#This Row],[MOH 731_EMTCT_Start HAART_ANC_HV02-15]]</f>
        <v>0</v>
      </c>
      <c r="CM187" s="6">
        <f>Table1[[#This Row],[MOH 731_EMTCT_On HAART at 1st ANC_HV02-14]]</f>
        <v>0</v>
      </c>
      <c r="CN187" s="6">
        <f>SUM(Table1[[#This Row],[MOH 731_HIV_TB_StartART_&lt;1 (M) HV03-01]:[MOH 731_HIV_TB_StartART_25+_(F)_HV03-14]])</f>
        <v>0</v>
      </c>
      <c r="CO187" s="6">
        <f>SUM(Table1[[#This Row],[MOH 731_HIV_TB_OnART_&lt;1 (M) HV03-15]:[MOH 731_HIV_TB_OnART_25+_(F)_HV03-28]])</f>
        <v>0</v>
      </c>
      <c r="CP187" s="6">
        <f>Table1[[#This Row],[anc1_731]]</f>
        <v>6</v>
      </c>
      <c r="CQ187" s="6">
        <f>Table1[[#This Row],[anc_kp]]</f>
        <v>0</v>
      </c>
      <c r="CR187" s="6">
        <f>Table1[[#This Row],[MOH 731_HIV_TB cases_New_HV03-61]]</f>
        <v>0</v>
      </c>
      <c r="CS187" s="6">
        <f>Table1[[#This Row],[MOH 731_HIV_TB New_KnownHIVPositive(KPs)_HV03-62]]</f>
        <v>0</v>
      </c>
      <c r="CT187" s="6">
        <f t="shared" si="25"/>
        <v>0</v>
      </c>
      <c r="CU187" s="6">
        <f t="shared" si="26"/>
        <v>0</v>
      </c>
      <c r="CV187" s="6">
        <f>Table1[[#This Row],[MOH 731_HIV_TB New HIV Positive_HV03-63]]</f>
        <v>0</v>
      </c>
      <c r="CW187" s="6">
        <f>Table1[[#This Row],[MOH 731_HIV_TB New Known HIV Positive (KP) on HAART_HV03-64]]</f>
        <v>0</v>
      </c>
      <c r="CX187" s="6">
        <f>Table1[[#This Row],[MOH 731_HIV_TB New_start_HAART_HV03-65]]</f>
        <v>0</v>
      </c>
      <c r="CY187" s="6">
        <f>SUM(Table1[[#This Row],[tb_alreadyart_3082]:[tb_newart_3083]])</f>
        <v>0</v>
      </c>
      <c r="CZ187" s="6">
        <f>SUM(Table1[[#This Row],[MOH 731_HTS_No. Initiated on PrEP (NEW)_General popn _(M)_ HV01-19]:[MOH 731_HTS_No. Initiated on PrEP (NEW)_Pregnant and breastfeeding women HV01-31]])</f>
        <v>0</v>
      </c>
      <c r="DA187" s="6">
        <f t="shared" si="27"/>
        <v>0</v>
      </c>
      <c r="DB187" s="6">
        <f t="shared" si="28"/>
        <v>0</v>
      </c>
      <c r="DC187" s="6">
        <f>Table1[[#This Row],[MOH 711 SGBV Total Survivors Seen]]</f>
        <v>0</v>
      </c>
      <c r="DD187" s="6">
        <f t="shared" si="29"/>
        <v>0</v>
      </c>
      <c r="DE187" s="6">
        <f t="shared" si="30"/>
        <v>0</v>
      </c>
      <c r="DF187" s="6">
        <f>SUM(Table1[[#This Row],[MOH 731_HIV_TB_StartTPT_&lt;15 HV03-31]:[MOH 731_HIV_TB_StartTPT_15+ HV03-32]])</f>
        <v>0</v>
      </c>
      <c r="DG187" s="6">
        <f t="shared" si="31"/>
        <v>0</v>
      </c>
      <c r="DH187" s="18"/>
      <c r="DI187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('202407_plOjjO8D92R','202407','plOjjO8D92R','15246','0','0','6','0','0','0','0','0','0','0','0','0','0','0','6','0','0','0','0','0','0','0','0','0','0','0','0','0','0','0','0','0');</v>
      </c>
    </row>
    <row r="188" spans="2:113" x14ac:dyDescent="0.25">
      <c r="B188" s="1">
        <v>202407</v>
      </c>
      <c r="C188" s="2">
        <v>45474</v>
      </c>
      <c r="D188" s="1">
        <v>202407</v>
      </c>
      <c r="E188" s="1"/>
      <c r="F188" s="1" t="s">
        <v>354</v>
      </c>
      <c r="G188" s="1" t="s">
        <v>355</v>
      </c>
      <c r="H188" s="1">
        <v>17277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>
        <v>15</v>
      </c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>
        <v>6</v>
      </c>
      <c r="BZ188" s="1"/>
      <c r="CA188" s="1"/>
      <c r="CB188" s="16">
        <f>SUM(Table1[[#This Row],[MOH 731_HTS_Positive_2-9 _(M)_ HV01-06]:[MOH 731_HTS_Positive_25+ _(F) (Including PMTCT)_HV01-15]])</f>
        <v>0</v>
      </c>
      <c r="CC188" s="16">
        <f>SUM(Table1[[#This Row],[MOH 731_HTS_Tests _(M)_ HV01-01]:[MOH 731_HTS_Tests _(F) (Including PMTCT)_ HV01-02]])</f>
        <v>0</v>
      </c>
      <c r="CD188" s="16">
        <f>Table1[[#This Row],[MOH 711 New ANC clients]]</f>
        <v>6</v>
      </c>
      <c r="CE188" s="6">
        <f>SUM(Table1[[#This Row],[MOH 731_EMTCT_Tested at ANC_Initial_HV02-02]])</f>
        <v>15</v>
      </c>
      <c r="CF188" s="6">
        <f t="shared" si="33"/>
        <v>0</v>
      </c>
      <c r="CG188" s="6">
        <f t="shared" si="33"/>
        <v>0</v>
      </c>
      <c r="CH188" s="6">
        <f>SUM(Table1[[#This Row],[MOH 731_EMTCT_Known Positive at 1st ANC_HV02-01]])</f>
        <v>0</v>
      </c>
      <c r="CI188" s="6">
        <f>SUM(Table1[[#This Row],[MOH 731_EMTCT_Positive Results_ANC_HV02-10]])</f>
        <v>0</v>
      </c>
      <c r="CJ188" s="6">
        <f t="shared" si="23"/>
        <v>0</v>
      </c>
      <c r="CK188" s="6">
        <f t="shared" si="24"/>
        <v>0</v>
      </c>
      <c r="CL188" s="6">
        <f>Table1[[#This Row],[MOH 731_EMTCT_Start HAART_ANC_HV02-15]]</f>
        <v>0</v>
      </c>
      <c r="CM188" s="6">
        <f>Table1[[#This Row],[MOH 731_EMTCT_On HAART at 1st ANC_HV02-14]]</f>
        <v>0</v>
      </c>
      <c r="CN188" s="6">
        <f>SUM(Table1[[#This Row],[MOH 731_HIV_TB_StartART_&lt;1 (M) HV03-01]:[MOH 731_HIV_TB_StartART_25+_(F)_HV03-14]])</f>
        <v>0</v>
      </c>
      <c r="CO188" s="6">
        <f>SUM(Table1[[#This Row],[MOH 731_HIV_TB_OnART_&lt;1 (M) HV03-15]:[MOH 731_HIV_TB_OnART_25+_(F)_HV03-28]])</f>
        <v>0</v>
      </c>
      <c r="CP188" s="6">
        <f>Table1[[#This Row],[anc1_731]]</f>
        <v>6</v>
      </c>
      <c r="CQ188" s="6">
        <f>Table1[[#This Row],[anc_kp]]</f>
        <v>0</v>
      </c>
      <c r="CR188" s="6">
        <f>Table1[[#This Row],[MOH 731_HIV_TB cases_New_HV03-61]]</f>
        <v>0</v>
      </c>
      <c r="CS188" s="6">
        <f>Table1[[#This Row],[MOH 731_HIV_TB New_KnownHIVPositive(KPs)_HV03-62]]</f>
        <v>0</v>
      </c>
      <c r="CT188" s="6">
        <f t="shared" si="25"/>
        <v>0</v>
      </c>
      <c r="CU188" s="6">
        <f t="shared" si="26"/>
        <v>0</v>
      </c>
      <c r="CV188" s="6">
        <f>Table1[[#This Row],[MOH 731_HIV_TB New HIV Positive_HV03-63]]</f>
        <v>0</v>
      </c>
      <c r="CW188" s="6">
        <f>Table1[[#This Row],[MOH 731_HIV_TB New Known HIV Positive (KP) on HAART_HV03-64]]</f>
        <v>0</v>
      </c>
      <c r="CX188" s="6">
        <f>Table1[[#This Row],[MOH 731_HIV_TB New_start_HAART_HV03-65]]</f>
        <v>0</v>
      </c>
      <c r="CY188" s="6">
        <f>SUM(Table1[[#This Row],[tb_alreadyart_3082]:[tb_newart_3083]])</f>
        <v>0</v>
      </c>
      <c r="CZ188" s="6">
        <f>SUM(Table1[[#This Row],[MOH 731_HTS_No. Initiated on PrEP (NEW)_General popn _(M)_ HV01-19]:[MOH 731_HTS_No. Initiated on PrEP (NEW)_Pregnant and breastfeeding women HV01-31]])</f>
        <v>0</v>
      </c>
      <c r="DA188" s="6">
        <f t="shared" si="27"/>
        <v>0</v>
      </c>
      <c r="DB188" s="6">
        <f t="shared" si="28"/>
        <v>0</v>
      </c>
      <c r="DC188" s="6">
        <f>Table1[[#This Row],[MOH 711 SGBV Total Survivors Seen]]</f>
        <v>0</v>
      </c>
      <c r="DD188" s="6">
        <f t="shared" si="29"/>
        <v>0</v>
      </c>
      <c r="DE188" s="6">
        <f t="shared" si="30"/>
        <v>0</v>
      </c>
      <c r="DF188" s="6">
        <f>SUM(Table1[[#This Row],[MOH 731_HIV_TB_StartTPT_&lt;15 HV03-31]:[MOH 731_HIV_TB_StartTPT_15+ HV03-32]])</f>
        <v>0</v>
      </c>
      <c r="DG188" s="6">
        <f t="shared" si="31"/>
        <v>0</v>
      </c>
      <c r="DH188" s="18"/>
      <c r="DI188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('202407_F8TWQkHs03c','202407','F8TWQkHs03c','17277','0','0','6','15','0','0','0','0','0','0','0','0','0','0','6','0','0','0','0','0','0','0','0','0','0','0','0','0','0','0','0','0');</v>
      </c>
    </row>
    <row r="189" spans="2:113" x14ac:dyDescent="0.25">
      <c r="B189" s="1">
        <v>202407</v>
      </c>
      <c r="C189" s="2">
        <v>45474</v>
      </c>
      <c r="D189" s="1">
        <v>202407</v>
      </c>
      <c r="E189" s="1"/>
      <c r="F189" s="1" t="s">
        <v>356</v>
      </c>
      <c r="G189" s="1" t="s">
        <v>357</v>
      </c>
      <c r="H189" s="1">
        <v>15270</v>
      </c>
      <c r="I189" s="1"/>
      <c r="J189" s="1">
        <v>2</v>
      </c>
      <c r="K189" s="1">
        <v>40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>
        <v>17</v>
      </c>
      <c r="AK189" s="1"/>
      <c r="AL189" s="1">
        <v>14</v>
      </c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>
        <v>17</v>
      </c>
      <c r="BZ189" s="1"/>
      <c r="CA189" s="1"/>
      <c r="CB189" s="16">
        <f>SUM(Table1[[#This Row],[MOH 731_HTS_Positive_2-9 _(M)_ HV01-06]:[MOH 731_HTS_Positive_25+ _(F) (Including PMTCT)_HV01-15]])</f>
        <v>0</v>
      </c>
      <c r="CC189" s="16">
        <f>SUM(Table1[[#This Row],[MOH 731_HTS_Tests _(M)_ HV01-01]:[MOH 731_HTS_Tests _(F) (Including PMTCT)_ HV01-02]])</f>
        <v>42</v>
      </c>
      <c r="CD189" s="16">
        <f>Table1[[#This Row],[MOH 711 New ANC clients]]</f>
        <v>17</v>
      </c>
      <c r="CE189" s="6">
        <f>SUM(Table1[[#This Row],[MOH 731_EMTCT_Tested at ANC_Initial_HV02-02]])</f>
        <v>17</v>
      </c>
      <c r="CF189" s="6">
        <f t="shared" si="33"/>
        <v>0</v>
      </c>
      <c r="CG189" s="6">
        <f t="shared" si="33"/>
        <v>0</v>
      </c>
      <c r="CH189" s="6">
        <f>SUM(Table1[[#This Row],[MOH 731_EMTCT_Known Positive at 1st ANC_HV02-01]])</f>
        <v>0</v>
      </c>
      <c r="CI189" s="6">
        <f>SUM(Table1[[#This Row],[MOH 731_EMTCT_Positive Results_ANC_HV02-10]])</f>
        <v>0</v>
      </c>
      <c r="CJ189" s="6">
        <f t="shared" si="23"/>
        <v>0</v>
      </c>
      <c r="CK189" s="6">
        <f t="shared" si="24"/>
        <v>0</v>
      </c>
      <c r="CL189" s="6">
        <f>Table1[[#This Row],[MOH 731_EMTCT_Start HAART_ANC_HV02-15]]</f>
        <v>0</v>
      </c>
      <c r="CM189" s="6">
        <f>Table1[[#This Row],[MOH 731_EMTCT_On HAART at 1st ANC_HV02-14]]</f>
        <v>0</v>
      </c>
      <c r="CN189" s="6">
        <f>SUM(Table1[[#This Row],[MOH 731_HIV_TB_StartART_&lt;1 (M) HV03-01]:[MOH 731_HIV_TB_StartART_25+_(F)_HV03-14]])</f>
        <v>0</v>
      </c>
      <c r="CO189" s="6">
        <f>SUM(Table1[[#This Row],[MOH 731_HIV_TB_OnART_&lt;1 (M) HV03-15]:[MOH 731_HIV_TB_OnART_25+_(F)_HV03-28]])</f>
        <v>0</v>
      </c>
      <c r="CP189" s="6">
        <f>Table1[[#This Row],[anc1_731]]</f>
        <v>17</v>
      </c>
      <c r="CQ189" s="6">
        <f>Table1[[#This Row],[anc_kp]]</f>
        <v>0</v>
      </c>
      <c r="CR189" s="6">
        <f>Table1[[#This Row],[MOH 731_HIV_TB cases_New_HV03-61]]</f>
        <v>0</v>
      </c>
      <c r="CS189" s="6">
        <f>Table1[[#This Row],[MOH 731_HIV_TB New_KnownHIVPositive(KPs)_HV03-62]]</f>
        <v>0</v>
      </c>
      <c r="CT189" s="6">
        <f t="shared" si="25"/>
        <v>0</v>
      </c>
      <c r="CU189" s="6">
        <f t="shared" si="26"/>
        <v>0</v>
      </c>
      <c r="CV189" s="6">
        <f>Table1[[#This Row],[MOH 731_HIV_TB New HIV Positive_HV03-63]]</f>
        <v>0</v>
      </c>
      <c r="CW189" s="6">
        <f>Table1[[#This Row],[MOH 731_HIV_TB New Known HIV Positive (KP) on HAART_HV03-64]]</f>
        <v>0</v>
      </c>
      <c r="CX189" s="6">
        <f>Table1[[#This Row],[MOH 731_HIV_TB New_start_HAART_HV03-65]]</f>
        <v>0</v>
      </c>
      <c r="CY189" s="6">
        <f>SUM(Table1[[#This Row],[tb_alreadyart_3082]:[tb_newart_3083]])</f>
        <v>0</v>
      </c>
      <c r="CZ189" s="6">
        <f>SUM(Table1[[#This Row],[MOH 731_HTS_No. Initiated on PrEP (NEW)_General popn _(M)_ HV01-19]:[MOH 731_HTS_No. Initiated on PrEP (NEW)_Pregnant and breastfeeding women HV01-31]])</f>
        <v>0</v>
      </c>
      <c r="DA189" s="6">
        <f t="shared" si="27"/>
        <v>0</v>
      </c>
      <c r="DB189" s="6">
        <f t="shared" si="28"/>
        <v>0</v>
      </c>
      <c r="DC189" s="6">
        <f>Table1[[#This Row],[MOH 711 SGBV Total Survivors Seen]]</f>
        <v>0</v>
      </c>
      <c r="DD189" s="6">
        <f t="shared" si="29"/>
        <v>0</v>
      </c>
      <c r="DE189" s="6">
        <f t="shared" si="30"/>
        <v>0</v>
      </c>
      <c r="DF189" s="6">
        <f>SUM(Table1[[#This Row],[MOH 731_HIV_TB_StartTPT_&lt;15 HV03-31]:[MOH 731_HIV_TB_StartTPT_15+ HV03-32]])</f>
        <v>0</v>
      </c>
      <c r="DG189" s="6">
        <f t="shared" si="31"/>
        <v>0</v>
      </c>
      <c r="DH189" s="18"/>
      <c r="DI189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('202407_uhLZv7nkdpl','202407','uhLZv7nkdpl','15270','0','42','17','17','0','0','0','0','0','0','0','0','0','0','17','0','0','0','0','0','0','0','0','0','0','0','0','0','0','0','0','0');</v>
      </c>
    </row>
    <row r="190" spans="2:113" x14ac:dyDescent="0.25">
      <c r="B190" s="1">
        <v>202407</v>
      </c>
      <c r="C190" s="2">
        <v>45474</v>
      </c>
      <c r="D190" s="1">
        <v>202407</v>
      </c>
      <c r="E190" s="1"/>
      <c r="F190" s="1" t="s">
        <v>358</v>
      </c>
      <c r="G190" s="1" t="s">
        <v>359</v>
      </c>
      <c r="H190" s="1">
        <v>30837</v>
      </c>
      <c r="I190" s="1"/>
      <c r="J190" s="1">
        <v>13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6">
        <f>SUM(Table1[[#This Row],[MOH 731_HTS_Positive_2-9 _(M)_ HV01-06]:[MOH 731_HTS_Positive_25+ _(F) (Including PMTCT)_HV01-15]])</f>
        <v>0</v>
      </c>
      <c r="CC190" s="16">
        <f>SUM(Table1[[#This Row],[MOH 731_HTS_Tests _(M)_ HV01-01]:[MOH 731_HTS_Tests _(F) (Including PMTCT)_ HV01-02]])</f>
        <v>13</v>
      </c>
      <c r="CD190" s="16">
        <f>Table1[[#This Row],[MOH 711 New ANC clients]]</f>
        <v>0</v>
      </c>
      <c r="CE190" s="6">
        <f>SUM(Table1[[#This Row],[MOH 731_EMTCT_Tested at ANC_Initial_HV02-02]])</f>
        <v>0</v>
      </c>
      <c r="CF190" s="6">
        <f t="shared" si="33"/>
        <v>0</v>
      </c>
      <c r="CG190" s="6">
        <f t="shared" si="33"/>
        <v>0</v>
      </c>
      <c r="CH190" s="6">
        <f>SUM(Table1[[#This Row],[MOH 731_EMTCT_Known Positive at 1st ANC_HV02-01]])</f>
        <v>0</v>
      </c>
      <c r="CI190" s="6">
        <f>SUM(Table1[[#This Row],[MOH 731_EMTCT_Positive Results_ANC_HV02-10]])</f>
        <v>0</v>
      </c>
      <c r="CJ190" s="6">
        <f t="shared" si="23"/>
        <v>0</v>
      </c>
      <c r="CK190" s="6">
        <f t="shared" si="24"/>
        <v>0</v>
      </c>
      <c r="CL190" s="6">
        <f>Table1[[#This Row],[MOH 731_EMTCT_Start HAART_ANC_HV02-15]]</f>
        <v>0</v>
      </c>
      <c r="CM190" s="6">
        <f>Table1[[#This Row],[MOH 731_EMTCT_On HAART at 1st ANC_HV02-14]]</f>
        <v>0</v>
      </c>
      <c r="CN190" s="6">
        <f>SUM(Table1[[#This Row],[MOH 731_HIV_TB_StartART_&lt;1 (M) HV03-01]:[MOH 731_HIV_TB_StartART_25+_(F)_HV03-14]])</f>
        <v>0</v>
      </c>
      <c r="CO190" s="6">
        <f>SUM(Table1[[#This Row],[MOH 731_HIV_TB_OnART_&lt;1 (M) HV03-15]:[MOH 731_HIV_TB_OnART_25+_(F)_HV03-28]])</f>
        <v>0</v>
      </c>
      <c r="CP190" s="6">
        <f>Table1[[#This Row],[anc1_731]]</f>
        <v>0</v>
      </c>
      <c r="CQ190" s="6">
        <f>Table1[[#This Row],[anc_kp]]</f>
        <v>0</v>
      </c>
      <c r="CR190" s="6">
        <f>Table1[[#This Row],[MOH 731_HIV_TB cases_New_HV03-61]]</f>
        <v>0</v>
      </c>
      <c r="CS190" s="6">
        <f>Table1[[#This Row],[MOH 731_HIV_TB New_KnownHIVPositive(KPs)_HV03-62]]</f>
        <v>0</v>
      </c>
      <c r="CT190" s="6">
        <f t="shared" si="25"/>
        <v>0</v>
      </c>
      <c r="CU190" s="6">
        <f t="shared" si="26"/>
        <v>0</v>
      </c>
      <c r="CV190" s="6">
        <f>Table1[[#This Row],[MOH 731_HIV_TB New HIV Positive_HV03-63]]</f>
        <v>0</v>
      </c>
      <c r="CW190" s="6">
        <f>Table1[[#This Row],[MOH 731_HIV_TB New Known HIV Positive (KP) on HAART_HV03-64]]</f>
        <v>0</v>
      </c>
      <c r="CX190" s="6">
        <f>Table1[[#This Row],[MOH 731_HIV_TB New_start_HAART_HV03-65]]</f>
        <v>0</v>
      </c>
      <c r="CY190" s="6">
        <f>SUM(Table1[[#This Row],[tb_alreadyart_3082]:[tb_newart_3083]])</f>
        <v>0</v>
      </c>
      <c r="CZ190" s="6">
        <f>SUM(Table1[[#This Row],[MOH 731_HTS_No. Initiated on PrEP (NEW)_General popn _(M)_ HV01-19]:[MOH 731_HTS_No. Initiated on PrEP (NEW)_Pregnant and breastfeeding women HV01-31]])</f>
        <v>0</v>
      </c>
      <c r="DA190" s="6">
        <f t="shared" si="27"/>
        <v>0</v>
      </c>
      <c r="DB190" s="6">
        <f t="shared" si="28"/>
        <v>0</v>
      </c>
      <c r="DC190" s="6">
        <f>Table1[[#This Row],[MOH 711 SGBV Total Survivors Seen]]</f>
        <v>0</v>
      </c>
      <c r="DD190" s="6">
        <f t="shared" si="29"/>
        <v>0</v>
      </c>
      <c r="DE190" s="6">
        <f t="shared" si="30"/>
        <v>0</v>
      </c>
      <c r="DF190" s="6">
        <f>SUM(Table1[[#This Row],[MOH 731_HIV_TB_StartTPT_&lt;15 HV03-31]:[MOH 731_HIV_TB_StartTPT_15+ HV03-32]])</f>
        <v>0</v>
      </c>
      <c r="DG190" s="6">
        <f t="shared" si="31"/>
        <v>0</v>
      </c>
      <c r="DH190" s="18"/>
      <c r="DI190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('202407_SGBbb087Sf1','202407','SGBbb087Sf1','30837','0','13','0','0','0','0','0','0','0','0','0','0','0','0','0','0','0','0','0','0','0','0','0','0','0','0','0','0','0','0','0','0');</v>
      </c>
    </row>
    <row r="191" spans="2:113" x14ac:dyDescent="0.25">
      <c r="B191" s="1">
        <v>202407</v>
      </c>
      <c r="C191" s="2">
        <v>45474</v>
      </c>
      <c r="D191" s="1">
        <v>202407</v>
      </c>
      <c r="E191" s="1"/>
      <c r="F191" s="1" t="s">
        <v>580</v>
      </c>
      <c r="G191" s="1" t="s">
        <v>581</v>
      </c>
      <c r="H191" s="1">
        <v>17280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>
        <v>8</v>
      </c>
      <c r="BZ191" s="1"/>
      <c r="CA191" s="1"/>
      <c r="CB191" s="16">
        <f>SUM(Table1[[#This Row],[MOH 731_HTS_Positive_2-9 _(M)_ HV01-06]:[MOH 731_HTS_Positive_25+ _(F) (Including PMTCT)_HV01-15]])</f>
        <v>0</v>
      </c>
      <c r="CC191" s="16">
        <f>SUM(Table1[[#This Row],[MOH 731_HTS_Tests _(M)_ HV01-01]:[MOH 731_HTS_Tests _(F) (Including PMTCT)_ HV01-02]])</f>
        <v>0</v>
      </c>
      <c r="CD191" s="16">
        <f>Table1[[#This Row],[MOH 711 New ANC clients]]</f>
        <v>8</v>
      </c>
      <c r="CE191" s="6">
        <f>SUM(Table1[[#This Row],[MOH 731_EMTCT_Tested at ANC_Initial_HV02-02]])</f>
        <v>0</v>
      </c>
      <c r="CF191" s="6">
        <f t="shared" si="33"/>
        <v>0</v>
      </c>
      <c r="CG191" s="6">
        <f t="shared" si="33"/>
        <v>0</v>
      </c>
      <c r="CH191" s="6">
        <f>SUM(Table1[[#This Row],[MOH 731_EMTCT_Known Positive at 1st ANC_HV02-01]])</f>
        <v>0</v>
      </c>
      <c r="CI191" s="6">
        <f>SUM(Table1[[#This Row],[MOH 731_EMTCT_Positive Results_ANC_HV02-10]])</f>
        <v>0</v>
      </c>
      <c r="CJ191" s="6">
        <f t="shared" si="23"/>
        <v>0</v>
      </c>
      <c r="CK191" s="6">
        <f t="shared" si="24"/>
        <v>0</v>
      </c>
      <c r="CL191" s="6">
        <f>Table1[[#This Row],[MOH 731_EMTCT_Start HAART_ANC_HV02-15]]</f>
        <v>0</v>
      </c>
      <c r="CM191" s="6">
        <f>Table1[[#This Row],[MOH 731_EMTCT_On HAART at 1st ANC_HV02-14]]</f>
        <v>0</v>
      </c>
      <c r="CN191" s="6">
        <f>SUM(Table1[[#This Row],[MOH 731_HIV_TB_StartART_&lt;1 (M) HV03-01]:[MOH 731_HIV_TB_StartART_25+_(F)_HV03-14]])</f>
        <v>0</v>
      </c>
      <c r="CO191" s="6">
        <f>SUM(Table1[[#This Row],[MOH 731_HIV_TB_OnART_&lt;1 (M) HV03-15]:[MOH 731_HIV_TB_OnART_25+_(F)_HV03-28]])</f>
        <v>0</v>
      </c>
      <c r="CP191" s="6">
        <f>Table1[[#This Row],[anc1_731]]</f>
        <v>8</v>
      </c>
      <c r="CQ191" s="6">
        <f>Table1[[#This Row],[anc_kp]]</f>
        <v>0</v>
      </c>
      <c r="CR191" s="6">
        <f>Table1[[#This Row],[MOH 731_HIV_TB cases_New_HV03-61]]</f>
        <v>0</v>
      </c>
      <c r="CS191" s="6">
        <f>Table1[[#This Row],[MOH 731_HIV_TB New_KnownHIVPositive(KPs)_HV03-62]]</f>
        <v>0</v>
      </c>
      <c r="CT191" s="6">
        <f t="shared" si="25"/>
        <v>0</v>
      </c>
      <c r="CU191" s="6">
        <f t="shared" si="26"/>
        <v>0</v>
      </c>
      <c r="CV191" s="6">
        <f>Table1[[#This Row],[MOH 731_HIV_TB New HIV Positive_HV03-63]]</f>
        <v>0</v>
      </c>
      <c r="CW191" s="6">
        <f>Table1[[#This Row],[MOH 731_HIV_TB New Known HIV Positive (KP) on HAART_HV03-64]]</f>
        <v>0</v>
      </c>
      <c r="CX191" s="6">
        <f>Table1[[#This Row],[MOH 731_HIV_TB New_start_HAART_HV03-65]]</f>
        <v>0</v>
      </c>
      <c r="CY191" s="6">
        <f>SUM(Table1[[#This Row],[tb_alreadyart_3082]:[tb_newart_3083]])</f>
        <v>0</v>
      </c>
      <c r="CZ191" s="6">
        <f>SUM(Table1[[#This Row],[MOH 731_HTS_No. Initiated on PrEP (NEW)_General popn _(M)_ HV01-19]:[MOH 731_HTS_No. Initiated on PrEP (NEW)_Pregnant and breastfeeding women HV01-31]])</f>
        <v>0</v>
      </c>
      <c r="DA191" s="6">
        <f t="shared" si="27"/>
        <v>0</v>
      </c>
      <c r="DB191" s="6">
        <f t="shared" si="28"/>
        <v>0</v>
      </c>
      <c r="DC191" s="6">
        <f>Table1[[#This Row],[MOH 711 SGBV Total Survivors Seen]]</f>
        <v>0</v>
      </c>
      <c r="DD191" s="6">
        <f t="shared" si="29"/>
        <v>0</v>
      </c>
      <c r="DE191" s="6">
        <f t="shared" si="30"/>
        <v>0</v>
      </c>
      <c r="DF191" s="6">
        <f>SUM(Table1[[#This Row],[MOH 731_HIV_TB_StartTPT_&lt;15 HV03-31]:[MOH 731_HIV_TB_StartTPT_15+ HV03-32]])</f>
        <v>0</v>
      </c>
      <c r="DG191" s="6">
        <f t="shared" si="31"/>
        <v>0</v>
      </c>
      <c r="DH191" s="18"/>
      <c r="DI191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('202407_OyLh8PiQFcd','202407','OyLh8PiQFcd','17280','0','0','8','0','0','0','0','0','0','0','0','0','0','0','8','0','0','0','0','0','0','0','0','0','0','0','0','0','0','0','0','0');</v>
      </c>
    </row>
    <row r="192" spans="2:113" x14ac:dyDescent="0.25">
      <c r="B192" s="1">
        <v>202407</v>
      </c>
      <c r="C192" s="2">
        <v>45474</v>
      </c>
      <c r="D192" s="1">
        <v>202407</v>
      </c>
      <c r="E192" s="1"/>
      <c r="F192" s="1" t="s">
        <v>360</v>
      </c>
      <c r="G192" s="1" t="s">
        <v>361</v>
      </c>
      <c r="H192" s="1">
        <v>26240</v>
      </c>
      <c r="I192" s="1"/>
      <c r="J192" s="1">
        <v>3</v>
      </c>
      <c r="K192" s="1">
        <v>2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6">
        <f>SUM(Table1[[#This Row],[MOH 731_HTS_Positive_2-9 _(M)_ HV01-06]:[MOH 731_HTS_Positive_25+ _(F) (Including PMTCT)_HV01-15]])</f>
        <v>0</v>
      </c>
      <c r="CC192" s="16">
        <f>SUM(Table1[[#This Row],[MOH 731_HTS_Tests _(M)_ HV01-01]:[MOH 731_HTS_Tests _(F) (Including PMTCT)_ HV01-02]])</f>
        <v>5</v>
      </c>
      <c r="CD192" s="16">
        <f>Table1[[#This Row],[MOH 711 New ANC clients]]</f>
        <v>0</v>
      </c>
      <c r="CE192" s="6">
        <f>SUM(Table1[[#This Row],[MOH 731_EMTCT_Tested at ANC_Initial_HV02-02]])</f>
        <v>0</v>
      </c>
      <c r="CF192" s="6">
        <f t="shared" si="33"/>
        <v>0</v>
      </c>
      <c r="CG192" s="6">
        <f t="shared" si="33"/>
        <v>0</v>
      </c>
      <c r="CH192" s="6">
        <f>SUM(Table1[[#This Row],[MOH 731_EMTCT_Known Positive at 1st ANC_HV02-01]])</f>
        <v>0</v>
      </c>
      <c r="CI192" s="6">
        <f>SUM(Table1[[#This Row],[MOH 731_EMTCT_Positive Results_ANC_HV02-10]])</f>
        <v>0</v>
      </c>
      <c r="CJ192" s="6">
        <f t="shared" si="23"/>
        <v>0</v>
      </c>
      <c r="CK192" s="6">
        <f t="shared" si="24"/>
        <v>0</v>
      </c>
      <c r="CL192" s="6">
        <f>Table1[[#This Row],[MOH 731_EMTCT_Start HAART_ANC_HV02-15]]</f>
        <v>0</v>
      </c>
      <c r="CM192" s="6">
        <f>Table1[[#This Row],[MOH 731_EMTCT_On HAART at 1st ANC_HV02-14]]</f>
        <v>0</v>
      </c>
      <c r="CN192" s="6">
        <f>SUM(Table1[[#This Row],[MOH 731_HIV_TB_StartART_&lt;1 (M) HV03-01]:[MOH 731_HIV_TB_StartART_25+_(F)_HV03-14]])</f>
        <v>0</v>
      </c>
      <c r="CO192" s="6">
        <f>SUM(Table1[[#This Row],[MOH 731_HIV_TB_OnART_&lt;1 (M) HV03-15]:[MOH 731_HIV_TB_OnART_25+_(F)_HV03-28]])</f>
        <v>0</v>
      </c>
      <c r="CP192" s="6">
        <f>Table1[[#This Row],[anc1_731]]</f>
        <v>0</v>
      </c>
      <c r="CQ192" s="6">
        <f>Table1[[#This Row],[anc_kp]]</f>
        <v>0</v>
      </c>
      <c r="CR192" s="6">
        <f>Table1[[#This Row],[MOH 731_HIV_TB cases_New_HV03-61]]</f>
        <v>0</v>
      </c>
      <c r="CS192" s="6">
        <f>Table1[[#This Row],[MOH 731_HIV_TB New_KnownHIVPositive(KPs)_HV03-62]]</f>
        <v>0</v>
      </c>
      <c r="CT192" s="6">
        <f t="shared" si="25"/>
        <v>0</v>
      </c>
      <c r="CU192" s="6">
        <f t="shared" si="26"/>
        <v>0</v>
      </c>
      <c r="CV192" s="6">
        <f>Table1[[#This Row],[MOH 731_HIV_TB New HIV Positive_HV03-63]]</f>
        <v>0</v>
      </c>
      <c r="CW192" s="6">
        <f>Table1[[#This Row],[MOH 731_HIV_TB New Known HIV Positive (KP) on HAART_HV03-64]]</f>
        <v>0</v>
      </c>
      <c r="CX192" s="6">
        <f>Table1[[#This Row],[MOH 731_HIV_TB New_start_HAART_HV03-65]]</f>
        <v>0</v>
      </c>
      <c r="CY192" s="6">
        <f>SUM(Table1[[#This Row],[tb_alreadyart_3082]:[tb_newart_3083]])</f>
        <v>0</v>
      </c>
      <c r="CZ192" s="6">
        <f>SUM(Table1[[#This Row],[MOH 731_HTS_No. Initiated on PrEP (NEW)_General popn _(M)_ HV01-19]:[MOH 731_HTS_No. Initiated on PrEP (NEW)_Pregnant and breastfeeding women HV01-31]])</f>
        <v>0</v>
      </c>
      <c r="DA192" s="6">
        <f t="shared" si="27"/>
        <v>0</v>
      </c>
      <c r="DB192" s="6">
        <f t="shared" si="28"/>
        <v>0</v>
      </c>
      <c r="DC192" s="6">
        <f>Table1[[#This Row],[MOH 711 SGBV Total Survivors Seen]]</f>
        <v>0</v>
      </c>
      <c r="DD192" s="6">
        <f t="shared" si="29"/>
        <v>0</v>
      </c>
      <c r="DE192" s="6">
        <f t="shared" si="30"/>
        <v>0</v>
      </c>
      <c r="DF192" s="6">
        <f>SUM(Table1[[#This Row],[MOH 731_HIV_TB_StartTPT_&lt;15 HV03-31]:[MOH 731_HIV_TB_StartTPT_15+ HV03-32]])</f>
        <v>0</v>
      </c>
      <c r="DG192" s="6">
        <f t="shared" si="31"/>
        <v>0</v>
      </c>
      <c r="DH192" s="18"/>
      <c r="DI192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('202407_h6zojH4yRbU','202407','h6zojH4yRbU','26240','0','5','0','0','0','0','0','0','0','0','0','0','0','0','0','0','0','0','0','0','0','0','0','0','0','0','0','0','0','0','0','0');</v>
      </c>
    </row>
    <row r="193" spans="2:113" x14ac:dyDescent="0.25">
      <c r="B193" s="1">
        <v>202407</v>
      </c>
      <c r="C193" s="2">
        <v>45474</v>
      </c>
      <c r="D193" s="1">
        <v>202407</v>
      </c>
      <c r="E193" s="1"/>
      <c r="F193" s="1" t="s">
        <v>733</v>
      </c>
      <c r="G193" s="1" t="s">
        <v>734</v>
      </c>
      <c r="H193" s="1">
        <v>16729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>
        <v>1</v>
      </c>
      <c r="BZ193" s="1"/>
      <c r="CA193" s="1"/>
      <c r="CB193" s="16">
        <f>SUM(Table1[[#This Row],[MOH 731_HTS_Positive_2-9 _(M)_ HV01-06]:[MOH 731_HTS_Positive_25+ _(F) (Including PMTCT)_HV01-15]])</f>
        <v>0</v>
      </c>
      <c r="CC193" s="16">
        <f>SUM(Table1[[#This Row],[MOH 731_HTS_Tests _(M)_ HV01-01]:[MOH 731_HTS_Tests _(F) (Including PMTCT)_ HV01-02]])</f>
        <v>0</v>
      </c>
      <c r="CD193" s="16">
        <f>Table1[[#This Row],[MOH 711 New ANC clients]]</f>
        <v>1</v>
      </c>
      <c r="CE193" s="6">
        <f>SUM(Table1[[#This Row],[MOH 731_EMTCT_Tested at ANC_Initial_HV02-02]])</f>
        <v>0</v>
      </c>
      <c r="CF193" s="6">
        <f t="shared" si="33"/>
        <v>0</v>
      </c>
      <c r="CG193" s="6">
        <f t="shared" si="33"/>
        <v>0</v>
      </c>
      <c r="CH193" s="6">
        <f>SUM(Table1[[#This Row],[MOH 731_EMTCT_Known Positive at 1st ANC_HV02-01]])</f>
        <v>0</v>
      </c>
      <c r="CI193" s="6">
        <f>SUM(Table1[[#This Row],[MOH 731_EMTCT_Positive Results_ANC_HV02-10]])</f>
        <v>0</v>
      </c>
      <c r="CJ193" s="6">
        <f t="shared" si="23"/>
        <v>0</v>
      </c>
      <c r="CK193" s="6">
        <f t="shared" si="24"/>
        <v>0</v>
      </c>
      <c r="CL193" s="6">
        <f>Table1[[#This Row],[MOH 731_EMTCT_Start HAART_ANC_HV02-15]]</f>
        <v>0</v>
      </c>
      <c r="CM193" s="6">
        <f>Table1[[#This Row],[MOH 731_EMTCT_On HAART at 1st ANC_HV02-14]]</f>
        <v>0</v>
      </c>
      <c r="CN193" s="6">
        <f>SUM(Table1[[#This Row],[MOH 731_HIV_TB_StartART_&lt;1 (M) HV03-01]:[MOH 731_HIV_TB_StartART_25+_(F)_HV03-14]])</f>
        <v>0</v>
      </c>
      <c r="CO193" s="6">
        <f>SUM(Table1[[#This Row],[MOH 731_HIV_TB_OnART_&lt;1 (M) HV03-15]:[MOH 731_HIV_TB_OnART_25+_(F)_HV03-28]])</f>
        <v>0</v>
      </c>
      <c r="CP193" s="6">
        <f>Table1[[#This Row],[anc1_731]]</f>
        <v>1</v>
      </c>
      <c r="CQ193" s="6">
        <f>Table1[[#This Row],[anc_kp]]</f>
        <v>0</v>
      </c>
      <c r="CR193" s="6">
        <f>Table1[[#This Row],[MOH 731_HIV_TB cases_New_HV03-61]]</f>
        <v>0</v>
      </c>
      <c r="CS193" s="6">
        <f>Table1[[#This Row],[MOH 731_HIV_TB New_KnownHIVPositive(KPs)_HV03-62]]</f>
        <v>0</v>
      </c>
      <c r="CT193" s="6">
        <f t="shared" si="25"/>
        <v>0</v>
      </c>
      <c r="CU193" s="6">
        <f t="shared" si="26"/>
        <v>0</v>
      </c>
      <c r="CV193" s="6">
        <f>Table1[[#This Row],[MOH 731_HIV_TB New HIV Positive_HV03-63]]</f>
        <v>0</v>
      </c>
      <c r="CW193" s="6">
        <f>Table1[[#This Row],[MOH 731_HIV_TB New Known HIV Positive (KP) on HAART_HV03-64]]</f>
        <v>0</v>
      </c>
      <c r="CX193" s="6">
        <f>Table1[[#This Row],[MOH 731_HIV_TB New_start_HAART_HV03-65]]</f>
        <v>0</v>
      </c>
      <c r="CY193" s="6">
        <f>SUM(Table1[[#This Row],[tb_alreadyart_3082]:[tb_newart_3083]])</f>
        <v>0</v>
      </c>
      <c r="CZ193" s="6">
        <f>SUM(Table1[[#This Row],[MOH 731_HTS_No. Initiated on PrEP (NEW)_General popn _(M)_ HV01-19]:[MOH 731_HTS_No. Initiated on PrEP (NEW)_Pregnant and breastfeeding women HV01-31]])</f>
        <v>0</v>
      </c>
      <c r="DA193" s="6">
        <f t="shared" si="27"/>
        <v>0</v>
      </c>
      <c r="DB193" s="6">
        <f t="shared" si="28"/>
        <v>0</v>
      </c>
      <c r="DC193" s="6">
        <f>Table1[[#This Row],[MOH 711 SGBV Total Survivors Seen]]</f>
        <v>0</v>
      </c>
      <c r="DD193" s="6">
        <f t="shared" si="29"/>
        <v>0</v>
      </c>
      <c r="DE193" s="6">
        <f t="shared" si="30"/>
        <v>0</v>
      </c>
      <c r="DF193" s="6">
        <f>SUM(Table1[[#This Row],[MOH 731_HIV_TB_StartTPT_&lt;15 HV03-31]:[MOH 731_HIV_TB_StartTPT_15+ HV03-32]])</f>
        <v>0</v>
      </c>
      <c r="DG193" s="6">
        <f t="shared" si="31"/>
        <v>0</v>
      </c>
      <c r="DH193" s="18"/>
      <c r="DI193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('202407_rLsbZAD31Sh','202407','rLsbZAD31Sh','16729','0','0','1','0','0','0','0','0','0','0','0','0','0','0','1','0','0','0','0','0','0','0','0','0','0','0','0','0','0','0','0','0');</v>
      </c>
    </row>
    <row r="194" spans="2:113" x14ac:dyDescent="0.25">
      <c r="B194" s="1">
        <v>202407</v>
      </c>
      <c r="C194" s="2">
        <v>45474</v>
      </c>
      <c r="D194" s="1">
        <v>202407</v>
      </c>
      <c r="E194" s="1"/>
      <c r="F194" s="1" t="s">
        <v>362</v>
      </c>
      <c r="G194" s="1" t="s">
        <v>363</v>
      </c>
      <c r="H194" s="1">
        <v>17084</v>
      </c>
      <c r="I194" s="1"/>
      <c r="J194" s="1"/>
      <c r="K194" s="1">
        <v>6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>
        <v>3</v>
      </c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>
        <v>3</v>
      </c>
      <c r="BZ194" s="1"/>
      <c r="CA194" s="1"/>
      <c r="CB194" s="16">
        <f>SUM(Table1[[#This Row],[MOH 731_HTS_Positive_2-9 _(M)_ HV01-06]:[MOH 731_HTS_Positive_25+ _(F) (Including PMTCT)_HV01-15]])</f>
        <v>0</v>
      </c>
      <c r="CC194" s="16">
        <f>SUM(Table1[[#This Row],[MOH 731_HTS_Tests _(M)_ HV01-01]:[MOH 731_HTS_Tests _(F) (Including PMTCT)_ HV01-02]])</f>
        <v>6</v>
      </c>
      <c r="CD194" s="16">
        <f>Table1[[#This Row],[MOH 711 New ANC clients]]</f>
        <v>3</v>
      </c>
      <c r="CE194" s="6">
        <f>SUM(Table1[[#This Row],[MOH 731_EMTCT_Tested at ANC_Initial_HV02-02]])</f>
        <v>3</v>
      </c>
      <c r="CF194" s="6">
        <f t="shared" si="33"/>
        <v>0</v>
      </c>
      <c r="CG194" s="6">
        <f t="shared" si="33"/>
        <v>0</v>
      </c>
      <c r="CH194" s="6">
        <f>SUM(Table1[[#This Row],[MOH 731_EMTCT_Known Positive at 1st ANC_HV02-01]])</f>
        <v>0</v>
      </c>
      <c r="CI194" s="6">
        <f>SUM(Table1[[#This Row],[MOH 731_EMTCT_Positive Results_ANC_HV02-10]])</f>
        <v>0</v>
      </c>
      <c r="CJ194" s="6">
        <f t="shared" si="23"/>
        <v>0</v>
      </c>
      <c r="CK194" s="6">
        <f t="shared" si="24"/>
        <v>0</v>
      </c>
      <c r="CL194" s="6">
        <f>Table1[[#This Row],[MOH 731_EMTCT_Start HAART_ANC_HV02-15]]</f>
        <v>0</v>
      </c>
      <c r="CM194" s="6">
        <f>Table1[[#This Row],[MOH 731_EMTCT_On HAART at 1st ANC_HV02-14]]</f>
        <v>0</v>
      </c>
      <c r="CN194" s="6">
        <f>SUM(Table1[[#This Row],[MOH 731_HIV_TB_StartART_&lt;1 (M) HV03-01]:[MOH 731_HIV_TB_StartART_25+_(F)_HV03-14]])</f>
        <v>0</v>
      </c>
      <c r="CO194" s="6">
        <f>SUM(Table1[[#This Row],[MOH 731_HIV_TB_OnART_&lt;1 (M) HV03-15]:[MOH 731_HIV_TB_OnART_25+_(F)_HV03-28]])</f>
        <v>0</v>
      </c>
      <c r="CP194" s="6">
        <f>Table1[[#This Row],[anc1_731]]</f>
        <v>3</v>
      </c>
      <c r="CQ194" s="6">
        <f>Table1[[#This Row],[anc_kp]]</f>
        <v>0</v>
      </c>
      <c r="CR194" s="6">
        <f>Table1[[#This Row],[MOH 731_HIV_TB cases_New_HV03-61]]</f>
        <v>0</v>
      </c>
      <c r="CS194" s="6">
        <f>Table1[[#This Row],[MOH 731_HIV_TB New_KnownHIVPositive(KPs)_HV03-62]]</f>
        <v>0</v>
      </c>
      <c r="CT194" s="6">
        <f t="shared" si="25"/>
        <v>0</v>
      </c>
      <c r="CU194" s="6">
        <f t="shared" si="26"/>
        <v>0</v>
      </c>
      <c r="CV194" s="6">
        <f>Table1[[#This Row],[MOH 731_HIV_TB New HIV Positive_HV03-63]]</f>
        <v>0</v>
      </c>
      <c r="CW194" s="6">
        <f>Table1[[#This Row],[MOH 731_HIV_TB New Known HIV Positive (KP) on HAART_HV03-64]]</f>
        <v>0</v>
      </c>
      <c r="CX194" s="6">
        <f>Table1[[#This Row],[MOH 731_HIV_TB New_start_HAART_HV03-65]]</f>
        <v>0</v>
      </c>
      <c r="CY194" s="6">
        <f>SUM(Table1[[#This Row],[tb_alreadyart_3082]:[tb_newart_3083]])</f>
        <v>0</v>
      </c>
      <c r="CZ194" s="6">
        <f>SUM(Table1[[#This Row],[MOH 731_HTS_No. Initiated on PrEP (NEW)_General popn _(M)_ HV01-19]:[MOH 731_HTS_No. Initiated on PrEP (NEW)_Pregnant and breastfeeding women HV01-31]])</f>
        <v>0</v>
      </c>
      <c r="DA194" s="6">
        <f t="shared" si="27"/>
        <v>0</v>
      </c>
      <c r="DB194" s="6">
        <f t="shared" si="28"/>
        <v>0</v>
      </c>
      <c r="DC194" s="6">
        <f>Table1[[#This Row],[MOH 711 SGBV Total Survivors Seen]]</f>
        <v>0</v>
      </c>
      <c r="DD194" s="6">
        <f t="shared" si="29"/>
        <v>0</v>
      </c>
      <c r="DE194" s="6">
        <f t="shared" si="30"/>
        <v>0</v>
      </c>
      <c r="DF194" s="6">
        <f>SUM(Table1[[#This Row],[MOH 731_HIV_TB_StartTPT_&lt;15 HV03-31]:[MOH 731_HIV_TB_StartTPT_15+ HV03-32]])</f>
        <v>0</v>
      </c>
      <c r="DG194" s="6">
        <f t="shared" si="31"/>
        <v>0</v>
      </c>
      <c r="DH194" s="18"/>
      <c r="DI194" s="18" t="str">
        <f t="shared" si="32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('202407_lOEIhtXlVHf','202407','lOEIhtXlVHf','17084','0','6','3','3','0','0','0','0','0','0','0','0','0','0','3','0','0','0','0','0','0','0','0','0','0','0','0','0','0','0','0','0');</v>
      </c>
    </row>
    <row r="195" spans="2:113" x14ac:dyDescent="0.25">
      <c r="B195" s="1">
        <v>202407</v>
      </c>
      <c r="C195" s="2">
        <v>45474</v>
      </c>
      <c r="D195" s="1">
        <v>202407</v>
      </c>
      <c r="E195" s="1"/>
      <c r="F195" s="1" t="s">
        <v>735</v>
      </c>
      <c r="G195" s="1" t="s">
        <v>736</v>
      </c>
      <c r="H195" s="1">
        <v>26307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>
        <v>19</v>
      </c>
      <c r="BZ195" s="1"/>
      <c r="CA195" s="1"/>
      <c r="CB195" s="16">
        <f>SUM(Table1[[#This Row],[MOH 731_HTS_Positive_2-9 _(M)_ HV01-06]:[MOH 731_HTS_Positive_25+ _(F) (Including PMTCT)_HV01-15]])</f>
        <v>0</v>
      </c>
      <c r="CC195" s="16">
        <f>SUM(Table1[[#This Row],[MOH 731_HTS_Tests _(M)_ HV01-01]:[MOH 731_HTS_Tests _(F) (Including PMTCT)_ HV01-02]])</f>
        <v>0</v>
      </c>
      <c r="CD195" s="16">
        <f>Table1[[#This Row],[MOH 711 New ANC clients]]</f>
        <v>19</v>
      </c>
      <c r="CE195" s="6">
        <f>SUM(Table1[[#This Row],[MOH 731_EMTCT_Tested at ANC_Initial_HV02-02]])</f>
        <v>0</v>
      </c>
      <c r="CF195" s="6">
        <f t="shared" si="33"/>
        <v>0</v>
      </c>
      <c r="CG195" s="6">
        <f t="shared" si="33"/>
        <v>0</v>
      </c>
      <c r="CH195" s="6">
        <f>SUM(Table1[[#This Row],[MOH 731_EMTCT_Known Positive at 1st ANC_HV02-01]])</f>
        <v>0</v>
      </c>
      <c r="CI195" s="6">
        <f>SUM(Table1[[#This Row],[MOH 731_EMTCT_Positive Results_ANC_HV02-10]])</f>
        <v>0</v>
      </c>
      <c r="CJ195" s="6">
        <f t="shared" ref="CJ195:CJ258" si="34">IF(1=1,0,0)</f>
        <v>0</v>
      </c>
      <c r="CK195" s="6">
        <f t="shared" ref="CK195:CK258" si="35">IF(1=1,0,0)</f>
        <v>0</v>
      </c>
      <c r="CL195" s="6">
        <f>Table1[[#This Row],[MOH 731_EMTCT_Start HAART_ANC_HV02-15]]</f>
        <v>0</v>
      </c>
      <c r="CM195" s="6">
        <f>Table1[[#This Row],[MOH 731_EMTCT_On HAART at 1st ANC_HV02-14]]</f>
        <v>0</v>
      </c>
      <c r="CN195" s="6">
        <f>SUM(Table1[[#This Row],[MOH 731_HIV_TB_StartART_&lt;1 (M) HV03-01]:[MOH 731_HIV_TB_StartART_25+_(F)_HV03-14]])</f>
        <v>0</v>
      </c>
      <c r="CO195" s="6">
        <f>SUM(Table1[[#This Row],[MOH 731_HIV_TB_OnART_&lt;1 (M) HV03-15]:[MOH 731_HIV_TB_OnART_25+_(F)_HV03-28]])</f>
        <v>0</v>
      </c>
      <c r="CP195" s="6">
        <f>Table1[[#This Row],[anc1_731]]</f>
        <v>19</v>
      </c>
      <c r="CQ195" s="6">
        <f>Table1[[#This Row],[anc_kp]]</f>
        <v>0</v>
      </c>
      <c r="CR195" s="6">
        <f>Table1[[#This Row],[MOH 731_HIV_TB cases_New_HV03-61]]</f>
        <v>0</v>
      </c>
      <c r="CS195" s="6">
        <f>Table1[[#This Row],[MOH 731_HIV_TB New_KnownHIVPositive(KPs)_HV03-62]]</f>
        <v>0</v>
      </c>
      <c r="CT195" s="6">
        <f t="shared" ref="CT195:CT258" si="36">IF(1=1,0,0)</f>
        <v>0</v>
      </c>
      <c r="CU195" s="6">
        <f t="shared" ref="CU195:CU258" si="37">IF(1=1,0,0)</f>
        <v>0</v>
      </c>
      <c r="CV195" s="6">
        <f>Table1[[#This Row],[MOH 731_HIV_TB New HIV Positive_HV03-63]]</f>
        <v>0</v>
      </c>
      <c r="CW195" s="6">
        <f>Table1[[#This Row],[MOH 731_HIV_TB New Known HIV Positive (KP) on HAART_HV03-64]]</f>
        <v>0</v>
      </c>
      <c r="CX195" s="6">
        <f>Table1[[#This Row],[MOH 731_HIV_TB New_start_HAART_HV03-65]]</f>
        <v>0</v>
      </c>
      <c r="CY195" s="6">
        <f>SUM(Table1[[#This Row],[tb_alreadyart_3082]:[tb_newart_3083]])</f>
        <v>0</v>
      </c>
      <c r="CZ195" s="6">
        <f>SUM(Table1[[#This Row],[MOH 731_HTS_No. Initiated on PrEP (NEW)_General popn _(M)_ HV01-19]:[MOH 731_HTS_No. Initiated on PrEP (NEW)_Pregnant and breastfeeding women HV01-31]])</f>
        <v>0</v>
      </c>
      <c r="DA195" s="6">
        <f t="shared" ref="DA195:DA258" si="38">IF(1=1,0,0)</f>
        <v>0</v>
      </c>
      <c r="DB195" s="6">
        <f t="shared" ref="DB195:DB258" si="39">IF(1=1,0,0)</f>
        <v>0</v>
      </c>
      <c r="DC195" s="6">
        <f>Table1[[#This Row],[MOH 711 SGBV Total Survivors Seen]]</f>
        <v>0</v>
      </c>
      <c r="DD195" s="6">
        <f t="shared" ref="DD195:DD258" si="40">IF(1=1,0,0)</f>
        <v>0</v>
      </c>
      <c r="DE195" s="6">
        <f t="shared" ref="DE195:DE258" si="41">IF(1=1,0,0)</f>
        <v>0</v>
      </c>
      <c r="DF195" s="6">
        <f>SUM(Table1[[#This Row],[MOH 731_HIV_TB_StartTPT_&lt;15 HV03-31]:[MOH 731_HIV_TB_StartTPT_15+ HV03-32]])</f>
        <v>0</v>
      </c>
      <c r="DG195" s="6">
        <f t="shared" ref="DG195:DG258" si="42">IF(1=1,0,0)</f>
        <v>0</v>
      </c>
      <c r="DH195" s="18"/>
      <c r="DI195" s="18" t="str">
        <f t="shared" ref="DI195:DI258" si="43">IF(B195&lt;&gt;"",CONCATENATE("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195,"_",F195,"','",B195,"','",F195,"','",H195,"','",CB195,"','",CC195,"','",CD195,"','",CE195,"','",CF195,"','",CG195,"','",CH195,"','",CI195,"','",CJ195,"','",CK195,"','",CL195,"','",CM195,"','",CN195,"','",CO195,"','",CP195,"','",CQ195,"','",CR195,"','",CS195,"','",CT195,"','",CU195,"','",CV195,"','",CW195,"','",CX195,"','",CY195,"','",CZ195,"','",DA195,"','",DB195,"','",DC195,"','",DD195,"','",DE195,"','",DF195,"','",DG195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('202407_tgAWIuLrws4','202407','tgAWIuLrws4','26307','0','0','19','0','0','0','0','0','0','0','0','0','0','0','19','0','0','0','0','0','0','0','0','0','0','0','0','0','0','0','0','0');</v>
      </c>
    </row>
    <row r="196" spans="2:113" x14ac:dyDescent="0.25">
      <c r="B196" s="1">
        <v>202407</v>
      </c>
      <c r="C196" s="2">
        <v>45474</v>
      </c>
      <c r="D196" s="1">
        <v>202407</v>
      </c>
      <c r="E196" s="1"/>
      <c r="F196" s="1" t="s">
        <v>737</v>
      </c>
      <c r="G196" s="1" t="s">
        <v>738</v>
      </c>
      <c r="H196" s="1">
        <v>24688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>
        <v>4</v>
      </c>
      <c r="BZ196" s="1"/>
      <c r="CA196" s="1"/>
      <c r="CB196" s="16">
        <f>SUM(Table1[[#This Row],[MOH 731_HTS_Positive_2-9 _(M)_ HV01-06]:[MOH 731_HTS_Positive_25+ _(F) (Including PMTCT)_HV01-15]])</f>
        <v>0</v>
      </c>
      <c r="CC196" s="16">
        <f>SUM(Table1[[#This Row],[MOH 731_HTS_Tests _(M)_ HV01-01]:[MOH 731_HTS_Tests _(F) (Including PMTCT)_ HV01-02]])</f>
        <v>0</v>
      </c>
      <c r="CD196" s="16">
        <f>Table1[[#This Row],[MOH 711 New ANC clients]]</f>
        <v>4</v>
      </c>
      <c r="CE196" s="6">
        <f>SUM(Table1[[#This Row],[MOH 731_EMTCT_Tested at ANC_Initial_HV02-02]])</f>
        <v>0</v>
      </c>
      <c r="CF196" s="6">
        <f t="shared" ref="CF196:CG259" si="44">IF(1=1,0,0)</f>
        <v>0</v>
      </c>
      <c r="CG196" s="6">
        <f t="shared" si="44"/>
        <v>0</v>
      </c>
      <c r="CH196" s="6">
        <f>SUM(Table1[[#This Row],[MOH 731_EMTCT_Known Positive at 1st ANC_HV02-01]])</f>
        <v>0</v>
      </c>
      <c r="CI196" s="6">
        <f>SUM(Table1[[#This Row],[MOH 731_EMTCT_Positive Results_ANC_HV02-10]])</f>
        <v>0</v>
      </c>
      <c r="CJ196" s="6">
        <f t="shared" si="34"/>
        <v>0</v>
      </c>
      <c r="CK196" s="6">
        <f t="shared" si="35"/>
        <v>0</v>
      </c>
      <c r="CL196" s="6">
        <f>Table1[[#This Row],[MOH 731_EMTCT_Start HAART_ANC_HV02-15]]</f>
        <v>0</v>
      </c>
      <c r="CM196" s="6">
        <f>Table1[[#This Row],[MOH 731_EMTCT_On HAART at 1st ANC_HV02-14]]</f>
        <v>0</v>
      </c>
      <c r="CN196" s="6">
        <f>SUM(Table1[[#This Row],[MOH 731_HIV_TB_StartART_&lt;1 (M) HV03-01]:[MOH 731_HIV_TB_StartART_25+_(F)_HV03-14]])</f>
        <v>0</v>
      </c>
      <c r="CO196" s="6">
        <f>SUM(Table1[[#This Row],[MOH 731_HIV_TB_OnART_&lt;1 (M) HV03-15]:[MOH 731_HIV_TB_OnART_25+_(F)_HV03-28]])</f>
        <v>0</v>
      </c>
      <c r="CP196" s="6">
        <f>Table1[[#This Row],[anc1_731]]</f>
        <v>4</v>
      </c>
      <c r="CQ196" s="6">
        <f>Table1[[#This Row],[anc_kp]]</f>
        <v>0</v>
      </c>
      <c r="CR196" s="6">
        <f>Table1[[#This Row],[MOH 731_HIV_TB cases_New_HV03-61]]</f>
        <v>0</v>
      </c>
      <c r="CS196" s="6">
        <f>Table1[[#This Row],[MOH 731_HIV_TB New_KnownHIVPositive(KPs)_HV03-62]]</f>
        <v>0</v>
      </c>
      <c r="CT196" s="6">
        <f t="shared" si="36"/>
        <v>0</v>
      </c>
      <c r="CU196" s="6">
        <f t="shared" si="37"/>
        <v>0</v>
      </c>
      <c r="CV196" s="6">
        <f>Table1[[#This Row],[MOH 731_HIV_TB New HIV Positive_HV03-63]]</f>
        <v>0</v>
      </c>
      <c r="CW196" s="6">
        <f>Table1[[#This Row],[MOH 731_HIV_TB New Known HIV Positive (KP) on HAART_HV03-64]]</f>
        <v>0</v>
      </c>
      <c r="CX196" s="6">
        <f>Table1[[#This Row],[MOH 731_HIV_TB New_start_HAART_HV03-65]]</f>
        <v>0</v>
      </c>
      <c r="CY196" s="6">
        <f>SUM(Table1[[#This Row],[tb_alreadyart_3082]:[tb_newart_3083]])</f>
        <v>0</v>
      </c>
      <c r="CZ196" s="6">
        <f>SUM(Table1[[#This Row],[MOH 731_HTS_No. Initiated on PrEP (NEW)_General popn _(M)_ HV01-19]:[MOH 731_HTS_No. Initiated on PrEP (NEW)_Pregnant and breastfeeding women HV01-31]])</f>
        <v>0</v>
      </c>
      <c r="DA196" s="6">
        <f t="shared" si="38"/>
        <v>0</v>
      </c>
      <c r="DB196" s="6">
        <f t="shared" si="39"/>
        <v>0</v>
      </c>
      <c r="DC196" s="6">
        <f>Table1[[#This Row],[MOH 711 SGBV Total Survivors Seen]]</f>
        <v>0</v>
      </c>
      <c r="DD196" s="6">
        <f t="shared" si="40"/>
        <v>0</v>
      </c>
      <c r="DE196" s="6">
        <f t="shared" si="41"/>
        <v>0</v>
      </c>
      <c r="DF196" s="6">
        <f>SUM(Table1[[#This Row],[MOH 731_HIV_TB_StartTPT_&lt;15 HV03-31]:[MOH 731_HIV_TB_StartTPT_15+ HV03-32]])</f>
        <v>0</v>
      </c>
      <c r="DG196" s="6">
        <f t="shared" si="42"/>
        <v>0</v>
      </c>
      <c r="DH196" s="18"/>
      <c r="DI196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('202407_sVwMOKigAp3','202407','sVwMOKigAp3','24688','0','0','4','0','0','0','0','0','0','0','0','0','0','0','4','0','0','0','0','0','0','0','0','0','0','0','0','0','0','0','0','0');</v>
      </c>
    </row>
    <row r="197" spans="2:113" x14ac:dyDescent="0.25">
      <c r="B197" s="1">
        <v>202407</v>
      </c>
      <c r="C197" s="2">
        <v>45474</v>
      </c>
      <c r="D197" s="1">
        <v>202407</v>
      </c>
      <c r="E197" s="1"/>
      <c r="F197" s="1" t="s">
        <v>582</v>
      </c>
      <c r="G197" s="1" t="s">
        <v>583</v>
      </c>
      <c r="H197" s="1">
        <v>19946</v>
      </c>
      <c r="I197" s="1" t="s">
        <v>89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>
        <v>7</v>
      </c>
      <c r="BZ197" s="1"/>
      <c r="CA197" s="1"/>
      <c r="CB197" s="16">
        <f>SUM(Table1[[#This Row],[MOH 731_HTS_Positive_2-9 _(M)_ HV01-06]:[MOH 731_HTS_Positive_25+ _(F) (Including PMTCT)_HV01-15]])</f>
        <v>0</v>
      </c>
      <c r="CC197" s="16">
        <f>SUM(Table1[[#This Row],[MOH 731_HTS_Tests _(M)_ HV01-01]:[MOH 731_HTS_Tests _(F) (Including PMTCT)_ HV01-02]])</f>
        <v>0</v>
      </c>
      <c r="CD197" s="16">
        <f>Table1[[#This Row],[MOH 711 New ANC clients]]</f>
        <v>7</v>
      </c>
      <c r="CE197" s="6">
        <f>SUM(Table1[[#This Row],[MOH 731_EMTCT_Tested at ANC_Initial_HV02-02]])</f>
        <v>0</v>
      </c>
      <c r="CF197" s="6">
        <f t="shared" si="44"/>
        <v>0</v>
      </c>
      <c r="CG197" s="6">
        <f t="shared" si="44"/>
        <v>0</v>
      </c>
      <c r="CH197" s="6">
        <f>SUM(Table1[[#This Row],[MOH 731_EMTCT_Known Positive at 1st ANC_HV02-01]])</f>
        <v>0</v>
      </c>
      <c r="CI197" s="6">
        <f>SUM(Table1[[#This Row],[MOH 731_EMTCT_Positive Results_ANC_HV02-10]])</f>
        <v>0</v>
      </c>
      <c r="CJ197" s="6">
        <f t="shared" si="34"/>
        <v>0</v>
      </c>
      <c r="CK197" s="6">
        <f t="shared" si="35"/>
        <v>0</v>
      </c>
      <c r="CL197" s="6">
        <f>Table1[[#This Row],[MOH 731_EMTCT_Start HAART_ANC_HV02-15]]</f>
        <v>0</v>
      </c>
      <c r="CM197" s="6">
        <f>Table1[[#This Row],[MOH 731_EMTCT_On HAART at 1st ANC_HV02-14]]</f>
        <v>0</v>
      </c>
      <c r="CN197" s="6">
        <f>SUM(Table1[[#This Row],[MOH 731_HIV_TB_StartART_&lt;1 (M) HV03-01]:[MOH 731_HIV_TB_StartART_25+_(F)_HV03-14]])</f>
        <v>0</v>
      </c>
      <c r="CO197" s="6">
        <f>SUM(Table1[[#This Row],[MOH 731_HIV_TB_OnART_&lt;1 (M) HV03-15]:[MOH 731_HIV_TB_OnART_25+_(F)_HV03-28]])</f>
        <v>0</v>
      </c>
      <c r="CP197" s="6">
        <f>Table1[[#This Row],[anc1_731]]</f>
        <v>7</v>
      </c>
      <c r="CQ197" s="6">
        <f>Table1[[#This Row],[anc_kp]]</f>
        <v>0</v>
      </c>
      <c r="CR197" s="6">
        <f>Table1[[#This Row],[MOH 731_HIV_TB cases_New_HV03-61]]</f>
        <v>0</v>
      </c>
      <c r="CS197" s="6">
        <f>Table1[[#This Row],[MOH 731_HIV_TB New_KnownHIVPositive(KPs)_HV03-62]]</f>
        <v>0</v>
      </c>
      <c r="CT197" s="6">
        <f t="shared" si="36"/>
        <v>0</v>
      </c>
      <c r="CU197" s="6">
        <f t="shared" si="37"/>
        <v>0</v>
      </c>
      <c r="CV197" s="6">
        <f>Table1[[#This Row],[MOH 731_HIV_TB New HIV Positive_HV03-63]]</f>
        <v>0</v>
      </c>
      <c r="CW197" s="6">
        <f>Table1[[#This Row],[MOH 731_HIV_TB New Known HIV Positive (KP) on HAART_HV03-64]]</f>
        <v>0</v>
      </c>
      <c r="CX197" s="6">
        <f>Table1[[#This Row],[MOH 731_HIV_TB New_start_HAART_HV03-65]]</f>
        <v>0</v>
      </c>
      <c r="CY197" s="6">
        <f>SUM(Table1[[#This Row],[tb_alreadyart_3082]:[tb_newart_3083]])</f>
        <v>0</v>
      </c>
      <c r="CZ197" s="6">
        <f>SUM(Table1[[#This Row],[MOH 731_HTS_No. Initiated on PrEP (NEW)_General popn _(M)_ HV01-19]:[MOH 731_HTS_No. Initiated on PrEP (NEW)_Pregnant and breastfeeding women HV01-31]])</f>
        <v>0</v>
      </c>
      <c r="DA197" s="6">
        <f t="shared" si="38"/>
        <v>0</v>
      </c>
      <c r="DB197" s="6">
        <f t="shared" si="39"/>
        <v>0</v>
      </c>
      <c r="DC197" s="6">
        <f>Table1[[#This Row],[MOH 711 SGBV Total Survivors Seen]]</f>
        <v>0</v>
      </c>
      <c r="DD197" s="6">
        <f t="shared" si="40"/>
        <v>0</v>
      </c>
      <c r="DE197" s="6">
        <f t="shared" si="41"/>
        <v>0</v>
      </c>
      <c r="DF197" s="6">
        <f>SUM(Table1[[#This Row],[MOH 731_HIV_TB_StartTPT_&lt;15 HV03-31]:[MOH 731_HIV_TB_StartTPT_15+ HV03-32]])</f>
        <v>0</v>
      </c>
      <c r="DG197" s="6">
        <f t="shared" si="42"/>
        <v>0</v>
      </c>
      <c r="DH197" s="18"/>
      <c r="DI197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('202407_VuPVJkTWe03','202407','VuPVJkTWe03','19946','0','0','7','0','0','0','0','0','0','0','0','0','0','0','7','0','0','0','0','0','0','0','0','0','0','0','0','0','0','0','0','0');</v>
      </c>
    </row>
    <row r="198" spans="2:113" x14ac:dyDescent="0.25">
      <c r="B198" s="1">
        <v>202407</v>
      </c>
      <c r="C198" s="2">
        <v>45474</v>
      </c>
      <c r="D198" s="1">
        <v>202407</v>
      </c>
      <c r="E198" s="1"/>
      <c r="F198" s="1" t="s">
        <v>584</v>
      </c>
      <c r="G198" s="1" t="s">
        <v>585</v>
      </c>
      <c r="H198" s="1">
        <v>15327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>
        <v>29</v>
      </c>
      <c r="BZ198" s="1"/>
      <c r="CA198" s="1">
        <v>1</v>
      </c>
      <c r="CB198" s="16">
        <f>SUM(Table1[[#This Row],[MOH 731_HTS_Positive_2-9 _(M)_ HV01-06]:[MOH 731_HTS_Positive_25+ _(F) (Including PMTCT)_HV01-15]])</f>
        <v>0</v>
      </c>
      <c r="CC198" s="16">
        <f>SUM(Table1[[#This Row],[MOH 731_HTS_Tests _(M)_ HV01-01]:[MOH 731_HTS_Tests _(F) (Including PMTCT)_ HV01-02]])</f>
        <v>0</v>
      </c>
      <c r="CD198" s="16">
        <f>Table1[[#This Row],[MOH 711 New ANC clients]]</f>
        <v>29</v>
      </c>
      <c r="CE198" s="6">
        <f>SUM(Table1[[#This Row],[MOH 731_EMTCT_Tested at ANC_Initial_HV02-02]])</f>
        <v>0</v>
      </c>
      <c r="CF198" s="6">
        <f t="shared" si="44"/>
        <v>0</v>
      </c>
      <c r="CG198" s="6">
        <f t="shared" si="44"/>
        <v>0</v>
      </c>
      <c r="CH198" s="6">
        <f>SUM(Table1[[#This Row],[MOH 731_EMTCT_Known Positive at 1st ANC_HV02-01]])</f>
        <v>0</v>
      </c>
      <c r="CI198" s="6">
        <f>SUM(Table1[[#This Row],[MOH 731_EMTCT_Positive Results_ANC_HV02-10]])</f>
        <v>0</v>
      </c>
      <c r="CJ198" s="6">
        <f t="shared" si="34"/>
        <v>0</v>
      </c>
      <c r="CK198" s="6">
        <f t="shared" si="35"/>
        <v>0</v>
      </c>
      <c r="CL198" s="6">
        <f>Table1[[#This Row],[MOH 731_EMTCT_Start HAART_ANC_HV02-15]]</f>
        <v>0</v>
      </c>
      <c r="CM198" s="6">
        <f>Table1[[#This Row],[MOH 731_EMTCT_On HAART at 1st ANC_HV02-14]]</f>
        <v>0</v>
      </c>
      <c r="CN198" s="6">
        <f>SUM(Table1[[#This Row],[MOH 731_HIV_TB_StartART_&lt;1 (M) HV03-01]:[MOH 731_HIV_TB_StartART_25+_(F)_HV03-14]])</f>
        <v>0</v>
      </c>
      <c r="CO198" s="6">
        <f>SUM(Table1[[#This Row],[MOH 731_HIV_TB_OnART_&lt;1 (M) HV03-15]:[MOH 731_HIV_TB_OnART_25+_(F)_HV03-28]])</f>
        <v>0</v>
      </c>
      <c r="CP198" s="6">
        <f>Table1[[#This Row],[anc1_731]]</f>
        <v>29</v>
      </c>
      <c r="CQ198" s="6">
        <f>Table1[[#This Row],[anc_kp]]</f>
        <v>0</v>
      </c>
      <c r="CR198" s="6">
        <f>Table1[[#This Row],[MOH 731_HIV_TB cases_New_HV03-61]]</f>
        <v>0</v>
      </c>
      <c r="CS198" s="6">
        <f>Table1[[#This Row],[MOH 731_HIV_TB New_KnownHIVPositive(KPs)_HV03-62]]</f>
        <v>0</v>
      </c>
      <c r="CT198" s="6">
        <f t="shared" si="36"/>
        <v>0</v>
      </c>
      <c r="CU198" s="6">
        <f t="shared" si="37"/>
        <v>0</v>
      </c>
      <c r="CV198" s="6">
        <f>Table1[[#This Row],[MOH 731_HIV_TB New HIV Positive_HV03-63]]</f>
        <v>0</v>
      </c>
      <c r="CW198" s="6">
        <f>Table1[[#This Row],[MOH 731_HIV_TB New Known HIV Positive (KP) on HAART_HV03-64]]</f>
        <v>0</v>
      </c>
      <c r="CX198" s="6">
        <f>Table1[[#This Row],[MOH 731_HIV_TB New_start_HAART_HV03-65]]</f>
        <v>0</v>
      </c>
      <c r="CY198" s="6">
        <f>SUM(Table1[[#This Row],[tb_alreadyart_3082]:[tb_newart_3083]])</f>
        <v>0</v>
      </c>
      <c r="CZ198" s="6">
        <f>SUM(Table1[[#This Row],[MOH 731_HTS_No. Initiated on PrEP (NEW)_General popn _(M)_ HV01-19]:[MOH 731_HTS_No. Initiated on PrEP (NEW)_Pregnant and breastfeeding women HV01-31]])</f>
        <v>0</v>
      </c>
      <c r="DA198" s="6">
        <f t="shared" si="38"/>
        <v>0</v>
      </c>
      <c r="DB198" s="6">
        <f t="shared" si="39"/>
        <v>0</v>
      </c>
      <c r="DC198" s="6">
        <f>Table1[[#This Row],[MOH 711 SGBV Total Survivors Seen]]</f>
        <v>1</v>
      </c>
      <c r="DD198" s="6">
        <f t="shared" si="40"/>
        <v>0</v>
      </c>
      <c r="DE198" s="6">
        <f t="shared" si="41"/>
        <v>0</v>
      </c>
      <c r="DF198" s="6">
        <f>SUM(Table1[[#This Row],[MOH 731_HIV_TB_StartTPT_&lt;15 HV03-31]:[MOH 731_HIV_TB_StartTPT_15+ HV03-32]])</f>
        <v>0</v>
      </c>
      <c r="DG198" s="6">
        <f t="shared" si="42"/>
        <v>0</v>
      </c>
      <c r="DH198" s="18"/>
      <c r="DI198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('202407_tlSrOIuIcu3','202407','tlSrOIuIcu3','15327','0','0','29','0','0','0','0','0','0','0','0','0','0','0','29','0','0','0','0','0','0','0','0','0','0','0','0','1','0','0','0','0');</v>
      </c>
    </row>
    <row r="199" spans="2:113" x14ac:dyDescent="0.25">
      <c r="B199" s="1">
        <v>202407</v>
      </c>
      <c r="C199" s="2">
        <v>45474</v>
      </c>
      <c r="D199" s="1">
        <v>202407</v>
      </c>
      <c r="E199" s="1"/>
      <c r="F199" s="1" t="s">
        <v>364</v>
      </c>
      <c r="G199" s="1" t="s">
        <v>365</v>
      </c>
      <c r="H199" s="1">
        <v>17097</v>
      </c>
      <c r="I199" s="1"/>
      <c r="J199" s="1">
        <v>3</v>
      </c>
      <c r="K199" s="1">
        <v>1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>
        <v>1</v>
      </c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>
        <v>1</v>
      </c>
      <c r="BZ199" s="1"/>
      <c r="CA199" s="1"/>
      <c r="CB199" s="16">
        <f>SUM(Table1[[#This Row],[MOH 731_HTS_Positive_2-9 _(M)_ HV01-06]:[MOH 731_HTS_Positive_25+ _(F) (Including PMTCT)_HV01-15]])</f>
        <v>0</v>
      </c>
      <c r="CC199" s="16">
        <f>SUM(Table1[[#This Row],[MOH 731_HTS_Tests _(M)_ HV01-01]:[MOH 731_HTS_Tests _(F) (Including PMTCT)_ HV01-02]])</f>
        <v>4</v>
      </c>
      <c r="CD199" s="16">
        <f>Table1[[#This Row],[MOH 711 New ANC clients]]</f>
        <v>1</v>
      </c>
      <c r="CE199" s="6">
        <f>SUM(Table1[[#This Row],[MOH 731_EMTCT_Tested at ANC_Initial_HV02-02]])</f>
        <v>1</v>
      </c>
      <c r="CF199" s="6">
        <f t="shared" si="44"/>
        <v>0</v>
      </c>
      <c r="CG199" s="6">
        <f t="shared" si="44"/>
        <v>0</v>
      </c>
      <c r="CH199" s="6">
        <f>SUM(Table1[[#This Row],[MOH 731_EMTCT_Known Positive at 1st ANC_HV02-01]])</f>
        <v>0</v>
      </c>
      <c r="CI199" s="6">
        <f>SUM(Table1[[#This Row],[MOH 731_EMTCT_Positive Results_ANC_HV02-10]])</f>
        <v>0</v>
      </c>
      <c r="CJ199" s="6">
        <f t="shared" si="34"/>
        <v>0</v>
      </c>
      <c r="CK199" s="6">
        <f t="shared" si="35"/>
        <v>0</v>
      </c>
      <c r="CL199" s="6">
        <f>Table1[[#This Row],[MOH 731_EMTCT_Start HAART_ANC_HV02-15]]</f>
        <v>0</v>
      </c>
      <c r="CM199" s="6">
        <f>Table1[[#This Row],[MOH 731_EMTCT_On HAART at 1st ANC_HV02-14]]</f>
        <v>0</v>
      </c>
      <c r="CN199" s="6">
        <f>SUM(Table1[[#This Row],[MOH 731_HIV_TB_StartART_&lt;1 (M) HV03-01]:[MOH 731_HIV_TB_StartART_25+_(F)_HV03-14]])</f>
        <v>0</v>
      </c>
      <c r="CO199" s="6">
        <f>SUM(Table1[[#This Row],[MOH 731_HIV_TB_OnART_&lt;1 (M) HV03-15]:[MOH 731_HIV_TB_OnART_25+_(F)_HV03-28]])</f>
        <v>0</v>
      </c>
      <c r="CP199" s="6">
        <f>Table1[[#This Row],[anc1_731]]</f>
        <v>1</v>
      </c>
      <c r="CQ199" s="6">
        <f>Table1[[#This Row],[anc_kp]]</f>
        <v>0</v>
      </c>
      <c r="CR199" s="6">
        <f>Table1[[#This Row],[MOH 731_HIV_TB cases_New_HV03-61]]</f>
        <v>0</v>
      </c>
      <c r="CS199" s="6">
        <f>Table1[[#This Row],[MOH 731_HIV_TB New_KnownHIVPositive(KPs)_HV03-62]]</f>
        <v>0</v>
      </c>
      <c r="CT199" s="6">
        <f t="shared" si="36"/>
        <v>0</v>
      </c>
      <c r="CU199" s="6">
        <f t="shared" si="37"/>
        <v>0</v>
      </c>
      <c r="CV199" s="6">
        <f>Table1[[#This Row],[MOH 731_HIV_TB New HIV Positive_HV03-63]]</f>
        <v>0</v>
      </c>
      <c r="CW199" s="6">
        <f>Table1[[#This Row],[MOH 731_HIV_TB New Known HIV Positive (KP) on HAART_HV03-64]]</f>
        <v>0</v>
      </c>
      <c r="CX199" s="6">
        <f>Table1[[#This Row],[MOH 731_HIV_TB New_start_HAART_HV03-65]]</f>
        <v>0</v>
      </c>
      <c r="CY199" s="6">
        <f>SUM(Table1[[#This Row],[tb_alreadyart_3082]:[tb_newart_3083]])</f>
        <v>0</v>
      </c>
      <c r="CZ199" s="6">
        <f>SUM(Table1[[#This Row],[MOH 731_HTS_No. Initiated on PrEP (NEW)_General popn _(M)_ HV01-19]:[MOH 731_HTS_No. Initiated on PrEP (NEW)_Pregnant and breastfeeding women HV01-31]])</f>
        <v>0</v>
      </c>
      <c r="DA199" s="6">
        <f t="shared" si="38"/>
        <v>0</v>
      </c>
      <c r="DB199" s="6">
        <f t="shared" si="39"/>
        <v>0</v>
      </c>
      <c r="DC199" s="6">
        <f>Table1[[#This Row],[MOH 711 SGBV Total Survivors Seen]]</f>
        <v>0</v>
      </c>
      <c r="DD199" s="6">
        <f t="shared" si="40"/>
        <v>0</v>
      </c>
      <c r="DE199" s="6">
        <f t="shared" si="41"/>
        <v>0</v>
      </c>
      <c r="DF199" s="6">
        <f>SUM(Table1[[#This Row],[MOH 731_HIV_TB_StartTPT_&lt;15 HV03-31]:[MOH 731_HIV_TB_StartTPT_15+ HV03-32]])</f>
        <v>0</v>
      </c>
      <c r="DG199" s="6">
        <f t="shared" si="42"/>
        <v>0</v>
      </c>
      <c r="DH199" s="18"/>
      <c r="DI199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('202407_tDQTbvHTePc','202407','tDQTbvHTePc','17097','0','4','1','1','0','0','0','0','0','0','0','0','0','0','1','0','0','0','0','0','0','0','0','0','0','0','0','0','0','0','0','0');</v>
      </c>
    </row>
    <row r="200" spans="2:113" x14ac:dyDescent="0.25">
      <c r="B200" s="1">
        <v>202407</v>
      </c>
      <c r="C200" s="2">
        <v>45474</v>
      </c>
      <c r="D200" s="1">
        <v>202407</v>
      </c>
      <c r="E200" s="1"/>
      <c r="F200" s="1" t="s">
        <v>366</v>
      </c>
      <c r="G200" s="1" t="s">
        <v>367</v>
      </c>
      <c r="H200" s="1">
        <v>28856</v>
      </c>
      <c r="I200" s="1"/>
      <c r="J200" s="1">
        <v>10</v>
      </c>
      <c r="K200" s="1">
        <v>11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>
        <v>3</v>
      </c>
      <c r="BZ200" s="1"/>
      <c r="CA200" s="1"/>
      <c r="CB200" s="16">
        <f>SUM(Table1[[#This Row],[MOH 731_HTS_Positive_2-9 _(M)_ HV01-06]:[MOH 731_HTS_Positive_25+ _(F) (Including PMTCT)_HV01-15]])</f>
        <v>0</v>
      </c>
      <c r="CC200" s="16">
        <f>SUM(Table1[[#This Row],[MOH 731_HTS_Tests _(M)_ HV01-01]:[MOH 731_HTS_Tests _(F) (Including PMTCT)_ HV01-02]])</f>
        <v>21</v>
      </c>
      <c r="CD200" s="16">
        <f>Table1[[#This Row],[MOH 711 New ANC clients]]</f>
        <v>3</v>
      </c>
      <c r="CE200" s="6">
        <f>SUM(Table1[[#This Row],[MOH 731_EMTCT_Tested at ANC_Initial_HV02-02]])</f>
        <v>0</v>
      </c>
      <c r="CF200" s="6">
        <f t="shared" si="44"/>
        <v>0</v>
      </c>
      <c r="CG200" s="6">
        <f t="shared" si="44"/>
        <v>0</v>
      </c>
      <c r="CH200" s="6">
        <f>SUM(Table1[[#This Row],[MOH 731_EMTCT_Known Positive at 1st ANC_HV02-01]])</f>
        <v>0</v>
      </c>
      <c r="CI200" s="6">
        <f>SUM(Table1[[#This Row],[MOH 731_EMTCT_Positive Results_ANC_HV02-10]])</f>
        <v>0</v>
      </c>
      <c r="CJ200" s="6">
        <f t="shared" si="34"/>
        <v>0</v>
      </c>
      <c r="CK200" s="6">
        <f t="shared" si="35"/>
        <v>0</v>
      </c>
      <c r="CL200" s="6">
        <f>Table1[[#This Row],[MOH 731_EMTCT_Start HAART_ANC_HV02-15]]</f>
        <v>0</v>
      </c>
      <c r="CM200" s="6">
        <f>Table1[[#This Row],[MOH 731_EMTCT_On HAART at 1st ANC_HV02-14]]</f>
        <v>0</v>
      </c>
      <c r="CN200" s="6">
        <f>SUM(Table1[[#This Row],[MOH 731_HIV_TB_StartART_&lt;1 (M) HV03-01]:[MOH 731_HIV_TB_StartART_25+_(F)_HV03-14]])</f>
        <v>0</v>
      </c>
      <c r="CO200" s="6">
        <f>SUM(Table1[[#This Row],[MOH 731_HIV_TB_OnART_&lt;1 (M) HV03-15]:[MOH 731_HIV_TB_OnART_25+_(F)_HV03-28]])</f>
        <v>0</v>
      </c>
      <c r="CP200" s="6">
        <f>Table1[[#This Row],[anc1_731]]</f>
        <v>3</v>
      </c>
      <c r="CQ200" s="6">
        <f>Table1[[#This Row],[anc_kp]]</f>
        <v>0</v>
      </c>
      <c r="CR200" s="6">
        <f>Table1[[#This Row],[MOH 731_HIV_TB cases_New_HV03-61]]</f>
        <v>0</v>
      </c>
      <c r="CS200" s="6">
        <f>Table1[[#This Row],[MOH 731_HIV_TB New_KnownHIVPositive(KPs)_HV03-62]]</f>
        <v>0</v>
      </c>
      <c r="CT200" s="6">
        <f t="shared" si="36"/>
        <v>0</v>
      </c>
      <c r="CU200" s="6">
        <f t="shared" si="37"/>
        <v>0</v>
      </c>
      <c r="CV200" s="6">
        <f>Table1[[#This Row],[MOH 731_HIV_TB New HIV Positive_HV03-63]]</f>
        <v>0</v>
      </c>
      <c r="CW200" s="6">
        <f>Table1[[#This Row],[MOH 731_HIV_TB New Known HIV Positive (KP) on HAART_HV03-64]]</f>
        <v>0</v>
      </c>
      <c r="CX200" s="6">
        <f>Table1[[#This Row],[MOH 731_HIV_TB New_start_HAART_HV03-65]]</f>
        <v>0</v>
      </c>
      <c r="CY200" s="6">
        <f>SUM(Table1[[#This Row],[tb_alreadyart_3082]:[tb_newart_3083]])</f>
        <v>0</v>
      </c>
      <c r="CZ200" s="6">
        <f>SUM(Table1[[#This Row],[MOH 731_HTS_No. Initiated on PrEP (NEW)_General popn _(M)_ HV01-19]:[MOH 731_HTS_No. Initiated on PrEP (NEW)_Pregnant and breastfeeding women HV01-31]])</f>
        <v>0</v>
      </c>
      <c r="DA200" s="6">
        <f t="shared" si="38"/>
        <v>0</v>
      </c>
      <c r="DB200" s="6">
        <f t="shared" si="39"/>
        <v>0</v>
      </c>
      <c r="DC200" s="6">
        <f>Table1[[#This Row],[MOH 711 SGBV Total Survivors Seen]]</f>
        <v>0</v>
      </c>
      <c r="DD200" s="6">
        <f t="shared" si="40"/>
        <v>0</v>
      </c>
      <c r="DE200" s="6">
        <f t="shared" si="41"/>
        <v>0</v>
      </c>
      <c r="DF200" s="6">
        <f>SUM(Table1[[#This Row],[MOH 731_HIV_TB_StartTPT_&lt;15 HV03-31]:[MOH 731_HIV_TB_StartTPT_15+ HV03-32]])</f>
        <v>0</v>
      </c>
      <c r="DG200" s="6">
        <f t="shared" si="42"/>
        <v>0</v>
      </c>
      <c r="DH200" s="18"/>
      <c r="DI200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('202407_woo73ODABSf','202407','woo73ODABSf','28856','0','21','3','0','0','0','0','0','0','0','0','0','0','0','3','0','0','0','0','0','0','0','0','0','0','0','0','0','0','0','0','0');</v>
      </c>
    </row>
    <row r="201" spans="2:113" x14ac:dyDescent="0.25">
      <c r="B201" s="1">
        <v>202407</v>
      </c>
      <c r="C201" s="2">
        <v>45474</v>
      </c>
      <c r="D201" s="1">
        <v>202407</v>
      </c>
      <c r="E201" s="1"/>
      <c r="F201" s="1" t="s">
        <v>368</v>
      </c>
      <c r="G201" s="1" t="s">
        <v>369</v>
      </c>
      <c r="H201" s="1">
        <v>15346</v>
      </c>
      <c r="I201" s="1"/>
      <c r="J201" s="1">
        <v>3</v>
      </c>
      <c r="K201" s="1">
        <v>2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6">
        <f>SUM(Table1[[#This Row],[MOH 731_HTS_Positive_2-9 _(M)_ HV01-06]:[MOH 731_HTS_Positive_25+ _(F) (Including PMTCT)_HV01-15]])</f>
        <v>0</v>
      </c>
      <c r="CC201" s="16">
        <f>SUM(Table1[[#This Row],[MOH 731_HTS_Tests _(M)_ HV01-01]:[MOH 731_HTS_Tests _(F) (Including PMTCT)_ HV01-02]])</f>
        <v>5</v>
      </c>
      <c r="CD201" s="16">
        <f>Table1[[#This Row],[MOH 711 New ANC clients]]</f>
        <v>0</v>
      </c>
      <c r="CE201" s="6">
        <f>SUM(Table1[[#This Row],[MOH 731_EMTCT_Tested at ANC_Initial_HV02-02]])</f>
        <v>0</v>
      </c>
      <c r="CF201" s="6">
        <f t="shared" si="44"/>
        <v>0</v>
      </c>
      <c r="CG201" s="6">
        <f t="shared" si="44"/>
        <v>0</v>
      </c>
      <c r="CH201" s="6">
        <f>SUM(Table1[[#This Row],[MOH 731_EMTCT_Known Positive at 1st ANC_HV02-01]])</f>
        <v>0</v>
      </c>
      <c r="CI201" s="6">
        <f>SUM(Table1[[#This Row],[MOH 731_EMTCT_Positive Results_ANC_HV02-10]])</f>
        <v>0</v>
      </c>
      <c r="CJ201" s="6">
        <f t="shared" si="34"/>
        <v>0</v>
      </c>
      <c r="CK201" s="6">
        <f t="shared" si="35"/>
        <v>0</v>
      </c>
      <c r="CL201" s="6">
        <f>Table1[[#This Row],[MOH 731_EMTCT_Start HAART_ANC_HV02-15]]</f>
        <v>0</v>
      </c>
      <c r="CM201" s="6">
        <f>Table1[[#This Row],[MOH 731_EMTCT_On HAART at 1st ANC_HV02-14]]</f>
        <v>0</v>
      </c>
      <c r="CN201" s="6">
        <f>SUM(Table1[[#This Row],[MOH 731_HIV_TB_StartART_&lt;1 (M) HV03-01]:[MOH 731_HIV_TB_StartART_25+_(F)_HV03-14]])</f>
        <v>0</v>
      </c>
      <c r="CO201" s="6">
        <f>SUM(Table1[[#This Row],[MOH 731_HIV_TB_OnART_&lt;1 (M) HV03-15]:[MOH 731_HIV_TB_OnART_25+_(F)_HV03-28]])</f>
        <v>0</v>
      </c>
      <c r="CP201" s="6">
        <f>Table1[[#This Row],[anc1_731]]</f>
        <v>0</v>
      </c>
      <c r="CQ201" s="6">
        <f>Table1[[#This Row],[anc_kp]]</f>
        <v>0</v>
      </c>
      <c r="CR201" s="6">
        <f>Table1[[#This Row],[MOH 731_HIV_TB cases_New_HV03-61]]</f>
        <v>0</v>
      </c>
      <c r="CS201" s="6">
        <f>Table1[[#This Row],[MOH 731_HIV_TB New_KnownHIVPositive(KPs)_HV03-62]]</f>
        <v>0</v>
      </c>
      <c r="CT201" s="6">
        <f t="shared" si="36"/>
        <v>0</v>
      </c>
      <c r="CU201" s="6">
        <f t="shared" si="37"/>
        <v>0</v>
      </c>
      <c r="CV201" s="6">
        <f>Table1[[#This Row],[MOH 731_HIV_TB New HIV Positive_HV03-63]]</f>
        <v>0</v>
      </c>
      <c r="CW201" s="6">
        <f>Table1[[#This Row],[MOH 731_HIV_TB New Known HIV Positive (KP) on HAART_HV03-64]]</f>
        <v>0</v>
      </c>
      <c r="CX201" s="6">
        <f>Table1[[#This Row],[MOH 731_HIV_TB New_start_HAART_HV03-65]]</f>
        <v>0</v>
      </c>
      <c r="CY201" s="6">
        <f>SUM(Table1[[#This Row],[tb_alreadyart_3082]:[tb_newart_3083]])</f>
        <v>0</v>
      </c>
      <c r="CZ201" s="6">
        <f>SUM(Table1[[#This Row],[MOH 731_HTS_No. Initiated on PrEP (NEW)_General popn _(M)_ HV01-19]:[MOH 731_HTS_No. Initiated on PrEP (NEW)_Pregnant and breastfeeding women HV01-31]])</f>
        <v>0</v>
      </c>
      <c r="DA201" s="6">
        <f t="shared" si="38"/>
        <v>0</v>
      </c>
      <c r="DB201" s="6">
        <f t="shared" si="39"/>
        <v>0</v>
      </c>
      <c r="DC201" s="6">
        <f>Table1[[#This Row],[MOH 711 SGBV Total Survivors Seen]]</f>
        <v>0</v>
      </c>
      <c r="DD201" s="6">
        <f t="shared" si="40"/>
        <v>0</v>
      </c>
      <c r="DE201" s="6">
        <f t="shared" si="41"/>
        <v>0</v>
      </c>
      <c r="DF201" s="6">
        <f>SUM(Table1[[#This Row],[MOH 731_HIV_TB_StartTPT_&lt;15 HV03-31]:[MOH 731_HIV_TB_StartTPT_15+ HV03-32]])</f>
        <v>0</v>
      </c>
      <c r="DG201" s="6">
        <f t="shared" si="42"/>
        <v>0</v>
      </c>
      <c r="DH201" s="18"/>
      <c r="DI201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('202407_M6YiQfV3Ju7','202407','M6YiQfV3Ju7','15346','0','5','0','0','0','0','0','0','0','0','0','0','0','0','0','0','0','0','0','0','0','0','0','0','0','0','0','0','0','0','0','0');</v>
      </c>
    </row>
    <row r="202" spans="2:113" x14ac:dyDescent="0.25">
      <c r="B202" s="1">
        <v>202407</v>
      </c>
      <c r="C202" s="2">
        <v>45474</v>
      </c>
      <c r="D202" s="1">
        <v>202407</v>
      </c>
      <c r="E202" s="1"/>
      <c r="F202" s="1" t="s">
        <v>586</v>
      </c>
      <c r="G202" s="1" t="s">
        <v>587</v>
      </c>
      <c r="H202" s="1">
        <v>14459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>
        <v>9</v>
      </c>
      <c r="BZ202" s="1"/>
      <c r="CA202" s="1"/>
      <c r="CB202" s="16">
        <f>SUM(Table1[[#This Row],[MOH 731_HTS_Positive_2-9 _(M)_ HV01-06]:[MOH 731_HTS_Positive_25+ _(F) (Including PMTCT)_HV01-15]])</f>
        <v>0</v>
      </c>
      <c r="CC202" s="16">
        <f>SUM(Table1[[#This Row],[MOH 731_HTS_Tests _(M)_ HV01-01]:[MOH 731_HTS_Tests _(F) (Including PMTCT)_ HV01-02]])</f>
        <v>0</v>
      </c>
      <c r="CD202" s="16">
        <f>Table1[[#This Row],[MOH 711 New ANC clients]]</f>
        <v>9</v>
      </c>
      <c r="CE202" s="6">
        <f>SUM(Table1[[#This Row],[MOH 731_EMTCT_Tested at ANC_Initial_HV02-02]])</f>
        <v>0</v>
      </c>
      <c r="CF202" s="6">
        <f t="shared" si="44"/>
        <v>0</v>
      </c>
      <c r="CG202" s="6">
        <f t="shared" si="44"/>
        <v>0</v>
      </c>
      <c r="CH202" s="6">
        <f>SUM(Table1[[#This Row],[MOH 731_EMTCT_Known Positive at 1st ANC_HV02-01]])</f>
        <v>0</v>
      </c>
      <c r="CI202" s="6">
        <f>SUM(Table1[[#This Row],[MOH 731_EMTCT_Positive Results_ANC_HV02-10]])</f>
        <v>0</v>
      </c>
      <c r="CJ202" s="6">
        <f t="shared" si="34"/>
        <v>0</v>
      </c>
      <c r="CK202" s="6">
        <f t="shared" si="35"/>
        <v>0</v>
      </c>
      <c r="CL202" s="6">
        <f>Table1[[#This Row],[MOH 731_EMTCT_Start HAART_ANC_HV02-15]]</f>
        <v>0</v>
      </c>
      <c r="CM202" s="6">
        <f>Table1[[#This Row],[MOH 731_EMTCT_On HAART at 1st ANC_HV02-14]]</f>
        <v>0</v>
      </c>
      <c r="CN202" s="6">
        <f>SUM(Table1[[#This Row],[MOH 731_HIV_TB_StartART_&lt;1 (M) HV03-01]:[MOH 731_HIV_TB_StartART_25+_(F)_HV03-14]])</f>
        <v>0</v>
      </c>
      <c r="CO202" s="6">
        <f>SUM(Table1[[#This Row],[MOH 731_HIV_TB_OnART_&lt;1 (M) HV03-15]:[MOH 731_HIV_TB_OnART_25+_(F)_HV03-28]])</f>
        <v>0</v>
      </c>
      <c r="CP202" s="6">
        <f>Table1[[#This Row],[anc1_731]]</f>
        <v>9</v>
      </c>
      <c r="CQ202" s="6">
        <f>Table1[[#This Row],[anc_kp]]</f>
        <v>0</v>
      </c>
      <c r="CR202" s="6">
        <f>Table1[[#This Row],[MOH 731_HIV_TB cases_New_HV03-61]]</f>
        <v>0</v>
      </c>
      <c r="CS202" s="6">
        <f>Table1[[#This Row],[MOH 731_HIV_TB New_KnownHIVPositive(KPs)_HV03-62]]</f>
        <v>0</v>
      </c>
      <c r="CT202" s="6">
        <f t="shared" si="36"/>
        <v>0</v>
      </c>
      <c r="CU202" s="6">
        <f t="shared" si="37"/>
        <v>0</v>
      </c>
      <c r="CV202" s="6">
        <f>Table1[[#This Row],[MOH 731_HIV_TB New HIV Positive_HV03-63]]</f>
        <v>0</v>
      </c>
      <c r="CW202" s="6">
        <f>Table1[[#This Row],[MOH 731_HIV_TB New Known HIV Positive (KP) on HAART_HV03-64]]</f>
        <v>0</v>
      </c>
      <c r="CX202" s="6">
        <f>Table1[[#This Row],[MOH 731_HIV_TB New_start_HAART_HV03-65]]</f>
        <v>0</v>
      </c>
      <c r="CY202" s="6">
        <f>SUM(Table1[[#This Row],[tb_alreadyart_3082]:[tb_newart_3083]])</f>
        <v>0</v>
      </c>
      <c r="CZ202" s="6">
        <f>SUM(Table1[[#This Row],[MOH 731_HTS_No. Initiated on PrEP (NEW)_General popn _(M)_ HV01-19]:[MOH 731_HTS_No. Initiated on PrEP (NEW)_Pregnant and breastfeeding women HV01-31]])</f>
        <v>0</v>
      </c>
      <c r="DA202" s="6">
        <f t="shared" si="38"/>
        <v>0</v>
      </c>
      <c r="DB202" s="6">
        <f t="shared" si="39"/>
        <v>0</v>
      </c>
      <c r="DC202" s="6">
        <f>Table1[[#This Row],[MOH 711 SGBV Total Survivors Seen]]</f>
        <v>0</v>
      </c>
      <c r="DD202" s="6">
        <f t="shared" si="40"/>
        <v>0</v>
      </c>
      <c r="DE202" s="6">
        <f t="shared" si="41"/>
        <v>0</v>
      </c>
      <c r="DF202" s="6">
        <f>SUM(Table1[[#This Row],[MOH 731_HIV_TB_StartTPT_&lt;15 HV03-31]:[MOH 731_HIV_TB_StartTPT_15+ HV03-32]])</f>
        <v>0</v>
      </c>
      <c r="DG202" s="6">
        <f t="shared" si="42"/>
        <v>0</v>
      </c>
      <c r="DH202" s="18"/>
      <c r="DI202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('202407_MunV7umpzIH','202407','MunV7umpzIH','14459','0','0','9','0','0','0','0','0','0','0','0','0','0','0','9','0','0','0','0','0','0','0','0','0','0','0','0','0','0','0','0','0');</v>
      </c>
    </row>
    <row r="203" spans="2:113" x14ac:dyDescent="0.25">
      <c r="B203" s="1">
        <v>202407</v>
      </c>
      <c r="C203" s="2">
        <v>45474</v>
      </c>
      <c r="D203" s="1">
        <v>202407</v>
      </c>
      <c r="E203" s="1"/>
      <c r="F203" s="1" t="s">
        <v>370</v>
      </c>
      <c r="G203" s="1" t="s">
        <v>371</v>
      </c>
      <c r="H203" s="1">
        <v>15347</v>
      </c>
      <c r="I203" s="1"/>
      <c r="J203" s="1">
        <v>6</v>
      </c>
      <c r="K203" s="1">
        <v>3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>
        <v>2</v>
      </c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>
        <v>1</v>
      </c>
      <c r="BZ203" s="1"/>
      <c r="CA203" s="1"/>
      <c r="CB203" s="16">
        <f>SUM(Table1[[#This Row],[MOH 731_HTS_Positive_2-9 _(M)_ HV01-06]:[MOH 731_HTS_Positive_25+ _(F) (Including PMTCT)_HV01-15]])</f>
        <v>0</v>
      </c>
      <c r="CC203" s="16">
        <f>SUM(Table1[[#This Row],[MOH 731_HTS_Tests _(M)_ HV01-01]:[MOH 731_HTS_Tests _(F) (Including PMTCT)_ HV01-02]])</f>
        <v>9</v>
      </c>
      <c r="CD203" s="16">
        <f>Table1[[#This Row],[MOH 711 New ANC clients]]</f>
        <v>1</v>
      </c>
      <c r="CE203" s="6">
        <f>SUM(Table1[[#This Row],[MOH 731_EMTCT_Tested at ANC_Initial_HV02-02]])</f>
        <v>2</v>
      </c>
      <c r="CF203" s="6">
        <f t="shared" si="44"/>
        <v>0</v>
      </c>
      <c r="CG203" s="6">
        <f t="shared" si="44"/>
        <v>0</v>
      </c>
      <c r="CH203" s="6">
        <f>SUM(Table1[[#This Row],[MOH 731_EMTCT_Known Positive at 1st ANC_HV02-01]])</f>
        <v>0</v>
      </c>
      <c r="CI203" s="6">
        <f>SUM(Table1[[#This Row],[MOH 731_EMTCT_Positive Results_ANC_HV02-10]])</f>
        <v>0</v>
      </c>
      <c r="CJ203" s="6">
        <f t="shared" si="34"/>
        <v>0</v>
      </c>
      <c r="CK203" s="6">
        <f t="shared" si="35"/>
        <v>0</v>
      </c>
      <c r="CL203" s="6">
        <f>Table1[[#This Row],[MOH 731_EMTCT_Start HAART_ANC_HV02-15]]</f>
        <v>0</v>
      </c>
      <c r="CM203" s="6">
        <f>Table1[[#This Row],[MOH 731_EMTCT_On HAART at 1st ANC_HV02-14]]</f>
        <v>0</v>
      </c>
      <c r="CN203" s="6">
        <f>SUM(Table1[[#This Row],[MOH 731_HIV_TB_StartART_&lt;1 (M) HV03-01]:[MOH 731_HIV_TB_StartART_25+_(F)_HV03-14]])</f>
        <v>0</v>
      </c>
      <c r="CO203" s="6">
        <f>SUM(Table1[[#This Row],[MOH 731_HIV_TB_OnART_&lt;1 (M) HV03-15]:[MOH 731_HIV_TB_OnART_25+_(F)_HV03-28]])</f>
        <v>0</v>
      </c>
      <c r="CP203" s="6">
        <f>Table1[[#This Row],[anc1_731]]</f>
        <v>1</v>
      </c>
      <c r="CQ203" s="6">
        <f>Table1[[#This Row],[anc_kp]]</f>
        <v>0</v>
      </c>
      <c r="CR203" s="6">
        <f>Table1[[#This Row],[MOH 731_HIV_TB cases_New_HV03-61]]</f>
        <v>0</v>
      </c>
      <c r="CS203" s="6">
        <f>Table1[[#This Row],[MOH 731_HIV_TB New_KnownHIVPositive(KPs)_HV03-62]]</f>
        <v>0</v>
      </c>
      <c r="CT203" s="6">
        <f t="shared" si="36"/>
        <v>0</v>
      </c>
      <c r="CU203" s="6">
        <f t="shared" si="37"/>
        <v>0</v>
      </c>
      <c r="CV203" s="6">
        <f>Table1[[#This Row],[MOH 731_HIV_TB New HIV Positive_HV03-63]]</f>
        <v>0</v>
      </c>
      <c r="CW203" s="6">
        <f>Table1[[#This Row],[MOH 731_HIV_TB New Known HIV Positive (KP) on HAART_HV03-64]]</f>
        <v>0</v>
      </c>
      <c r="CX203" s="6">
        <f>Table1[[#This Row],[MOH 731_HIV_TB New_start_HAART_HV03-65]]</f>
        <v>0</v>
      </c>
      <c r="CY203" s="6">
        <f>SUM(Table1[[#This Row],[tb_alreadyart_3082]:[tb_newart_3083]])</f>
        <v>0</v>
      </c>
      <c r="CZ203" s="6">
        <f>SUM(Table1[[#This Row],[MOH 731_HTS_No. Initiated on PrEP (NEW)_General popn _(M)_ HV01-19]:[MOH 731_HTS_No. Initiated on PrEP (NEW)_Pregnant and breastfeeding women HV01-31]])</f>
        <v>0</v>
      </c>
      <c r="DA203" s="6">
        <f t="shared" si="38"/>
        <v>0</v>
      </c>
      <c r="DB203" s="6">
        <f t="shared" si="39"/>
        <v>0</v>
      </c>
      <c r="DC203" s="6">
        <f>Table1[[#This Row],[MOH 711 SGBV Total Survivors Seen]]</f>
        <v>0</v>
      </c>
      <c r="DD203" s="6">
        <f t="shared" si="40"/>
        <v>0</v>
      </c>
      <c r="DE203" s="6">
        <f t="shared" si="41"/>
        <v>0</v>
      </c>
      <c r="DF203" s="6">
        <f>SUM(Table1[[#This Row],[MOH 731_HIV_TB_StartTPT_&lt;15 HV03-31]:[MOH 731_HIV_TB_StartTPT_15+ HV03-32]])</f>
        <v>0</v>
      </c>
      <c r="DG203" s="6">
        <f t="shared" si="42"/>
        <v>0</v>
      </c>
      <c r="DH203" s="18"/>
      <c r="DI203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('202407_u8Cpa4sHs51','202407','u8Cpa4sHs51','15347','0','9','1','2','0','0','0','0','0','0','0','0','0','0','1','0','0','0','0','0','0','0','0','0','0','0','0','0','0','0','0','0');</v>
      </c>
    </row>
    <row r="204" spans="2:113" x14ac:dyDescent="0.25">
      <c r="B204" s="1">
        <v>202407</v>
      </c>
      <c r="C204" s="2">
        <v>45474</v>
      </c>
      <c r="D204" s="1">
        <v>202407</v>
      </c>
      <c r="E204" s="1"/>
      <c r="F204" s="1" t="s">
        <v>588</v>
      </c>
      <c r="G204" s="1" t="s">
        <v>589</v>
      </c>
      <c r="H204" s="1">
        <v>15352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>
        <v>8</v>
      </c>
      <c r="BZ204" s="1"/>
      <c r="CA204" s="1"/>
      <c r="CB204" s="16">
        <f>SUM(Table1[[#This Row],[MOH 731_HTS_Positive_2-9 _(M)_ HV01-06]:[MOH 731_HTS_Positive_25+ _(F) (Including PMTCT)_HV01-15]])</f>
        <v>0</v>
      </c>
      <c r="CC204" s="16">
        <f>SUM(Table1[[#This Row],[MOH 731_HTS_Tests _(M)_ HV01-01]:[MOH 731_HTS_Tests _(F) (Including PMTCT)_ HV01-02]])</f>
        <v>0</v>
      </c>
      <c r="CD204" s="16">
        <f>Table1[[#This Row],[MOH 711 New ANC clients]]</f>
        <v>8</v>
      </c>
      <c r="CE204" s="6">
        <f>SUM(Table1[[#This Row],[MOH 731_EMTCT_Tested at ANC_Initial_HV02-02]])</f>
        <v>0</v>
      </c>
      <c r="CF204" s="6">
        <f t="shared" si="44"/>
        <v>0</v>
      </c>
      <c r="CG204" s="6">
        <f t="shared" si="44"/>
        <v>0</v>
      </c>
      <c r="CH204" s="6">
        <f>SUM(Table1[[#This Row],[MOH 731_EMTCT_Known Positive at 1st ANC_HV02-01]])</f>
        <v>0</v>
      </c>
      <c r="CI204" s="6">
        <f>SUM(Table1[[#This Row],[MOH 731_EMTCT_Positive Results_ANC_HV02-10]])</f>
        <v>0</v>
      </c>
      <c r="CJ204" s="6">
        <f t="shared" si="34"/>
        <v>0</v>
      </c>
      <c r="CK204" s="6">
        <f t="shared" si="35"/>
        <v>0</v>
      </c>
      <c r="CL204" s="6">
        <f>Table1[[#This Row],[MOH 731_EMTCT_Start HAART_ANC_HV02-15]]</f>
        <v>0</v>
      </c>
      <c r="CM204" s="6">
        <f>Table1[[#This Row],[MOH 731_EMTCT_On HAART at 1st ANC_HV02-14]]</f>
        <v>0</v>
      </c>
      <c r="CN204" s="6">
        <f>SUM(Table1[[#This Row],[MOH 731_HIV_TB_StartART_&lt;1 (M) HV03-01]:[MOH 731_HIV_TB_StartART_25+_(F)_HV03-14]])</f>
        <v>0</v>
      </c>
      <c r="CO204" s="6">
        <f>SUM(Table1[[#This Row],[MOH 731_HIV_TB_OnART_&lt;1 (M) HV03-15]:[MOH 731_HIV_TB_OnART_25+_(F)_HV03-28]])</f>
        <v>0</v>
      </c>
      <c r="CP204" s="6">
        <f>Table1[[#This Row],[anc1_731]]</f>
        <v>8</v>
      </c>
      <c r="CQ204" s="6">
        <f>Table1[[#This Row],[anc_kp]]</f>
        <v>0</v>
      </c>
      <c r="CR204" s="6">
        <f>Table1[[#This Row],[MOH 731_HIV_TB cases_New_HV03-61]]</f>
        <v>0</v>
      </c>
      <c r="CS204" s="6">
        <f>Table1[[#This Row],[MOH 731_HIV_TB New_KnownHIVPositive(KPs)_HV03-62]]</f>
        <v>0</v>
      </c>
      <c r="CT204" s="6">
        <f t="shared" si="36"/>
        <v>0</v>
      </c>
      <c r="CU204" s="6">
        <f t="shared" si="37"/>
        <v>0</v>
      </c>
      <c r="CV204" s="6">
        <f>Table1[[#This Row],[MOH 731_HIV_TB New HIV Positive_HV03-63]]</f>
        <v>0</v>
      </c>
      <c r="CW204" s="6">
        <f>Table1[[#This Row],[MOH 731_HIV_TB New Known HIV Positive (KP) on HAART_HV03-64]]</f>
        <v>0</v>
      </c>
      <c r="CX204" s="6">
        <f>Table1[[#This Row],[MOH 731_HIV_TB New_start_HAART_HV03-65]]</f>
        <v>0</v>
      </c>
      <c r="CY204" s="6">
        <f>SUM(Table1[[#This Row],[tb_alreadyart_3082]:[tb_newart_3083]])</f>
        <v>0</v>
      </c>
      <c r="CZ204" s="6">
        <f>SUM(Table1[[#This Row],[MOH 731_HTS_No. Initiated on PrEP (NEW)_General popn _(M)_ HV01-19]:[MOH 731_HTS_No. Initiated on PrEP (NEW)_Pregnant and breastfeeding women HV01-31]])</f>
        <v>0</v>
      </c>
      <c r="DA204" s="6">
        <f t="shared" si="38"/>
        <v>0</v>
      </c>
      <c r="DB204" s="6">
        <f t="shared" si="39"/>
        <v>0</v>
      </c>
      <c r="DC204" s="6">
        <f>Table1[[#This Row],[MOH 711 SGBV Total Survivors Seen]]</f>
        <v>0</v>
      </c>
      <c r="DD204" s="6">
        <f t="shared" si="40"/>
        <v>0</v>
      </c>
      <c r="DE204" s="6">
        <f t="shared" si="41"/>
        <v>0</v>
      </c>
      <c r="DF204" s="6">
        <f>SUM(Table1[[#This Row],[MOH 731_HIV_TB_StartTPT_&lt;15 HV03-31]:[MOH 731_HIV_TB_StartTPT_15+ HV03-32]])</f>
        <v>0</v>
      </c>
      <c r="DG204" s="6">
        <f t="shared" si="42"/>
        <v>0</v>
      </c>
      <c r="DH204" s="18"/>
      <c r="DI204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('202407_K7qFcEy5ljh','202407','K7qFcEy5ljh','15352','0','0','8','0','0','0','0','0','0','0','0','0','0','0','8','0','0','0','0','0','0','0','0','0','0','0','0','0','0','0','0','0');</v>
      </c>
    </row>
    <row r="205" spans="2:113" x14ac:dyDescent="0.25">
      <c r="B205" s="1">
        <v>202407</v>
      </c>
      <c r="C205" s="2">
        <v>45474</v>
      </c>
      <c r="D205" s="1">
        <v>202407</v>
      </c>
      <c r="E205" s="1"/>
      <c r="F205" s="1" t="s">
        <v>372</v>
      </c>
      <c r="G205" s="1" t="s">
        <v>373</v>
      </c>
      <c r="H205" s="1">
        <v>15353</v>
      </c>
      <c r="I205" s="1"/>
      <c r="J205" s="1">
        <v>1</v>
      </c>
      <c r="K205" s="1">
        <v>6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>
        <v>5</v>
      </c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>
        <v>3</v>
      </c>
      <c r="BQ205" s="1">
        <v>2</v>
      </c>
      <c r="BR205" s="1"/>
      <c r="BS205" s="1"/>
      <c r="BT205" s="1"/>
      <c r="BU205" s="1"/>
      <c r="BV205" s="1"/>
      <c r="BW205" s="1"/>
      <c r="BX205" s="1"/>
      <c r="BY205" s="1">
        <v>5</v>
      </c>
      <c r="BZ205" s="1"/>
      <c r="CA205" s="1"/>
      <c r="CB205" s="16">
        <f>SUM(Table1[[#This Row],[MOH 731_HTS_Positive_2-9 _(M)_ HV01-06]:[MOH 731_HTS_Positive_25+ _(F) (Including PMTCT)_HV01-15]])</f>
        <v>0</v>
      </c>
      <c r="CC205" s="16">
        <f>SUM(Table1[[#This Row],[MOH 731_HTS_Tests _(M)_ HV01-01]:[MOH 731_HTS_Tests _(F) (Including PMTCT)_ HV01-02]])</f>
        <v>7</v>
      </c>
      <c r="CD205" s="16">
        <f>Table1[[#This Row],[MOH 711 New ANC clients]]</f>
        <v>5</v>
      </c>
      <c r="CE205" s="6">
        <f>SUM(Table1[[#This Row],[MOH 731_EMTCT_Tested at ANC_Initial_HV02-02]])</f>
        <v>5</v>
      </c>
      <c r="CF205" s="6">
        <f t="shared" si="44"/>
        <v>0</v>
      </c>
      <c r="CG205" s="6">
        <f t="shared" si="44"/>
        <v>0</v>
      </c>
      <c r="CH205" s="6">
        <f>SUM(Table1[[#This Row],[MOH 731_EMTCT_Known Positive at 1st ANC_HV02-01]])</f>
        <v>0</v>
      </c>
      <c r="CI205" s="6">
        <f>SUM(Table1[[#This Row],[MOH 731_EMTCT_Positive Results_ANC_HV02-10]])</f>
        <v>0</v>
      </c>
      <c r="CJ205" s="6">
        <f t="shared" si="34"/>
        <v>0</v>
      </c>
      <c r="CK205" s="6">
        <f t="shared" si="35"/>
        <v>0</v>
      </c>
      <c r="CL205" s="6">
        <f>Table1[[#This Row],[MOH 731_EMTCT_Start HAART_ANC_HV02-15]]</f>
        <v>0</v>
      </c>
      <c r="CM205" s="6">
        <f>Table1[[#This Row],[MOH 731_EMTCT_On HAART at 1st ANC_HV02-14]]</f>
        <v>0</v>
      </c>
      <c r="CN205" s="6">
        <f>SUM(Table1[[#This Row],[MOH 731_HIV_TB_StartART_&lt;1 (M) HV03-01]:[MOH 731_HIV_TB_StartART_25+_(F)_HV03-14]])</f>
        <v>0</v>
      </c>
      <c r="CO205" s="6">
        <f>SUM(Table1[[#This Row],[MOH 731_HIV_TB_OnART_&lt;1 (M) HV03-15]:[MOH 731_HIV_TB_OnART_25+_(F)_HV03-28]])</f>
        <v>5</v>
      </c>
      <c r="CP205" s="6">
        <f>Table1[[#This Row],[anc1_731]]</f>
        <v>5</v>
      </c>
      <c r="CQ205" s="6">
        <f>Table1[[#This Row],[anc_kp]]</f>
        <v>0</v>
      </c>
      <c r="CR205" s="6">
        <f>Table1[[#This Row],[MOH 731_HIV_TB cases_New_HV03-61]]</f>
        <v>0</v>
      </c>
      <c r="CS205" s="6">
        <f>Table1[[#This Row],[MOH 731_HIV_TB New_KnownHIVPositive(KPs)_HV03-62]]</f>
        <v>0</v>
      </c>
      <c r="CT205" s="6">
        <f t="shared" si="36"/>
        <v>0</v>
      </c>
      <c r="CU205" s="6">
        <f t="shared" si="37"/>
        <v>0</v>
      </c>
      <c r="CV205" s="6">
        <f>Table1[[#This Row],[MOH 731_HIV_TB New HIV Positive_HV03-63]]</f>
        <v>0</v>
      </c>
      <c r="CW205" s="6">
        <f>Table1[[#This Row],[MOH 731_HIV_TB New Known HIV Positive (KP) on HAART_HV03-64]]</f>
        <v>0</v>
      </c>
      <c r="CX205" s="6">
        <f>Table1[[#This Row],[MOH 731_HIV_TB New_start_HAART_HV03-65]]</f>
        <v>0</v>
      </c>
      <c r="CY205" s="6">
        <f>SUM(Table1[[#This Row],[tb_alreadyart_3082]:[tb_newart_3083]])</f>
        <v>0</v>
      </c>
      <c r="CZ205" s="6">
        <f>SUM(Table1[[#This Row],[MOH 731_HTS_No. Initiated on PrEP (NEW)_General popn _(M)_ HV01-19]:[MOH 731_HTS_No. Initiated on PrEP (NEW)_Pregnant and breastfeeding women HV01-31]])</f>
        <v>0</v>
      </c>
      <c r="DA205" s="6">
        <f t="shared" si="38"/>
        <v>0</v>
      </c>
      <c r="DB205" s="6">
        <f t="shared" si="39"/>
        <v>0</v>
      </c>
      <c r="DC205" s="6">
        <f>Table1[[#This Row],[MOH 711 SGBV Total Survivors Seen]]</f>
        <v>0</v>
      </c>
      <c r="DD205" s="6">
        <f t="shared" si="40"/>
        <v>0</v>
      </c>
      <c r="DE205" s="6">
        <f t="shared" si="41"/>
        <v>0</v>
      </c>
      <c r="DF205" s="6">
        <f>SUM(Table1[[#This Row],[MOH 731_HIV_TB_StartTPT_&lt;15 HV03-31]:[MOH 731_HIV_TB_StartTPT_15+ HV03-32]])</f>
        <v>0</v>
      </c>
      <c r="DG205" s="6">
        <f t="shared" si="42"/>
        <v>0</v>
      </c>
      <c r="DH205" s="18"/>
      <c r="DI205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('202407_xu12bqfR79n','202407','xu12bqfR79n','15353','0','7','5','5','0','0','0','0','0','0','0','0','0','5','5','0','0','0','0','0','0','0','0','0','0','0','0','0','0','0','0','0');</v>
      </c>
    </row>
    <row r="206" spans="2:113" x14ac:dyDescent="0.25">
      <c r="B206" s="1">
        <v>202407</v>
      </c>
      <c r="C206" s="2">
        <v>45474</v>
      </c>
      <c r="D206" s="1">
        <v>202407</v>
      </c>
      <c r="E206" s="1"/>
      <c r="F206" s="1" t="s">
        <v>590</v>
      </c>
      <c r="G206" s="1" t="s">
        <v>591</v>
      </c>
      <c r="H206" s="1">
        <v>15355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>
        <v>11</v>
      </c>
      <c r="BZ206" s="1"/>
      <c r="CA206" s="1"/>
      <c r="CB206" s="16">
        <f>SUM(Table1[[#This Row],[MOH 731_HTS_Positive_2-9 _(M)_ HV01-06]:[MOH 731_HTS_Positive_25+ _(F) (Including PMTCT)_HV01-15]])</f>
        <v>0</v>
      </c>
      <c r="CC206" s="16">
        <f>SUM(Table1[[#This Row],[MOH 731_HTS_Tests _(M)_ HV01-01]:[MOH 731_HTS_Tests _(F) (Including PMTCT)_ HV01-02]])</f>
        <v>0</v>
      </c>
      <c r="CD206" s="16">
        <f>Table1[[#This Row],[MOH 711 New ANC clients]]</f>
        <v>11</v>
      </c>
      <c r="CE206" s="6">
        <f>SUM(Table1[[#This Row],[MOH 731_EMTCT_Tested at ANC_Initial_HV02-02]])</f>
        <v>0</v>
      </c>
      <c r="CF206" s="6">
        <f t="shared" si="44"/>
        <v>0</v>
      </c>
      <c r="CG206" s="6">
        <f t="shared" si="44"/>
        <v>0</v>
      </c>
      <c r="CH206" s="6">
        <f>SUM(Table1[[#This Row],[MOH 731_EMTCT_Known Positive at 1st ANC_HV02-01]])</f>
        <v>0</v>
      </c>
      <c r="CI206" s="6">
        <f>SUM(Table1[[#This Row],[MOH 731_EMTCT_Positive Results_ANC_HV02-10]])</f>
        <v>0</v>
      </c>
      <c r="CJ206" s="6">
        <f t="shared" si="34"/>
        <v>0</v>
      </c>
      <c r="CK206" s="6">
        <f t="shared" si="35"/>
        <v>0</v>
      </c>
      <c r="CL206" s="6">
        <f>Table1[[#This Row],[MOH 731_EMTCT_Start HAART_ANC_HV02-15]]</f>
        <v>0</v>
      </c>
      <c r="CM206" s="6">
        <f>Table1[[#This Row],[MOH 731_EMTCT_On HAART at 1st ANC_HV02-14]]</f>
        <v>0</v>
      </c>
      <c r="CN206" s="6">
        <f>SUM(Table1[[#This Row],[MOH 731_HIV_TB_StartART_&lt;1 (M) HV03-01]:[MOH 731_HIV_TB_StartART_25+_(F)_HV03-14]])</f>
        <v>0</v>
      </c>
      <c r="CO206" s="6">
        <f>SUM(Table1[[#This Row],[MOH 731_HIV_TB_OnART_&lt;1 (M) HV03-15]:[MOH 731_HIV_TB_OnART_25+_(F)_HV03-28]])</f>
        <v>0</v>
      </c>
      <c r="CP206" s="6">
        <f>Table1[[#This Row],[anc1_731]]</f>
        <v>11</v>
      </c>
      <c r="CQ206" s="6">
        <f>Table1[[#This Row],[anc_kp]]</f>
        <v>0</v>
      </c>
      <c r="CR206" s="6">
        <f>Table1[[#This Row],[MOH 731_HIV_TB cases_New_HV03-61]]</f>
        <v>0</v>
      </c>
      <c r="CS206" s="6">
        <f>Table1[[#This Row],[MOH 731_HIV_TB New_KnownHIVPositive(KPs)_HV03-62]]</f>
        <v>0</v>
      </c>
      <c r="CT206" s="6">
        <f t="shared" si="36"/>
        <v>0</v>
      </c>
      <c r="CU206" s="6">
        <f t="shared" si="37"/>
        <v>0</v>
      </c>
      <c r="CV206" s="6">
        <f>Table1[[#This Row],[MOH 731_HIV_TB New HIV Positive_HV03-63]]</f>
        <v>0</v>
      </c>
      <c r="CW206" s="6">
        <f>Table1[[#This Row],[MOH 731_HIV_TB New Known HIV Positive (KP) on HAART_HV03-64]]</f>
        <v>0</v>
      </c>
      <c r="CX206" s="6">
        <f>Table1[[#This Row],[MOH 731_HIV_TB New_start_HAART_HV03-65]]</f>
        <v>0</v>
      </c>
      <c r="CY206" s="6">
        <f>SUM(Table1[[#This Row],[tb_alreadyart_3082]:[tb_newart_3083]])</f>
        <v>0</v>
      </c>
      <c r="CZ206" s="6">
        <f>SUM(Table1[[#This Row],[MOH 731_HTS_No. Initiated on PrEP (NEW)_General popn _(M)_ HV01-19]:[MOH 731_HTS_No. Initiated on PrEP (NEW)_Pregnant and breastfeeding women HV01-31]])</f>
        <v>0</v>
      </c>
      <c r="DA206" s="6">
        <f t="shared" si="38"/>
        <v>0</v>
      </c>
      <c r="DB206" s="6">
        <f t="shared" si="39"/>
        <v>0</v>
      </c>
      <c r="DC206" s="6">
        <f>Table1[[#This Row],[MOH 711 SGBV Total Survivors Seen]]</f>
        <v>0</v>
      </c>
      <c r="DD206" s="6">
        <f t="shared" si="40"/>
        <v>0</v>
      </c>
      <c r="DE206" s="6">
        <f t="shared" si="41"/>
        <v>0</v>
      </c>
      <c r="DF206" s="6">
        <f>SUM(Table1[[#This Row],[MOH 731_HIV_TB_StartTPT_&lt;15 HV03-31]:[MOH 731_HIV_TB_StartTPT_15+ HV03-32]])</f>
        <v>0</v>
      </c>
      <c r="DG206" s="6">
        <f t="shared" si="42"/>
        <v>0</v>
      </c>
      <c r="DH206" s="18"/>
      <c r="DI206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('202407_GEtMpnGalxG','202407','GEtMpnGalxG','15355','0','0','11','0','0','0','0','0','0','0','0','0','0','0','11','0','0','0','0','0','0','0','0','0','0','0','0','0','0','0','0','0');</v>
      </c>
    </row>
    <row r="207" spans="2:113" x14ac:dyDescent="0.25">
      <c r="B207" s="1">
        <v>202407</v>
      </c>
      <c r="C207" s="2">
        <v>45474</v>
      </c>
      <c r="D207" s="1">
        <v>202407</v>
      </c>
      <c r="E207" s="1"/>
      <c r="F207" s="1" t="s">
        <v>374</v>
      </c>
      <c r="G207" s="1" t="s">
        <v>375</v>
      </c>
      <c r="H207" s="1">
        <v>17804</v>
      </c>
      <c r="I207" s="1"/>
      <c r="J207" s="1">
        <v>5</v>
      </c>
      <c r="K207" s="1">
        <v>6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6">
        <f>SUM(Table1[[#This Row],[MOH 731_HTS_Positive_2-9 _(M)_ HV01-06]:[MOH 731_HTS_Positive_25+ _(F) (Including PMTCT)_HV01-15]])</f>
        <v>0</v>
      </c>
      <c r="CC207" s="16">
        <f>SUM(Table1[[#This Row],[MOH 731_HTS_Tests _(M)_ HV01-01]:[MOH 731_HTS_Tests _(F) (Including PMTCT)_ HV01-02]])</f>
        <v>11</v>
      </c>
      <c r="CD207" s="16">
        <f>Table1[[#This Row],[MOH 711 New ANC clients]]</f>
        <v>0</v>
      </c>
      <c r="CE207" s="6">
        <f>SUM(Table1[[#This Row],[MOH 731_EMTCT_Tested at ANC_Initial_HV02-02]])</f>
        <v>0</v>
      </c>
      <c r="CF207" s="6">
        <f t="shared" si="44"/>
        <v>0</v>
      </c>
      <c r="CG207" s="6">
        <f t="shared" si="44"/>
        <v>0</v>
      </c>
      <c r="CH207" s="6">
        <f>SUM(Table1[[#This Row],[MOH 731_EMTCT_Known Positive at 1st ANC_HV02-01]])</f>
        <v>0</v>
      </c>
      <c r="CI207" s="6">
        <f>SUM(Table1[[#This Row],[MOH 731_EMTCT_Positive Results_ANC_HV02-10]])</f>
        <v>0</v>
      </c>
      <c r="CJ207" s="6">
        <f t="shared" si="34"/>
        <v>0</v>
      </c>
      <c r="CK207" s="6">
        <f t="shared" si="35"/>
        <v>0</v>
      </c>
      <c r="CL207" s="6">
        <f>Table1[[#This Row],[MOH 731_EMTCT_Start HAART_ANC_HV02-15]]</f>
        <v>0</v>
      </c>
      <c r="CM207" s="6">
        <f>Table1[[#This Row],[MOH 731_EMTCT_On HAART at 1st ANC_HV02-14]]</f>
        <v>0</v>
      </c>
      <c r="CN207" s="6">
        <f>SUM(Table1[[#This Row],[MOH 731_HIV_TB_StartART_&lt;1 (M) HV03-01]:[MOH 731_HIV_TB_StartART_25+_(F)_HV03-14]])</f>
        <v>0</v>
      </c>
      <c r="CO207" s="6">
        <f>SUM(Table1[[#This Row],[MOH 731_HIV_TB_OnART_&lt;1 (M) HV03-15]:[MOH 731_HIV_TB_OnART_25+_(F)_HV03-28]])</f>
        <v>0</v>
      </c>
      <c r="CP207" s="6">
        <f>Table1[[#This Row],[anc1_731]]</f>
        <v>0</v>
      </c>
      <c r="CQ207" s="6">
        <f>Table1[[#This Row],[anc_kp]]</f>
        <v>0</v>
      </c>
      <c r="CR207" s="6">
        <f>Table1[[#This Row],[MOH 731_HIV_TB cases_New_HV03-61]]</f>
        <v>0</v>
      </c>
      <c r="CS207" s="6">
        <f>Table1[[#This Row],[MOH 731_HIV_TB New_KnownHIVPositive(KPs)_HV03-62]]</f>
        <v>0</v>
      </c>
      <c r="CT207" s="6">
        <f t="shared" si="36"/>
        <v>0</v>
      </c>
      <c r="CU207" s="6">
        <f t="shared" si="37"/>
        <v>0</v>
      </c>
      <c r="CV207" s="6">
        <f>Table1[[#This Row],[MOH 731_HIV_TB New HIV Positive_HV03-63]]</f>
        <v>0</v>
      </c>
      <c r="CW207" s="6">
        <f>Table1[[#This Row],[MOH 731_HIV_TB New Known HIV Positive (KP) on HAART_HV03-64]]</f>
        <v>0</v>
      </c>
      <c r="CX207" s="6">
        <f>Table1[[#This Row],[MOH 731_HIV_TB New_start_HAART_HV03-65]]</f>
        <v>0</v>
      </c>
      <c r="CY207" s="6">
        <f>SUM(Table1[[#This Row],[tb_alreadyart_3082]:[tb_newart_3083]])</f>
        <v>0</v>
      </c>
      <c r="CZ207" s="6">
        <f>SUM(Table1[[#This Row],[MOH 731_HTS_No. Initiated on PrEP (NEW)_General popn _(M)_ HV01-19]:[MOH 731_HTS_No. Initiated on PrEP (NEW)_Pregnant and breastfeeding women HV01-31]])</f>
        <v>0</v>
      </c>
      <c r="DA207" s="6">
        <f t="shared" si="38"/>
        <v>0</v>
      </c>
      <c r="DB207" s="6">
        <f t="shared" si="39"/>
        <v>0</v>
      </c>
      <c r="DC207" s="6">
        <f>Table1[[#This Row],[MOH 711 SGBV Total Survivors Seen]]</f>
        <v>0</v>
      </c>
      <c r="DD207" s="6">
        <f t="shared" si="40"/>
        <v>0</v>
      </c>
      <c r="DE207" s="6">
        <f t="shared" si="41"/>
        <v>0</v>
      </c>
      <c r="DF207" s="6">
        <f>SUM(Table1[[#This Row],[MOH 731_HIV_TB_StartTPT_&lt;15 HV03-31]:[MOH 731_HIV_TB_StartTPT_15+ HV03-32]])</f>
        <v>0</v>
      </c>
      <c r="DG207" s="6">
        <f t="shared" si="42"/>
        <v>0</v>
      </c>
      <c r="DH207" s="18"/>
      <c r="DI207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('202407_Or9kr8eRS3t','202407','Or9kr8eRS3t','17804','0','11','0','0','0','0','0','0','0','0','0','0','0','0','0','0','0','0','0','0','0','0','0','0','0','0','0','0','0','0','0','0');</v>
      </c>
    </row>
    <row r="208" spans="2:113" x14ac:dyDescent="0.25">
      <c r="B208" s="1">
        <v>202407</v>
      </c>
      <c r="C208" s="2">
        <v>45474</v>
      </c>
      <c r="D208" s="1">
        <v>202407</v>
      </c>
      <c r="E208" s="1"/>
      <c r="F208" s="1" t="s">
        <v>592</v>
      </c>
      <c r="G208" s="1" t="s">
        <v>593</v>
      </c>
      <c r="H208" s="1">
        <v>19942</v>
      </c>
      <c r="I208" s="1" t="s">
        <v>184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>
        <v>16</v>
      </c>
      <c r="BZ208" s="1"/>
      <c r="CA208" s="1"/>
      <c r="CB208" s="16">
        <f>SUM(Table1[[#This Row],[MOH 731_HTS_Positive_2-9 _(M)_ HV01-06]:[MOH 731_HTS_Positive_25+ _(F) (Including PMTCT)_HV01-15]])</f>
        <v>0</v>
      </c>
      <c r="CC208" s="16">
        <f>SUM(Table1[[#This Row],[MOH 731_HTS_Tests _(M)_ HV01-01]:[MOH 731_HTS_Tests _(F) (Including PMTCT)_ HV01-02]])</f>
        <v>0</v>
      </c>
      <c r="CD208" s="16">
        <f>Table1[[#This Row],[MOH 711 New ANC clients]]</f>
        <v>16</v>
      </c>
      <c r="CE208" s="6">
        <f>SUM(Table1[[#This Row],[MOH 731_EMTCT_Tested at ANC_Initial_HV02-02]])</f>
        <v>0</v>
      </c>
      <c r="CF208" s="6">
        <f t="shared" si="44"/>
        <v>0</v>
      </c>
      <c r="CG208" s="6">
        <f t="shared" si="44"/>
        <v>0</v>
      </c>
      <c r="CH208" s="6">
        <f>SUM(Table1[[#This Row],[MOH 731_EMTCT_Known Positive at 1st ANC_HV02-01]])</f>
        <v>0</v>
      </c>
      <c r="CI208" s="6">
        <f>SUM(Table1[[#This Row],[MOH 731_EMTCT_Positive Results_ANC_HV02-10]])</f>
        <v>0</v>
      </c>
      <c r="CJ208" s="6">
        <f t="shared" si="34"/>
        <v>0</v>
      </c>
      <c r="CK208" s="6">
        <f t="shared" si="35"/>
        <v>0</v>
      </c>
      <c r="CL208" s="6">
        <f>Table1[[#This Row],[MOH 731_EMTCT_Start HAART_ANC_HV02-15]]</f>
        <v>0</v>
      </c>
      <c r="CM208" s="6">
        <f>Table1[[#This Row],[MOH 731_EMTCT_On HAART at 1st ANC_HV02-14]]</f>
        <v>0</v>
      </c>
      <c r="CN208" s="6">
        <f>SUM(Table1[[#This Row],[MOH 731_HIV_TB_StartART_&lt;1 (M) HV03-01]:[MOH 731_HIV_TB_StartART_25+_(F)_HV03-14]])</f>
        <v>0</v>
      </c>
      <c r="CO208" s="6">
        <f>SUM(Table1[[#This Row],[MOH 731_HIV_TB_OnART_&lt;1 (M) HV03-15]:[MOH 731_HIV_TB_OnART_25+_(F)_HV03-28]])</f>
        <v>0</v>
      </c>
      <c r="CP208" s="6">
        <f>Table1[[#This Row],[anc1_731]]</f>
        <v>16</v>
      </c>
      <c r="CQ208" s="6">
        <f>Table1[[#This Row],[anc_kp]]</f>
        <v>0</v>
      </c>
      <c r="CR208" s="6">
        <f>Table1[[#This Row],[MOH 731_HIV_TB cases_New_HV03-61]]</f>
        <v>0</v>
      </c>
      <c r="CS208" s="6">
        <f>Table1[[#This Row],[MOH 731_HIV_TB New_KnownHIVPositive(KPs)_HV03-62]]</f>
        <v>0</v>
      </c>
      <c r="CT208" s="6">
        <f t="shared" si="36"/>
        <v>0</v>
      </c>
      <c r="CU208" s="6">
        <f t="shared" si="37"/>
        <v>0</v>
      </c>
      <c r="CV208" s="6">
        <f>Table1[[#This Row],[MOH 731_HIV_TB New HIV Positive_HV03-63]]</f>
        <v>0</v>
      </c>
      <c r="CW208" s="6">
        <f>Table1[[#This Row],[MOH 731_HIV_TB New Known HIV Positive (KP) on HAART_HV03-64]]</f>
        <v>0</v>
      </c>
      <c r="CX208" s="6">
        <f>Table1[[#This Row],[MOH 731_HIV_TB New_start_HAART_HV03-65]]</f>
        <v>0</v>
      </c>
      <c r="CY208" s="6">
        <f>SUM(Table1[[#This Row],[tb_alreadyart_3082]:[tb_newart_3083]])</f>
        <v>0</v>
      </c>
      <c r="CZ208" s="6">
        <f>SUM(Table1[[#This Row],[MOH 731_HTS_No. Initiated on PrEP (NEW)_General popn _(M)_ HV01-19]:[MOH 731_HTS_No. Initiated on PrEP (NEW)_Pregnant and breastfeeding women HV01-31]])</f>
        <v>0</v>
      </c>
      <c r="DA208" s="6">
        <f t="shared" si="38"/>
        <v>0</v>
      </c>
      <c r="DB208" s="6">
        <f t="shared" si="39"/>
        <v>0</v>
      </c>
      <c r="DC208" s="6">
        <f>Table1[[#This Row],[MOH 711 SGBV Total Survivors Seen]]</f>
        <v>0</v>
      </c>
      <c r="DD208" s="6">
        <f t="shared" si="40"/>
        <v>0</v>
      </c>
      <c r="DE208" s="6">
        <f t="shared" si="41"/>
        <v>0</v>
      </c>
      <c r="DF208" s="6">
        <f>SUM(Table1[[#This Row],[MOH 731_HIV_TB_StartTPT_&lt;15 HV03-31]:[MOH 731_HIV_TB_StartTPT_15+ HV03-32]])</f>
        <v>0</v>
      </c>
      <c r="DG208" s="6">
        <f t="shared" si="42"/>
        <v>0</v>
      </c>
      <c r="DH208" s="18"/>
      <c r="DI208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('202407_UHOL2Y4KANo','202407','UHOL2Y4KANo','19942','0','0','16','0','0','0','0','0','0','0','0','0','0','0','16','0','0','0','0','0','0','0','0','0','0','0','0','0','0','0','0','0');</v>
      </c>
    </row>
    <row r="209" spans="2:113" x14ac:dyDescent="0.25">
      <c r="B209" s="1">
        <v>202407</v>
      </c>
      <c r="C209" s="2">
        <v>45474</v>
      </c>
      <c r="D209" s="1">
        <v>202407</v>
      </c>
      <c r="E209" s="1"/>
      <c r="F209" s="1" t="s">
        <v>594</v>
      </c>
      <c r="G209" s="1" t="s">
        <v>595</v>
      </c>
      <c r="H209" s="1">
        <v>18030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>
        <v>9</v>
      </c>
      <c r="BZ209" s="1"/>
      <c r="CA209" s="1"/>
      <c r="CB209" s="16">
        <f>SUM(Table1[[#This Row],[MOH 731_HTS_Positive_2-9 _(M)_ HV01-06]:[MOH 731_HTS_Positive_25+ _(F) (Including PMTCT)_HV01-15]])</f>
        <v>0</v>
      </c>
      <c r="CC209" s="16">
        <f>SUM(Table1[[#This Row],[MOH 731_HTS_Tests _(M)_ HV01-01]:[MOH 731_HTS_Tests _(F) (Including PMTCT)_ HV01-02]])</f>
        <v>0</v>
      </c>
      <c r="CD209" s="16">
        <f>Table1[[#This Row],[MOH 711 New ANC clients]]</f>
        <v>9</v>
      </c>
      <c r="CE209" s="6">
        <f>SUM(Table1[[#This Row],[MOH 731_EMTCT_Tested at ANC_Initial_HV02-02]])</f>
        <v>0</v>
      </c>
      <c r="CF209" s="6">
        <f t="shared" si="44"/>
        <v>0</v>
      </c>
      <c r="CG209" s="6">
        <f t="shared" si="44"/>
        <v>0</v>
      </c>
      <c r="CH209" s="6">
        <f>SUM(Table1[[#This Row],[MOH 731_EMTCT_Known Positive at 1st ANC_HV02-01]])</f>
        <v>0</v>
      </c>
      <c r="CI209" s="6">
        <f>SUM(Table1[[#This Row],[MOH 731_EMTCT_Positive Results_ANC_HV02-10]])</f>
        <v>0</v>
      </c>
      <c r="CJ209" s="6">
        <f t="shared" si="34"/>
        <v>0</v>
      </c>
      <c r="CK209" s="6">
        <f t="shared" si="35"/>
        <v>0</v>
      </c>
      <c r="CL209" s="6">
        <f>Table1[[#This Row],[MOH 731_EMTCT_Start HAART_ANC_HV02-15]]</f>
        <v>0</v>
      </c>
      <c r="CM209" s="6">
        <f>Table1[[#This Row],[MOH 731_EMTCT_On HAART at 1st ANC_HV02-14]]</f>
        <v>0</v>
      </c>
      <c r="CN209" s="6">
        <f>SUM(Table1[[#This Row],[MOH 731_HIV_TB_StartART_&lt;1 (M) HV03-01]:[MOH 731_HIV_TB_StartART_25+_(F)_HV03-14]])</f>
        <v>0</v>
      </c>
      <c r="CO209" s="6">
        <f>SUM(Table1[[#This Row],[MOH 731_HIV_TB_OnART_&lt;1 (M) HV03-15]:[MOH 731_HIV_TB_OnART_25+_(F)_HV03-28]])</f>
        <v>0</v>
      </c>
      <c r="CP209" s="6">
        <f>Table1[[#This Row],[anc1_731]]</f>
        <v>9</v>
      </c>
      <c r="CQ209" s="6">
        <f>Table1[[#This Row],[anc_kp]]</f>
        <v>0</v>
      </c>
      <c r="CR209" s="6">
        <f>Table1[[#This Row],[MOH 731_HIV_TB cases_New_HV03-61]]</f>
        <v>0</v>
      </c>
      <c r="CS209" s="6">
        <f>Table1[[#This Row],[MOH 731_HIV_TB New_KnownHIVPositive(KPs)_HV03-62]]</f>
        <v>0</v>
      </c>
      <c r="CT209" s="6">
        <f t="shared" si="36"/>
        <v>0</v>
      </c>
      <c r="CU209" s="6">
        <f t="shared" si="37"/>
        <v>0</v>
      </c>
      <c r="CV209" s="6">
        <f>Table1[[#This Row],[MOH 731_HIV_TB New HIV Positive_HV03-63]]</f>
        <v>0</v>
      </c>
      <c r="CW209" s="6">
        <f>Table1[[#This Row],[MOH 731_HIV_TB New Known HIV Positive (KP) on HAART_HV03-64]]</f>
        <v>0</v>
      </c>
      <c r="CX209" s="6">
        <f>Table1[[#This Row],[MOH 731_HIV_TB New_start_HAART_HV03-65]]</f>
        <v>0</v>
      </c>
      <c r="CY209" s="6">
        <f>SUM(Table1[[#This Row],[tb_alreadyart_3082]:[tb_newart_3083]])</f>
        <v>0</v>
      </c>
      <c r="CZ209" s="6">
        <f>SUM(Table1[[#This Row],[MOH 731_HTS_No. Initiated on PrEP (NEW)_General popn _(M)_ HV01-19]:[MOH 731_HTS_No. Initiated on PrEP (NEW)_Pregnant and breastfeeding women HV01-31]])</f>
        <v>0</v>
      </c>
      <c r="DA209" s="6">
        <f t="shared" si="38"/>
        <v>0</v>
      </c>
      <c r="DB209" s="6">
        <f t="shared" si="39"/>
        <v>0</v>
      </c>
      <c r="DC209" s="6">
        <f>Table1[[#This Row],[MOH 711 SGBV Total Survivors Seen]]</f>
        <v>0</v>
      </c>
      <c r="DD209" s="6">
        <f t="shared" si="40"/>
        <v>0</v>
      </c>
      <c r="DE209" s="6">
        <f t="shared" si="41"/>
        <v>0</v>
      </c>
      <c r="DF209" s="6">
        <f>SUM(Table1[[#This Row],[MOH 731_HIV_TB_StartTPT_&lt;15 HV03-31]:[MOH 731_HIV_TB_StartTPT_15+ HV03-32]])</f>
        <v>0</v>
      </c>
      <c r="DG209" s="6">
        <f t="shared" si="42"/>
        <v>0</v>
      </c>
      <c r="DH209" s="18"/>
      <c r="DI209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('202407_D4fYExYuVJ5','202407','D4fYExYuVJ5','18030','0','0','9','0','0','0','0','0','0','0','0','0','0','0','9','0','0','0','0','0','0','0','0','0','0','0','0','0','0','0','0','0');</v>
      </c>
    </row>
    <row r="210" spans="2:113" x14ac:dyDescent="0.25">
      <c r="B210" s="1">
        <v>202407</v>
      </c>
      <c r="C210" s="2">
        <v>45474</v>
      </c>
      <c r="D210" s="1">
        <v>202407</v>
      </c>
      <c r="E210" s="1"/>
      <c r="F210" s="1" t="s">
        <v>596</v>
      </c>
      <c r="G210" s="1" t="s">
        <v>597</v>
      </c>
      <c r="H210" s="1">
        <v>28857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>
        <v>7</v>
      </c>
      <c r="BZ210" s="1"/>
      <c r="CA210" s="1"/>
      <c r="CB210" s="16">
        <f>SUM(Table1[[#This Row],[MOH 731_HTS_Positive_2-9 _(M)_ HV01-06]:[MOH 731_HTS_Positive_25+ _(F) (Including PMTCT)_HV01-15]])</f>
        <v>0</v>
      </c>
      <c r="CC210" s="16">
        <f>SUM(Table1[[#This Row],[MOH 731_HTS_Tests _(M)_ HV01-01]:[MOH 731_HTS_Tests _(F) (Including PMTCT)_ HV01-02]])</f>
        <v>0</v>
      </c>
      <c r="CD210" s="16">
        <f>Table1[[#This Row],[MOH 711 New ANC clients]]</f>
        <v>7</v>
      </c>
      <c r="CE210" s="6">
        <f>SUM(Table1[[#This Row],[MOH 731_EMTCT_Tested at ANC_Initial_HV02-02]])</f>
        <v>0</v>
      </c>
      <c r="CF210" s="6">
        <f t="shared" si="44"/>
        <v>0</v>
      </c>
      <c r="CG210" s="6">
        <f t="shared" si="44"/>
        <v>0</v>
      </c>
      <c r="CH210" s="6">
        <f>SUM(Table1[[#This Row],[MOH 731_EMTCT_Known Positive at 1st ANC_HV02-01]])</f>
        <v>0</v>
      </c>
      <c r="CI210" s="6">
        <f>SUM(Table1[[#This Row],[MOH 731_EMTCT_Positive Results_ANC_HV02-10]])</f>
        <v>0</v>
      </c>
      <c r="CJ210" s="6">
        <f t="shared" si="34"/>
        <v>0</v>
      </c>
      <c r="CK210" s="6">
        <f t="shared" si="35"/>
        <v>0</v>
      </c>
      <c r="CL210" s="6">
        <f>Table1[[#This Row],[MOH 731_EMTCT_Start HAART_ANC_HV02-15]]</f>
        <v>0</v>
      </c>
      <c r="CM210" s="6">
        <f>Table1[[#This Row],[MOH 731_EMTCT_On HAART at 1st ANC_HV02-14]]</f>
        <v>0</v>
      </c>
      <c r="CN210" s="6">
        <f>SUM(Table1[[#This Row],[MOH 731_HIV_TB_StartART_&lt;1 (M) HV03-01]:[MOH 731_HIV_TB_StartART_25+_(F)_HV03-14]])</f>
        <v>0</v>
      </c>
      <c r="CO210" s="6">
        <f>SUM(Table1[[#This Row],[MOH 731_HIV_TB_OnART_&lt;1 (M) HV03-15]:[MOH 731_HIV_TB_OnART_25+_(F)_HV03-28]])</f>
        <v>0</v>
      </c>
      <c r="CP210" s="6">
        <f>Table1[[#This Row],[anc1_731]]</f>
        <v>7</v>
      </c>
      <c r="CQ210" s="6">
        <f>Table1[[#This Row],[anc_kp]]</f>
        <v>0</v>
      </c>
      <c r="CR210" s="6">
        <f>Table1[[#This Row],[MOH 731_HIV_TB cases_New_HV03-61]]</f>
        <v>0</v>
      </c>
      <c r="CS210" s="6">
        <f>Table1[[#This Row],[MOH 731_HIV_TB New_KnownHIVPositive(KPs)_HV03-62]]</f>
        <v>0</v>
      </c>
      <c r="CT210" s="6">
        <f t="shared" si="36"/>
        <v>0</v>
      </c>
      <c r="CU210" s="6">
        <f t="shared" si="37"/>
        <v>0</v>
      </c>
      <c r="CV210" s="6">
        <f>Table1[[#This Row],[MOH 731_HIV_TB New HIV Positive_HV03-63]]</f>
        <v>0</v>
      </c>
      <c r="CW210" s="6">
        <f>Table1[[#This Row],[MOH 731_HIV_TB New Known HIV Positive (KP) on HAART_HV03-64]]</f>
        <v>0</v>
      </c>
      <c r="CX210" s="6">
        <f>Table1[[#This Row],[MOH 731_HIV_TB New_start_HAART_HV03-65]]</f>
        <v>0</v>
      </c>
      <c r="CY210" s="6">
        <f>SUM(Table1[[#This Row],[tb_alreadyart_3082]:[tb_newart_3083]])</f>
        <v>0</v>
      </c>
      <c r="CZ210" s="6">
        <f>SUM(Table1[[#This Row],[MOH 731_HTS_No. Initiated on PrEP (NEW)_General popn _(M)_ HV01-19]:[MOH 731_HTS_No. Initiated on PrEP (NEW)_Pregnant and breastfeeding women HV01-31]])</f>
        <v>0</v>
      </c>
      <c r="DA210" s="6">
        <f t="shared" si="38"/>
        <v>0</v>
      </c>
      <c r="DB210" s="6">
        <f t="shared" si="39"/>
        <v>0</v>
      </c>
      <c r="DC210" s="6">
        <f>Table1[[#This Row],[MOH 711 SGBV Total Survivors Seen]]</f>
        <v>0</v>
      </c>
      <c r="DD210" s="6">
        <f t="shared" si="40"/>
        <v>0</v>
      </c>
      <c r="DE210" s="6">
        <f t="shared" si="41"/>
        <v>0</v>
      </c>
      <c r="DF210" s="6">
        <f>SUM(Table1[[#This Row],[MOH 731_HIV_TB_StartTPT_&lt;15 HV03-31]:[MOH 731_HIV_TB_StartTPT_15+ HV03-32]])</f>
        <v>0</v>
      </c>
      <c r="DG210" s="6">
        <f t="shared" si="42"/>
        <v>0</v>
      </c>
      <c r="DH210" s="18"/>
      <c r="DI210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('202407_CAZC0bLJFj2','202407','CAZC0bLJFj2','28857','0','0','7','0','0','0','0','0','0','0','0','0','0','0','7','0','0','0','0','0','0','0','0','0','0','0','0','0','0','0','0','0');</v>
      </c>
    </row>
    <row r="211" spans="2:113" x14ac:dyDescent="0.25">
      <c r="B211" s="1">
        <v>202407</v>
      </c>
      <c r="C211" s="2">
        <v>45474</v>
      </c>
      <c r="D211" s="1">
        <v>202407</v>
      </c>
      <c r="E211" s="1"/>
      <c r="F211" s="1" t="s">
        <v>376</v>
      </c>
      <c r="G211" s="1" t="s">
        <v>377</v>
      </c>
      <c r="H211" s="1">
        <v>15382</v>
      </c>
      <c r="I211" s="1"/>
      <c r="J211" s="1"/>
      <c r="K211" s="1">
        <v>5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6">
        <f>SUM(Table1[[#This Row],[MOH 731_HTS_Positive_2-9 _(M)_ HV01-06]:[MOH 731_HTS_Positive_25+ _(F) (Including PMTCT)_HV01-15]])</f>
        <v>0</v>
      </c>
      <c r="CC211" s="16">
        <f>SUM(Table1[[#This Row],[MOH 731_HTS_Tests _(M)_ HV01-01]:[MOH 731_HTS_Tests _(F) (Including PMTCT)_ HV01-02]])</f>
        <v>5</v>
      </c>
      <c r="CD211" s="16">
        <f>Table1[[#This Row],[MOH 711 New ANC clients]]</f>
        <v>0</v>
      </c>
      <c r="CE211" s="6">
        <f>SUM(Table1[[#This Row],[MOH 731_EMTCT_Tested at ANC_Initial_HV02-02]])</f>
        <v>0</v>
      </c>
      <c r="CF211" s="6">
        <f t="shared" si="44"/>
        <v>0</v>
      </c>
      <c r="CG211" s="6">
        <f t="shared" si="44"/>
        <v>0</v>
      </c>
      <c r="CH211" s="6">
        <f>SUM(Table1[[#This Row],[MOH 731_EMTCT_Known Positive at 1st ANC_HV02-01]])</f>
        <v>0</v>
      </c>
      <c r="CI211" s="6">
        <f>SUM(Table1[[#This Row],[MOH 731_EMTCT_Positive Results_ANC_HV02-10]])</f>
        <v>0</v>
      </c>
      <c r="CJ211" s="6">
        <f t="shared" si="34"/>
        <v>0</v>
      </c>
      <c r="CK211" s="6">
        <f t="shared" si="35"/>
        <v>0</v>
      </c>
      <c r="CL211" s="6">
        <f>Table1[[#This Row],[MOH 731_EMTCT_Start HAART_ANC_HV02-15]]</f>
        <v>0</v>
      </c>
      <c r="CM211" s="6">
        <f>Table1[[#This Row],[MOH 731_EMTCT_On HAART at 1st ANC_HV02-14]]</f>
        <v>0</v>
      </c>
      <c r="CN211" s="6">
        <f>SUM(Table1[[#This Row],[MOH 731_HIV_TB_StartART_&lt;1 (M) HV03-01]:[MOH 731_HIV_TB_StartART_25+_(F)_HV03-14]])</f>
        <v>0</v>
      </c>
      <c r="CO211" s="6">
        <f>SUM(Table1[[#This Row],[MOH 731_HIV_TB_OnART_&lt;1 (M) HV03-15]:[MOH 731_HIV_TB_OnART_25+_(F)_HV03-28]])</f>
        <v>0</v>
      </c>
      <c r="CP211" s="6">
        <f>Table1[[#This Row],[anc1_731]]</f>
        <v>0</v>
      </c>
      <c r="CQ211" s="6">
        <f>Table1[[#This Row],[anc_kp]]</f>
        <v>0</v>
      </c>
      <c r="CR211" s="6">
        <f>Table1[[#This Row],[MOH 731_HIV_TB cases_New_HV03-61]]</f>
        <v>0</v>
      </c>
      <c r="CS211" s="6">
        <f>Table1[[#This Row],[MOH 731_HIV_TB New_KnownHIVPositive(KPs)_HV03-62]]</f>
        <v>0</v>
      </c>
      <c r="CT211" s="6">
        <f t="shared" si="36"/>
        <v>0</v>
      </c>
      <c r="CU211" s="6">
        <f t="shared" si="37"/>
        <v>0</v>
      </c>
      <c r="CV211" s="6">
        <f>Table1[[#This Row],[MOH 731_HIV_TB New HIV Positive_HV03-63]]</f>
        <v>0</v>
      </c>
      <c r="CW211" s="6">
        <f>Table1[[#This Row],[MOH 731_HIV_TB New Known HIV Positive (KP) on HAART_HV03-64]]</f>
        <v>0</v>
      </c>
      <c r="CX211" s="6">
        <f>Table1[[#This Row],[MOH 731_HIV_TB New_start_HAART_HV03-65]]</f>
        <v>0</v>
      </c>
      <c r="CY211" s="6">
        <f>SUM(Table1[[#This Row],[tb_alreadyart_3082]:[tb_newart_3083]])</f>
        <v>0</v>
      </c>
      <c r="CZ211" s="6">
        <f>SUM(Table1[[#This Row],[MOH 731_HTS_No. Initiated on PrEP (NEW)_General popn _(M)_ HV01-19]:[MOH 731_HTS_No. Initiated on PrEP (NEW)_Pregnant and breastfeeding women HV01-31]])</f>
        <v>0</v>
      </c>
      <c r="DA211" s="6">
        <f t="shared" si="38"/>
        <v>0</v>
      </c>
      <c r="DB211" s="6">
        <f t="shared" si="39"/>
        <v>0</v>
      </c>
      <c r="DC211" s="6">
        <f>Table1[[#This Row],[MOH 711 SGBV Total Survivors Seen]]</f>
        <v>0</v>
      </c>
      <c r="DD211" s="6">
        <f t="shared" si="40"/>
        <v>0</v>
      </c>
      <c r="DE211" s="6">
        <f t="shared" si="41"/>
        <v>0</v>
      </c>
      <c r="DF211" s="6">
        <f>SUM(Table1[[#This Row],[MOH 731_HIV_TB_StartTPT_&lt;15 HV03-31]:[MOH 731_HIV_TB_StartTPT_15+ HV03-32]])</f>
        <v>0</v>
      </c>
      <c r="DG211" s="6">
        <f t="shared" si="42"/>
        <v>0</v>
      </c>
      <c r="DH211" s="18"/>
      <c r="DI211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('202407_jZ0ng8cvb2E','202407','jZ0ng8cvb2E','15382','0','5','0','0','0','0','0','0','0','0','0','0','0','0','0','0','0','0','0','0','0','0','0','0','0','0','0','0','0','0','0','0');</v>
      </c>
    </row>
    <row r="212" spans="2:113" x14ac:dyDescent="0.25">
      <c r="B212" s="1">
        <v>202407</v>
      </c>
      <c r="C212" s="2">
        <v>45474</v>
      </c>
      <c r="D212" s="1">
        <v>202407</v>
      </c>
      <c r="E212" s="1"/>
      <c r="F212" s="1" t="s">
        <v>378</v>
      </c>
      <c r="G212" s="1" t="s">
        <v>379</v>
      </c>
      <c r="H212" s="1">
        <v>15386</v>
      </c>
      <c r="I212" s="1"/>
      <c r="J212" s="1">
        <v>5</v>
      </c>
      <c r="K212" s="1">
        <v>13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>
        <v>3</v>
      </c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>
        <v>5</v>
      </c>
      <c r="BQ212" s="1">
        <v>24</v>
      </c>
      <c r="BR212" s="1"/>
      <c r="BS212" s="1"/>
      <c r="BT212" s="1"/>
      <c r="BU212" s="1"/>
      <c r="BV212" s="1"/>
      <c r="BW212" s="1"/>
      <c r="BX212" s="1"/>
      <c r="BY212" s="1">
        <v>3</v>
      </c>
      <c r="BZ212" s="1"/>
      <c r="CA212" s="1"/>
      <c r="CB212" s="16">
        <f>SUM(Table1[[#This Row],[MOH 731_HTS_Positive_2-9 _(M)_ HV01-06]:[MOH 731_HTS_Positive_25+ _(F) (Including PMTCT)_HV01-15]])</f>
        <v>0</v>
      </c>
      <c r="CC212" s="16">
        <f>SUM(Table1[[#This Row],[MOH 731_HTS_Tests _(M)_ HV01-01]:[MOH 731_HTS_Tests _(F) (Including PMTCT)_ HV01-02]])</f>
        <v>18</v>
      </c>
      <c r="CD212" s="16">
        <f>Table1[[#This Row],[MOH 711 New ANC clients]]</f>
        <v>3</v>
      </c>
      <c r="CE212" s="6">
        <f>SUM(Table1[[#This Row],[MOH 731_EMTCT_Tested at ANC_Initial_HV02-02]])</f>
        <v>3</v>
      </c>
      <c r="CF212" s="6">
        <f t="shared" si="44"/>
        <v>0</v>
      </c>
      <c r="CG212" s="6">
        <f t="shared" si="44"/>
        <v>0</v>
      </c>
      <c r="CH212" s="6">
        <f>SUM(Table1[[#This Row],[MOH 731_EMTCT_Known Positive at 1st ANC_HV02-01]])</f>
        <v>0</v>
      </c>
      <c r="CI212" s="6">
        <f>SUM(Table1[[#This Row],[MOH 731_EMTCT_Positive Results_ANC_HV02-10]])</f>
        <v>0</v>
      </c>
      <c r="CJ212" s="6">
        <f t="shared" si="34"/>
        <v>0</v>
      </c>
      <c r="CK212" s="6">
        <f t="shared" si="35"/>
        <v>0</v>
      </c>
      <c r="CL212" s="6">
        <f>Table1[[#This Row],[MOH 731_EMTCT_Start HAART_ANC_HV02-15]]</f>
        <v>0</v>
      </c>
      <c r="CM212" s="6">
        <f>Table1[[#This Row],[MOH 731_EMTCT_On HAART at 1st ANC_HV02-14]]</f>
        <v>0</v>
      </c>
      <c r="CN212" s="6">
        <f>SUM(Table1[[#This Row],[MOH 731_HIV_TB_StartART_&lt;1 (M) HV03-01]:[MOH 731_HIV_TB_StartART_25+_(F)_HV03-14]])</f>
        <v>0</v>
      </c>
      <c r="CO212" s="6">
        <f>SUM(Table1[[#This Row],[MOH 731_HIV_TB_OnART_&lt;1 (M) HV03-15]:[MOH 731_HIV_TB_OnART_25+_(F)_HV03-28]])</f>
        <v>29</v>
      </c>
      <c r="CP212" s="6">
        <f>Table1[[#This Row],[anc1_731]]</f>
        <v>3</v>
      </c>
      <c r="CQ212" s="6">
        <f>Table1[[#This Row],[anc_kp]]</f>
        <v>0</v>
      </c>
      <c r="CR212" s="6">
        <f>Table1[[#This Row],[MOH 731_HIV_TB cases_New_HV03-61]]</f>
        <v>0</v>
      </c>
      <c r="CS212" s="6">
        <f>Table1[[#This Row],[MOH 731_HIV_TB New_KnownHIVPositive(KPs)_HV03-62]]</f>
        <v>0</v>
      </c>
      <c r="CT212" s="6">
        <f t="shared" si="36"/>
        <v>0</v>
      </c>
      <c r="CU212" s="6">
        <f t="shared" si="37"/>
        <v>0</v>
      </c>
      <c r="CV212" s="6">
        <f>Table1[[#This Row],[MOH 731_HIV_TB New HIV Positive_HV03-63]]</f>
        <v>0</v>
      </c>
      <c r="CW212" s="6">
        <f>Table1[[#This Row],[MOH 731_HIV_TB New Known HIV Positive (KP) on HAART_HV03-64]]</f>
        <v>0</v>
      </c>
      <c r="CX212" s="6">
        <f>Table1[[#This Row],[MOH 731_HIV_TB New_start_HAART_HV03-65]]</f>
        <v>0</v>
      </c>
      <c r="CY212" s="6">
        <f>SUM(Table1[[#This Row],[tb_alreadyart_3082]:[tb_newart_3083]])</f>
        <v>0</v>
      </c>
      <c r="CZ212" s="6">
        <f>SUM(Table1[[#This Row],[MOH 731_HTS_No. Initiated on PrEP (NEW)_General popn _(M)_ HV01-19]:[MOH 731_HTS_No. Initiated on PrEP (NEW)_Pregnant and breastfeeding women HV01-31]])</f>
        <v>0</v>
      </c>
      <c r="DA212" s="6">
        <f t="shared" si="38"/>
        <v>0</v>
      </c>
      <c r="DB212" s="6">
        <f t="shared" si="39"/>
        <v>0</v>
      </c>
      <c r="DC212" s="6">
        <f>Table1[[#This Row],[MOH 711 SGBV Total Survivors Seen]]</f>
        <v>0</v>
      </c>
      <c r="DD212" s="6">
        <f t="shared" si="40"/>
        <v>0</v>
      </c>
      <c r="DE212" s="6">
        <f t="shared" si="41"/>
        <v>0</v>
      </c>
      <c r="DF212" s="6">
        <f>SUM(Table1[[#This Row],[MOH 731_HIV_TB_StartTPT_&lt;15 HV03-31]:[MOH 731_HIV_TB_StartTPT_15+ HV03-32]])</f>
        <v>0</v>
      </c>
      <c r="DG212" s="6">
        <f t="shared" si="42"/>
        <v>0</v>
      </c>
      <c r="DH212" s="18"/>
      <c r="DI212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('202407_kAkBi8gHlAu','202407','kAkBi8gHlAu','15386','0','18','3','3','0','0','0','0','0','0','0','0','0','29','3','0','0','0','0','0','0','0','0','0','0','0','0','0','0','0','0','0');</v>
      </c>
    </row>
    <row r="213" spans="2:113" x14ac:dyDescent="0.25">
      <c r="B213" s="1">
        <v>202407</v>
      </c>
      <c r="C213" s="2">
        <v>45474</v>
      </c>
      <c r="D213" s="1">
        <v>202407</v>
      </c>
      <c r="E213" s="1"/>
      <c r="F213" s="1" t="s">
        <v>380</v>
      </c>
      <c r="G213" s="1" t="s">
        <v>381</v>
      </c>
      <c r="H213" s="1">
        <v>17090</v>
      </c>
      <c r="I213" s="1"/>
      <c r="J213" s="1">
        <v>6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>
        <v>3</v>
      </c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6">
        <f>SUM(Table1[[#This Row],[MOH 731_HTS_Positive_2-9 _(M)_ HV01-06]:[MOH 731_HTS_Positive_25+ _(F) (Including PMTCT)_HV01-15]])</f>
        <v>0</v>
      </c>
      <c r="CC213" s="16">
        <f>SUM(Table1[[#This Row],[MOH 731_HTS_Tests _(M)_ HV01-01]:[MOH 731_HTS_Tests _(F) (Including PMTCT)_ HV01-02]])</f>
        <v>6</v>
      </c>
      <c r="CD213" s="16">
        <f>Table1[[#This Row],[MOH 711 New ANC clients]]</f>
        <v>0</v>
      </c>
      <c r="CE213" s="6">
        <f>SUM(Table1[[#This Row],[MOH 731_EMTCT_Tested at ANC_Initial_HV02-02]])</f>
        <v>0</v>
      </c>
      <c r="CF213" s="6">
        <f t="shared" si="44"/>
        <v>0</v>
      </c>
      <c r="CG213" s="6">
        <f t="shared" si="44"/>
        <v>0</v>
      </c>
      <c r="CH213" s="6">
        <f>SUM(Table1[[#This Row],[MOH 731_EMTCT_Known Positive at 1st ANC_HV02-01]])</f>
        <v>0</v>
      </c>
      <c r="CI213" s="6">
        <f>SUM(Table1[[#This Row],[MOH 731_EMTCT_Positive Results_ANC_HV02-10]])</f>
        <v>0</v>
      </c>
      <c r="CJ213" s="6">
        <f t="shared" si="34"/>
        <v>0</v>
      </c>
      <c r="CK213" s="6">
        <f t="shared" si="35"/>
        <v>0</v>
      </c>
      <c r="CL213" s="6">
        <f>Table1[[#This Row],[MOH 731_EMTCT_Start HAART_ANC_HV02-15]]</f>
        <v>0</v>
      </c>
      <c r="CM213" s="6">
        <f>Table1[[#This Row],[MOH 731_EMTCT_On HAART at 1st ANC_HV02-14]]</f>
        <v>0</v>
      </c>
      <c r="CN213" s="6">
        <f>SUM(Table1[[#This Row],[MOH 731_HIV_TB_StartART_&lt;1 (M) HV03-01]:[MOH 731_HIV_TB_StartART_25+_(F)_HV03-14]])</f>
        <v>0</v>
      </c>
      <c r="CO213" s="6">
        <f>SUM(Table1[[#This Row],[MOH 731_HIV_TB_OnART_&lt;1 (M) HV03-15]:[MOH 731_HIV_TB_OnART_25+_(F)_HV03-28]])</f>
        <v>0</v>
      </c>
      <c r="CP213" s="6">
        <f>Table1[[#This Row],[anc1_731]]</f>
        <v>0</v>
      </c>
      <c r="CQ213" s="6">
        <f>Table1[[#This Row],[anc_kp]]</f>
        <v>0</v>
      </c>
      <c r="CR213" s="6">
        <f>Table1[[#This Row],[MOH 731_HIV_TB cases_New_HV03-61]]</f>
        <v>0</v>
      </c>
      <c r="CS213" s="6">
        <f>Table1[[#This Row],[MOH 731_HIV_TB New_KnownHIVPositive(KPs)_HV03-62]]</f>
        <v>0</v>
      </c>
      <c r="CT213" s="6">
        <f t="shared" si="36"/>
        <v>0</v>
      </c>
      <c r="CU213" s="6">
        <f t="shared" si="37"/>
        <v>0</v>
      </c>
      <c r="CV213" s="6">
        <f>Table1[[#This Row],[MOH 731_HIV_TB New HIV Positive_HV03-63]]</f>
        <v>0</v>
      </c>
      <c r="CW213" s="6">
        <f>Table1[[#This Row],[MOH 731_HIV_TB New Known HIV Positive (KP) on HAART_HV03-64]]</f>
        <v>0</v>
      </c>
      <c r="CX213" s="6">
        <f>Table1[[#This Row],[MOH 731_HIV_TB New_start_HAART_HV03-65]]</f>
        <v>0</v>
      </c>
      <c r="CY213" s="6">
        <f>SUM(Table1[[#This Row],[tb_alreadyart_3082]:[tb_newart_3083]])</f>
        <v>0</v>
      </c>
      <c r="CZ213" s="6">
        <f>SUM(Table1[[#This Row],[MOH 731_HTS_No. Initiated on PrEP (NEW)_General popn _(M)_ HV01-19]:[MOH 731_HTS_No. Initiated on PrEP (NEW)_Pregnant and breastfeeding women HV01-31]])</f>
        <v>0</v>
      </c>
      <c r="DA213" s="6">
        <f t="shared" si="38"/>
        <v>0</v>
      </c>
      <c r="DB213" s="6">
        <f t="shared" si="39"/>
        <v>0</v>
      </c>
      <c r="DC213" s="6">
        <f>Table1[[#This Row],[MOH 711 SGBV Total Survivors Seen]]</f>
        <v>0</v>
      </c>
      <c r="DD213" s="6">
        <f t="shared" si="40"/>
        <v>0</v>
      </c>
      <c r="DE213" s="6">
        <f t="shared" si="41"/>
        <v>0</v>
      </c>
      <c r="DF213" s="6">
        <f>SUM(Table1[[#This Row],[MOH 731_HIV_TB_StartTPT_&lt;15 HV03-31]:[MOH 731_HIV_TB_StartTPT_15+ HV03-32]])</f>
        <v>0</v>
      </c>
      <c r="DG213" s="6">
        <f t="shared" si="42"/>
        <v>0</v>
      </c>
      <c r="DH213" s="18"/>
      <c r="DI213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('202407_lbOgV23OsRN','202407','lbOgV23OsRN','17090','0','6','0','0','0','0','0','0','0','0','0','0','0','0','0','0','0','0','0','0','0','0','0','0','0','0','0','0','0','0','0','0');</v>
      </c>
    </row>
    <row r="214" spans="2:113" x14ac:dyDescent="0.25">
      <c r="B214" s="1">
        <v>202407</v>
      </c>
      <c r="C214" s="2">
        <v>45474</v>
      </c>
      <c r="D214" s="1">
        <v>202407</v>
      </c>
      <c r="E214" s="1"/>
      <c r="F214" s="1" t="s">
        <v>382</v>
      </c>
      <c r="G214" s="1" t="s">
        <v>383</v>
      </c>
      <c r="H214" s="1">
        <v>15410</v>
      </c>
      <c r="I214" s="1"/>
      <c r="J214" s="1">
        <v>2</v>
      </c>
      <c r="K214" s="1">
        <v>12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>
        <v>7</v>
      </c>
      <c r="AK214" s="1">
        <v>1</v>
      </c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>
        <v>2</v>
      </c>
      <c r="BQ214" s="1">
        <v>5</v>
      </c>
      <c r="BR214" s="1"/>
      <c r="BS214" s="1"/>
      <c r="BT214" s="1"/>
      <c r="BU214" s="1"/>
      <c r="BV214" s="1"/>
      <c r="BW214" s="1"/>
      <c r="BX214" s="1"/>
      <c r="BY214" s="1">
        <v>8</v>
      </c>
      <c r="BZ214" s="1"/>
      <c r="CA214" s="1"/>
      <c r="CB214" s="16">
        <f>SUM(Table1[[#This Row],[MOH 731_HTS_Positive_2-9 _(M)_ HV01-06]:[MOH 731_HTS_Positive_25+ _(F) (Including PMTCT)_HV01-15]])</f>
        <v>0</v>
      </c>
      <c r="CC214" s="16">
        <f>SUM(Table1[[#This Row],[MOH 731_HTS_Tests _(M)_ HV01-01]:[MOH 731_HTS_Tests _(F) (Including PMTCT)_ HV01-02]])</f>
        <v>14</v>
      </c>
      <c r="CD214" s="16">
        <f>Table1[[#This Row],[MOH 711 New ANC clients]]</f>
        <v>8</v>
      </c>
      <c r="CE214" s="6">
        <f>SUM(Table1[[#This Row],[MOH 731_EMTCT_Tested at ANC_Initial_HV02-02]])</f>
        <v>7</v>
      </c>
      <c r="CF214" s="6">
        <f t="shared" si="44"/>
        <v>0</v>
      </c>
      <c r="CG214" s="6">
        <f t="shared" si="44"/>
        <v>0</v>
      </c>
      <c r="CH214" s="6">
        <f>SUM(Table1[[#This Row],[MOH 731_EMTCT_Known Positive at 1st ANC_HV02-01]])</f>
        <v>0</v>
      </c>
      <c r="CI214" s="6">
        <f>SUM(Table1[[#This Row],[MOH 731_EMTCT_Positive Results_ANC_HV02-10]])</f>
        <v>0</v>
      </c>
      <c r="CJ214" s="6">
        <f t="shared" si="34"/>
        <v>0</v>
      </c>
      <c r="CK214" s="6">
        <f t="shared" si="35"/>
        <v>0</v>
      </c>
      <c r="CL214" s="6">
        <f>Table1[[#This Row],[MOH 731_EMTCT_Start HAART_ANC_HV02-15]]</f>
        <v>0</v>
      </c>
      <c r="CM214" s="6">
        <f>Table1[[#This Row],[MOH 731_EMTCT_On HAART at 1st ANC_HV02-14]]</f>
        <v>0</v>
      </c>
      <c r="CN214" s="6">
        <f>SUM(Table1[[#This Row],[MOH 731_HIV_TB_StartART_&lt;1 (M) HV03-01]:[MOH 731_HIV_TB_StartART_25+_(F)_HV03-14]])</f>
        <v>0</v>
      </c>
      <c r="CO214" s="6">
        <f>SUM(Table1[[#This Row],[MOH 731_HIV_TB_OnART_&lt;1 (M) HV03-15]:[MOH 731_HIV_TB_OnART_25+_(F)_HV03-28]])</f>
        <v>7</v>
      </c>
      <c r="CP214" s="6">
        <f>Table1[[#This Row],[anc1_731]]</f>
        <v>8</v>
      </c>
      <c r="CQ214" s="6">
        <f>Table1[[#This Row],[anc_kp]]</f>
        <v>0</v>
      </c>
      <c r="CR214" s="6">
        <f>Table1[[#This Row],[MOH 731_HIV_TB cases_New_HV03-61]]</f>
        <v>0</v>
      </c>
      <c r="CS214" s="6">
        <f>Table1[[#This Row],[MOH 731_HIV_TB New_KnownHIVPositive(KPs)_HV03-62]]</f>
        <v>0</v>
      </c>
      <c r="CT214" s="6">
        <f t="shared" si="36"/>
        <v>0</v>
      </c>
      <c r="CU214" s="6">
        <f t="shared" si="37"/>
        <v>0</v>
      </c>
      <c r="CV214" s="6">
        <f>Table1[[#This Row],[MOH 731_HIV_TB New HIV Positive_HV03-63]]</f>
        <v>0</v>
      </c>
      <c r="CW214" s="6">
        <f>Table1[[#This Row],[MOH 731_HIV_TB New Known HIV Positive (KP) on HAART_HV03-64]]</f>
        <v>0</v>
      </c>
      <c r="CX214" s="6">
        <f>Table1[[#This Row],[MOH 731_HIV_TB New_start_HAART_HV03-65]]</f>
        <v>0</v>
      </c>
      <c r="CY214" s="6">
        <f>SUM(Table1[[#This Row],[tb_alreadyart_3082]:[tb_newart_3083]])</f>
        <v>0</v>
      </c>
      <c r="CZ214" s="6">
        <f>SUM(Table1[[#This Row],[MOH 731_HTS_No. Initiated on PrEP (NEW)_General popn _(M)_ HV01-19]:[MOH 731_HTS_No. Initiated on PrEP (NEW)_Pregnant and breastfeeding women HV01-31]])</f>
        <v>0</v>
      </c>
      <c r="DA214" s="6">
        <f t="shared" si="38"/>
        <v>0</v>
      </c>
      <c r="DB214" s="6">
        <f t="shared" si="39"/>
        <v>0</v>
      </c>
      <c r="DC214" s="6">
        <f>Table1[[#This Row],[MOH 711 SGBV Total Survivors Seen]]</f>
        <v>0</v>
      </c>
      <c r="DD214" s="6">
        <f t="shared" si="40"/>
        <v>0</v>
      </c>
      <c r="DE214" s="6">
        <f t="shared" si="41"/>
        <v>0</v>
      </c>
      <c r="DF214" s="6">
        <f>SUM(Table1[[#This Row],[MOH 731_HIV_TB_StartTPT_&lt;15 HV03-31]:[MOH 731_HIV_TB_StartTPT_15+ HV03-32]])</f>
        <v>0</v>
      </c>
      <c r="DG214" s="6">
        <f t="shared" si="42"/>
        <v>0</v>
      </c>
      <c r="DH214" s="18"/>
      <c r="DI214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('202407_ZNsStAY2WEU','202407','ZNsStAY2WEU','15410','0','14','8','7','0','0','0','0','0','0','0','0','0','7','8','0','0','0','0','0','0','0','0','0','0','0','0','0','0','0','0','0');</v>
      </c>
    </row>
    <row r="215" spans="2:113" x14ac:dyDescent="0.25">
      <c r="B215" s="1">
        <v>202407</v>
      </c>
      <c r="C215" s="2">
        <v>45474</v>
      </c>
      <c r="D215" s="1">
        <v>202407</v>
      </c>
      <c r="E215" s="1"/>
      <c r="F215" s="1" t="s">
        <v>739</v>
      </c>
      <c r="G215" s="1" t="s">
        <v>740</v>
      </c>
      <c r="H215" s="1">
        <v>15442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>
        <v>2</v>
      </c>
      <c r="BZ215" s="1"/>
      <c r="CA215" s="1"/>
      <c r="CB215" s="16">
        <f>SUM(Table1[[#This Row],[MOH 731_HTS_Positive_2-9 _(M)_ HV01-06]:[MOH 731_HTS_Positive_25+ _(F) (Including PMTCT)_HV01-15]])</f>
        <v>0</v>
      </c>
      <c r="CC215" s="16">
        <f>SUM(Table1[[#This Row],[MOH 731_HTS_Tests _(M)_ HV01-01]:[MOH 731_HTS_Tests _(F) (Including PMTCT)_ HV01-02]])</f>
        <v>0</v>
      </c>
      <c r="CD215" s="16">
        <f>Table1[[#This Row],[MOH 711 New ANC clients]]</f>
        <v>2</v>
      </c>
      <c r="CE215" s="6">
        <f>SUM(Table1[[#This Row],[MOH 731_EMTCT_Tested at ANC_Initial_HV02-02]])</f>
        <v>0</v>
      </c>
      <c r="CF215" s="6">
        <f t="shared" si="44"/>
        <v>0</v>
      </c>
      <c r="CG215" s="6">
        <f t="shared" si="44"/>
        <v>0</v>
      </c>
      <c r="CH215" s="6">
        <f>SUM(Table1[[#This Row],[MOH 731_EMTCT_Known Positive at 1st ANC_HV02-01]])</f>
        <v>0</v>
      </c>
      <c r="CI215" s="6">
        <f>SUM(Table1[[#This Row],[MOH 731_EMTCT_Positive Results_ANC_HV02-10]])</f>
        <v>0</v>
      </c>
      <c r="CJ215" s="6">
        <f t="shared" si="34"/>
        <v>0</v>
      </c>
      <c r="CK215" s="6">
        <f t="shared" si="35"/>
        <v>0</v>
      </c>
      <c r="CL215" s="6">
        <f>Table1[[#This Row],[MOH 731_EMTCT_Start HAART_ANC_HV02-15]]</f>
        <v>0</v>
      </c>
      <c r="CM215" s="6">
        <f>Table1[[#This Row],[MOH 731_EMTCT_On HAART at 1st ANC_HV02-14]]</f>
        <v>0</v>
      </c>
      <c r="CN215" s="6">
        <f>SUM(Table1[[#This Row],[MOH 731_HIV_TB_StartART_&lt;1 (M) HV03-01]:[MOH 731_HIV_TB_StartART_25+_(F)_HV03-14]])</f>
        <v>0</v>
      </c>
      <c r="CO215" s="6">
        <f>SUM(Table1[[#This Row],[MOH 731_HIV_TB_OnART_&lt;1 (M) HV03-15]:[MOH 731_HIV_TB_OnART_25+_(F)_HV03-28]])</f>
        <v>0</v>
      </c>
      <c r="CP215" s="6">
        <f>Table1[[#This Row],[anc1_731]]</f>
        <v>2</v>
      </c>
      <c r="CQ215" s="6">
        <f>Table1[[#This Row],[anc_kp]]</f>
        <v>0</v>
      </c>
      <c r="CR215" s="6">
        <f>Table1[[#This Row],[MOH 731_HIV_TB cases_New_HV03-61]]</f>
        <v>0</v>
      </c>
      <c r="CS215" s="6">
        <f>Table1[[#This Row],[MOH 731_HIV_TB New_KnownHIVPositive(KPs)_HV03-62]]</f>
        <v>0</v>
      </c>
      <c r="CT215" s="6">
        <f t="shared" si="36"/>
        <v>0</v>
      </c>
      <c r="CU215" s="6">
        <f t="shared" si="37"/>
        <v>0</v>
      </c>
      <c r="CV215" s="6">
        <f>Table1[[#This Row],[MOH 731_HIV_TB New HIV Positive_HV03-63]]</f>
        <v>0</v>
      </c>
      <c r="CW215" s="6">
        <f>Table1[[#This Row],[MOH 731_HIV_TB New Known HIV Positive (KP) on HAART_HV03-64]]</f>
        <v>0</v>
      </c>
      <c r="CX215" s="6">
        <f>Table1[[#This Row],[MOH 731_HIV_TB New_start_HAART_HV03-65]]</f>
        <v>0</v>
      </c>
      <c r="CY215" s="6">
        <f>SUM(Table1[[#This Row],[tb_alreadyart_3082]:[tb_newart_3083]])</f>
        <v>0</v>
      </c>
      <c r="CZ215" s="6">
        <f>SUM(Table1[[#This Row],[MOH 731_HTS_No. Initiated on PrEP (NEW)_General popn _(M)_ HV01-19]:[MOH 731_HTS_No. Initiated on PrEP (NEW)_Pregnant and breastfeeding women HV01-31]])</f>
        <v>0</v>
      </c>
      <c r="DA215" s="6">
        <f t="shared" si="38"/>
        <v>0</v>
      </c>
      <c r="DB215" s="6">
        <f t="shared" si="39"/>
        <v>0</v>
      </c>
      <c r="DC215" s="6">
        <f>Table1[[#This Row],[MOH 711 SGBV Total Survivors Seen]]</f>
        <v>0</v>
      </c>
      <c r="DD215" s="6">
        <f t="shared" si="40"/>
        <v>0</v>
      </c>
      <c r="DE215" s="6">
        <f t="shared" si="41"/>
        <v>0</v>
      </c>
      <c r="DF215" s="6">
        <f>SUM(Table1[[#This Row],[MOH 731_HIV_TB_StartTPT_&lt;15 HV03-31]:[MOH 731_HIV_TB_StartTPT_15+ HV03-32]])</f>
        <v>0</v>
      </c>
      <c r="DG215" s="6">
        <f t="shared" si="42"/>
        <v>0</v>
      </c>
      <c r="DH215" s="18"/>
      <c r="DI215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('202407_XheeWB4n3qb','202407','XheeWB4n3qb','15442','0','0','2','0','0','0','0','0','0','0','0','0','0','0','2','0','0','0','0','0','0','0','0','0','0','0','0','0','0','0','0','0');</v>
      </c>
    </row>
    <row r="216" spans="2:113" x14ac:dyDescent="0.25">
      <c r="B216" s="1">
        <v>202407</v>
      </c>
      <c r="C216" s="2">
        <v>45474</v>
      </c>
      <c r="D216" s="1">
        <v>202407</v>
      </c>
      <c r="E216" s="1"/>
      <c r="F216" s="1" t="s">
        <v>384</v>
      </c>
      <c r="G216" s="1" t="s">
        <v>385</v>
      </c>
      <c r="H216" s="1">
        <v>20487</v>
      </c>
      <c r="I216" s="1" t="s">
        <v>167</v>
      </c>
      <c r="J216" s="1">
        <v>4</v>
      </c>
      <c r="K216" s="1">
        <v>2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6">
        <f>SUM(Table1[[#This Row],[MOH 731_HTS_Positive_2-9 _(M)_ HV01-06]:[MOH 731_HTS_Positive_25+ _(F) (Including PMTCT)_HV01-15]])</f>
        <v>0</v>
      </c>
      <c r="CC216" s="16">
        <f>SUM(Table1[[#This Row],[MOH 731_HTS_Tests _(M)_ HV01-01]:[MOH 731_HTS_Tests _(F) (Including PMTCT)_ HV01-02]])</f>
        <v>6</v>
      </c>
      <c r="CD216" s="16">
        <f>Table1[[#This Row],[MOH 711 New ANC clients]]</f>
        <v>0</v>
      </c>
      <c r="CE216" s="6">
        <f>SUM(Table1[[#This Row],[MOH 731_EMTCT_Tested at ANC_Initial_HV02-02]])</f>
        <v>0</v>
      </c>
      <c r="CF216" s="6">
        <f t="shared" si="44"/>
        <v>0</v>
      </c>
      <c r="CG216" s="6">
        <f t="shared" si="44"/>
        <v>0</v>
      </c>
      <c r="CH216" s="6">
        <f>SUM(Table1[[#This Row],[MOH 731_EMTCT_Known Positive at 1st ANC_HV02-01]])</f>
        <v>0</v>
      </c>
      <c r="CI216" s="6">
        <f>SUM(Table1[[#This Row],[MOH 731_EMTCT_Positive Results_ANC_HV02-10]])</f>
        <v>0</v>
      </c>
      <c r="CJ216" s="6">
        <f t="shared" si="34"/>
        <v>0</v>
      </c>
      <c r="CK216" s="6">
        <f t="shared" si="35"/>
        <v>0</v>
      </c>
      <c r="CL216" s="6">
        <f>Table1[[#This Row],[MOH 731_EMTCT_Start HAART_ANC_HV02-15]]</f>
        <v>0</v>
      </c>
      <c r="CM216" s="6">
        <f>Table1[[#This Row],[MOH 731_EMTCT_On HAART at 1st ANC_HV02-14]]</f>
        <v>0</v>
      </c>
      <c r="CN216" s="6">
        <f>SUM(Table1[[#This Row],[MOH 731_HIV_TB_StartART_&lt;1 (M) HV03-01]:[MOH 731_HIV_TB_StartART_25+_(F)_HV03-14]])</f>
        <v>0</v>
      </c>
      <c r="CO216" s="6">
        <f>SUM(Table1[[#This Row],[MOH 731_HIV_TB_OnART_&lt;1 (M) HV03-15]:[MOH 731_HIV_TB_OnART_25+_(F)_HV03-28]])</f>
        <v>0</v>
      </c>
      <c r="CP216" s="6">
        <f>Table1[[#This Row],[anc1_731]]</f>
        <v>0</v>
      </c>
      <c r="CQ216" s="6">
        <f>Table1[[#This Row],[anc_kp]]</f>
        <v>0</v>
      </c>
      <c r="CR216" s="6">
        <f>Table1[[#This Row],[MOH 731_HIV_TB cases_New_HV03-61]]</f>
        <v>0</v>
      </c>
      <c r="CS216" s="6">
        <f>Table1[[#This Row],[MOH 731_HIV_TB New_KnownHIVPositive(KPs)_HV03-62]]</f>
        <v>0</v>
      </c>
      <c r="CT216" s="6">
        <f t="shared" si="36"/>
        <v>0</v>
      </c>
      <c r="CU216" s="6">
        <f t="shared" si="37"/>
        <v>0</v>
      </c>
      <c r="CV216" s="6">
        <f>Table1[[#This Row],[MOH 731_HIV_TB New HIV Positive_HV03-63]]</f>
        <v>0</v>
      </c>
      <c r="CW216" s="6">
        <f>Table1[[#This Row],[MOH 731_HIV_TB New Known HIV Positive (KP) on HAART_HV03-64]]</f>
        <v>0</v>
      </c>
      <c r="CX216" s="6">
        <f>Table1[[#This Row],[MOH 731_HIV_TB New_start_HAART_HV03-65]]</f>
        <v>0</v>
      </c>
      <c r="CY216" s="6">
        <f>SUM(Table1[[#This Row],[tb_alreadyart_3082]:[tb_newart_3083]])</f>
        <v>0</v>
      </c>
      <c r="CZ216" s="6">
        <f>SUM(Table1[[#This Row],[MOH 731_HTS_No. Initiated on PrEP (NEW)_General popn _(M)_ HV01-19]:[MOH 731_HTS_No. Initiated on PrEP (NEW)_Pregnant and breastfeeding women HV01-31]])</f>
        <v>0</v>
      </c>
      <c r="DA216" s="6">
        <f t="shared" si="38"/>
        <v>0</v>
      </c>
      <c r="DB216" s="6">
        <f t="shared" si="39"/>
        <v>0</v>
      </c>
      <c r="DC216" s="6">
        <f>Table1[[#This Row],[MOH 711 SGBV Total Survivors Seen]]</f>
        <v>0</v>
      </c>
      <c r="DD216" s="6">
        <f t="shared" si="40"/>
        <v>0</v>
      </c>
      <c r="DE216" s="6">
        <f t="shared" si="41"/>
        <v>0</v>
      </c>
      <c r="DF216" s="6">
        <f>SUM(Table1[[#This Row],[MOH 731_HIV_TB_StartTPT_&lt;15 HV03-31]:[MOH 731_HIV_TB_StartTPT_15+ HV03-32]])</f>
        <v>0</v>
      </c>
      <c r="DG216" s="6">
        <f t="shared" si="42"/>
        <v>0</v>
      </c>
      <c r="DH216" s="18"/>
      <c r="DI216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('202407_yQ00WR5tTYo','202407','yQ00WR5tTYo','20487','0','6','0','0','0','0','0','0','0','0','0','0','0','0','0','0','0','0','0','0','0','0','0','0','0','0','0','0','0','0','0','0');</v>
      </c>
    </row>
    <row r="217" spans="2:113" x14ac:dyDescent="0.25">
      <c r="B217" s="1">
        <v>202407</v>
      </c>
      <c r="C217" s="2">
        <v>45474</v>
      </c>
      <c r="D217" s="1">
        <v>202407</v>
      </c>
      <c r="E217" s="1"/>
      <c r="F217" s="1" t="s">
        <v>386</v>
      </c>
      <c r="G217" s="1" t="s">
        <v>387</v>
      </c>
      <c r="H217" s="1">
        <v>26390</v>
      </c>
      <c r="I217" s="1"/>
      <c r="J217" s="1">
        <v>1</v>
      </c>
      <c r="K217" s="1">
        <v>7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>
        <v>4</v>
      </c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6">
        <f>SUM(Table1[[#This Row],[MOH 731_HTS_Positive_2-9 _(M)_ HV01-06]:[MOH 731_HTS_Positive_25+ _(F) (Including PMTCT)_HV01-15]])</f>
        <v>0</v>
      </c>
      <c r="CC217" s="16">
        <f>SUM(Table1[[#This Row],[MOH 731_HTS_Tests _(M)_ HV01-01]:[MOH 731_HTS_Tests _(F) (Including PMTCT)_ HV01-02]])</f>
        <v>8</v>
      </c>
      <c r="CD217" s="16">
        <f>Table1[[#This Row],[MOH 711 New ANC clients]]</f>
        <v>0</v>
      </c>
      <c r="CE217" s="6">
        <f>SUM(Table1[[#This Row],[MOH 731_EMTCT_Tested at ANC_Initial_HV02-02]])</f>
        <v>0</v>
      </c>
      <c r="CF217" s="6">
        <f t="shared" si="44"/>
        <v>0</v>
      </c>
      <c r="CG217" s="6">
        <f t="shared" si="44"/>
        <v>0</v>
      </c>
      <c r="CH217" s="6">
        <f>SUM(Table1[[#This Row],[MOH 731_EMTCT_Known Positive at 1st ANC_HV02-01]])</f>
        <v>0</v>
      </c>
      <c r="CI217" s="6">
        <f>SUM(Table1[[#This Row],[MOH 731_EMTCT_Positive Results_ANC_HV02-10]])</f>
        <v>0</v>
      </c>
      <c r="CJ217" s="6">
        <f t="shared" si="34"/>
        <v>0</v>
      </c>
      <c r="CK217" s="6">
        <f t="shared" si="35"/>
        <v>0</v>
      </c>
      <c r="CL217" s="6">
        <f>Table1[[#This Row],[MOH 731_EMTCT_Start HAART_ANC_HV02-15]]</f>
        <v>0</v>
      </c>
      <c r="CM217" s="6">
        <f>Table1[[#This Row],[MOH 731_EMTCT_On HAART at 1st ANC_HV02-14]]</f>
        <v>0</v>
      </c>
      <c r="CN217" s="6">
        <f>SUM(Table1[[#This Row],[MOH 731_HIV_TB_StartART_&lt;1 (M) HV03-01]:[MOH 731_HIV_TB_StartART_25+_(F)_HV03-14]])</f>
        <v>0</v>
      </c>
      <c r="CO217" s="6">
        <f>SUM(Table1[[#This Row],[MOH 731_HIV_TB_OnART_&lt;1 (M) HV03-15]:[MOH 731_HIV_TB_OnART_25+_(F)_HV03-28]])</f>
        <v>0</v>
      </c>
      <c r="CP217" s="6">
        <f>Table1[[#This Row],[anc1_731]]</f>
        <v>0</v>
      </c>
      <c r="CQ217" s="6">
        <f>Table1[[#This Row],[anc_kp]]</f>
        <v>0</v>
      </c>
      <c r="CR217" s="6">
        <f>Table1[[#This Row],[MOH 731_HIV_TB cases_New_HV03-61]]</f>
        <v>0</v>
      </c>
      <c r="CS217" s="6">
        <f>Table1[[#This Row],[MOH 731_HIV_TB New_KnownHIVPositive(KPs)_HV03-62]]</f>
        <v>0</v>
      </c>
      <c r="CT217" s="6">
        <f t="shared" si="36"/>
        <v>0</v>
      </c>
      <c r="CU217" s="6">
        <f t="shared" si="37"/>
        <v>0</v>
      </c>
      <c r="CV217" s="6">
        <f>Table1[[#This Row],[MOH 731_HIV_TB New HIV Positive_HV03-63]]</f>
        <v>0</v>
      </c>
      <c r="CW217" s="6">
        <f>Table1[[#This Row],[MOH 731_HIV_TB New Known HIV Positive (KP) on HAART_HV03-64]]</f>
        <v>0</v>
      </c>
      <c r="CX217" s="6">
        <f>Table1[[#This Row],[MOH 731_HIV_TB New_start_HAART_HV03-65]]</f>
        <v>0</v>
      </c>
      <c r="CY217" s="6">
        <f>SUM(Table1[[#This Row],[tb_alreadyart_3082]:[tb_newart_3083]])</f>
        <v>0</v>
      </c>
      <c r="CZ217" s="6">
        <f>SUM(Table1[[#This Row],[MOH 731_HTS_No. Initiated on PrEP (NEW)_General popn _(M)_ HV01-19]:[MOH 731_HTS_No. Initiated on PrEP (NEW)_Pregnant and breastfeeding women HV01-31]])</f>
        <v>0</v>
      </c>
      <c r="DA217" s="6">
        <f t="shared" si="38"/>
        <v>0</v>
      </c>
      <c r="DB217" s="6">
        <f t="shared" si="39"/>
        <v>0</v>
      </c>
      <c r="DC217" s="6">
        <f>Table1[[#This Row],[MOH 711 SGBV Total Survivors Seen]]</f>
        <v>0</v>
      </c>
      <c r="DD217" s="6">
        <f t="shared" si="40"/>
        <v>0</v>
      </c>
      <c r="DE217" s="6">
        <f t="shared" si="41"/>
        <v>0</v>
      </c>
      <c r="DF217" s="6">
        <f>SUM(Table1[[#This Row],[MOH 731_HIV_TB_StartTPT_&lt;15 HV03-31]:[MOH 731_HIV_TB_StartTPT_15+ HV03-32]])</f>
        <v>0</v>
      </c>
      <c r="DG217" s="6">
        <f t="shared" si="42"/>
        <v>0</v>
      </c>
      <c r="DH217" s="18"/>
      <c r="DI217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('202407_tqnvIznI8kQ','202407','tqnvIznI8kQ','26390','0','8','0','0','0','0','0','0','0','0','0','0','0','0','0','0','0','0','0','0','0','0','0','0','0','0','0','0','0','0','0','0');</v>
      </c>
    </row>
    <row r="218" spans="2:113" x14ac:dyDescent="0.25">
      <c r="B218" s="1">
        <v>202407</v>
      </c>
      <c r="C218" s="2">
        <v>45474</v>
      </c>
      <c r="D218" s="1">
        <v>202407</v>
      </c>
      <c r="E218" s="1"/>
      <c r="F218" s="1" t="s">
        <v>741</v>
      </c>
      <c r="G218" s="1" t="s">
        <v>742</v>
      </c>
      <c r="H218" s="1">
        <v>20757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>
        <v>9</v>
      </c>
      <c r="BZ218" s="1"/>
      <c r="CA218" s="1"/>
      <c r="CB218" s="16">
        <f>SUM(Table1[[#This Row],[MOH 731_HTS_Positive_2-9 _(M)_ HV01-06]:[MOH 731_HTS_Positive_25+ _(F) (Including PMTCT)_HV01-15]])</f>
        <v>0</v>
      </c>
      <c r="CC218" s="16">
        <f>SUM(Table1[[#This Row],[MOH 731_HTS_Tests _(M)_ HV01-01]:[MOH 731_HTS_Tests _(F) (Including PMTCT)_ HV01-02]])</f>
        <v>0</v>
      </c>
      <c r="CD218" s="16">
        <f>Table1[[#This Row],[MOH 711 New ANC clients]]</f>
        <v>9</v>
      </c>
      <c r="CE218" s="6">
        <f>SUM(Table1[[#This Row],[MOH 731_EMTCT_Tested at ANC_Initial_HV02-02]])</f>
        <v>0</v>
      </c>
      <c r="CF218" s="6">
        <f t="shared" si="44"/>
        <v>0</v>
      </c>
      <c r="CG218" s="6">
        <f t="shared" si="44"/>
        <v>0</v>
      </c>
      <c r="CH218" s="6">
        <f>SUM(Table1[[#This Row],[MOH 731_EMTCT_Known Positive at 1st ANC_HV02-01]])</f>
        <v>0</v>
      </c>
      <c r="CI218" s="6">
        <f>SUM(Table1[[#This Row],[MOH 731_EMTCT_Positive Results_ANC_HV02-10]])</f>
        <v>0</v>
      </c>
      <c r="CJ218" s="6">
        <f t="shared" si="34"/>
        <v>0</v>
      </c>
      <c r="CK218" s="6">
        <f t="shared" si="35"/>
        <v>0</v>
      </c>
      <c r="CL218" s="6">
        <f>Table1[[#This Row],[MOH 731_EMTCT_Start HAART_ANC_HV02-15]]</f>
        <v>0</v>
      </c>
      <c r="CM218" s="6">
        <f>Table1[[#This Row],[MOH 731_EMTCT_On HAART at 1st ANC_HV02-14]]</f>
        <v>0</v>
      </c>
      <c r="CN218" s="6">
        <f>SUM(Table1[[#This Row],[MOH 731_HIV_TB_StartART_&lt;1 (M) HV03-01]:[MOH 731_HIV_TB_StartART_25+_(F)_HV03-14]])</f>
        <v>0</v>
      </c>
      <c r="CO218" s="6">
        <f>SUM(Table1[[#This Row],[MOH 731_HIV_TB_OnART_&lt;1 (M) HV03-15]:[MOH 731_HIV_TB_OnART_25+_(F)_HV03-28]])</f>
        <v>0</v>
      </c>
      <c r="CP218" s="6">
        <f>Table1[[#This Row],[anc1_731]]</f>
        <v>9</v>
      </c>
      <c r="CQ218" s="6">
        <f>Table1[[#This Row],[anc_kp]]</f>
        <v>0</v>
      </c>
      <c r="CR218" s="6">
        <f>Table1[[#This Row],[MOH 731_HIV_TB cases_New_HV03-61]]</f>
        <v>0</v>
      </c>
      <c r="CS218" s="6">
        <f>Table1[[#This Row],[MOH 731_HIV_TB New_KnownHIVPositive(KPs)_HV03-62]]</f>
        <v>0</v>
      </c>
      <c r="CT218" s="6">
        <f t="shared" si="36"/>
        <v>0</v>
      </c>
      <c r="CU218" s="6">
        <f t="shared" si="37"/>
        <v>0</v>
      </c>
      <c r="CV218" s="6">
        <f>Table1[[#This Row],[MOH 731_HIV_TB New HIV Positive_HV03-63]]</f>
        <v>0</v>
      </c>
      <c r="CW218" s="6">
        <f>Table1[[#This Row],[MOH 731_HIV_TB New Known HIV Positive (KP) on HAART_HV03-64]]</f>
        <v>0</v>
      </c>
      <c r="CX218" s="6">
        <f>Table1[[#This Row],[MOH 731_HIV_TB New_start_HAART_HV03-65]]</f>
        <v>0</v>
      </c>
      <c r="CY218" s="6">
        <f>SUM(Table1[[#This Row],[tb_alreadyart_3082]:[tb_newart_3083]])</f>
        <v>0</v>
      </c>
      <c r="CZ218" s="6">
        <f>SUM(Table1[[#This Row],[MOH 731_HTS_No. Initiated on PrEP (NEW)_General popn _(M)_ HV01-19]:[MOH 731_HTS_No. Initiated on PrEP (NEW)_Pregnant and breastfeeding women HV01-31]])</f>
        <v>0</v>
      </c>
      <c r="DA218" s="6">
        <f t="shared" si="38"/>
        <v>0</v>
      </c>
      <c r="DB218" s="6">
        <f t="shared" si="39"/>
        <v>0</v>
      </c>
      <c r="DC218" s="6">
        <f>Table1[[#This Row],[MOH 711 SGBV Total Survivors Seen]]</f>
        <v>0</v>
      </c>
      <c r="DD218" s="6">
        <f t="shared" si="40"/>
        <v>0</v>
      </c>
      <c r="DE218" s="6">
        <f t="shared" si="41"/>
        <v>0</v>
      </c>
      <c r="DF218" s="6">
        <f>SUM(Table1[[#This Row],[MOH 731_HIV_TB_StartTPT_&lt;15 HV03-31]:[MOH 731_HIV_TB_StartTPT_15+ HV03-32]])</f>
        <v>0</v>
      </c>
      <c r="DG218" s="6">
        <f t="shared" si="42"/>
        <v>0</v>
      </c>
      <c r="DH218" s="18"/>
      <c r="DI218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('202407_K9W2r0t0kzt','202407','K9W2r0t0kzt','20757','0','0','9','0','0','0','0','0','0','0','0','0','0','0','9','0','0','0','0','0','0','0','0','0','0','0','0','0','0','0','0','0');</v>
      </c>
    </row>
    <row r="219" spans="2:113" x14ac:dyDescent="0.25">
      <c r="B219" s="1">
        <v>202407</v>
      </c>
      <c r="C219" s="2">
        <v>45474</v>
      </c>
      <c r="D219" s="1">
        <v>202407</v>
      </c>
      <c r="E219" s="1"/>
      <c r="F219" s="1" t="s">
        <v>388</v>
      </c>
      <c r="G219" s="1" t="s">
        <v>389</v>
      </c>
      <c r="H219" s="1">
        <v>24311</v>
      </c>
      <c r="I219" s="1"/>
      <c r="J219" s="1">
        <v>15</v>
      </c>
      <c r="K219" s="1">
        <v>168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>
        <v>1</v>
      </c>
      <c r="AJ219" s="1">
        <v>54</v>
      </c>
      <c r="AK219" s="1">
        <v>27</v>
      </c>
      <c r="AL219" s="1"/>
      <c r="AM219" s="1"/>
      <c r="AN219" s="1">
        <v>1</v>
      </c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>
        <v>1</v>
      </c>
      <c r="BP219" s="1">
        <v>3</v>
      </c>
      <c r="BQ219" s="1">
        <v>9</v>
      </c>
      <c r="BR219" s="1"/>
      <c r="BS219" s="1"/>
      <c r="BT219" s="1"/>
      <c r="BU219" s="1"/>
      <c r="BV219" s="1"/>
      <c r="BW219" s="1"/>
      <c r="BX219" s="1"/>
      <c r="BY219" s="1">
        <v>55</v>
      </c>
      <c r="BZ219" s="1"/>
      <c r="CA219" s="1"/>
      <c r="CB219" s="16">
        <f>SUM(Table1[[#This Row],[MOH 731_HTS_Positive_2-9 _(M)_ HV01-06]:[MOH 731_HTS_Positive_25+ _(F) (Including PMTCT)_HV01-15]])</f>
        <v>0</v>
      </c>
      <c r="CC219" s="16">
        <f>SUM(Table1[[#This Row],[MOH 731_HTS_Tests _(M)_ HV01-01]:[MOH 731_HTS_Tests _(F) (Including PMTCT)_ HV01-02]])</f>
        <v>183</v>
      </c>
      <c r="CD219" s="16">
        <f>Table1[[#This Row],[MOH 711 New ANC clients]]</f>
        <v>55</v>
      </c>
      <c r="CE219" s="6">
        <f>SUM(Table1[[#This Row],[MOH 731_EMTCT_Tested at ANC_Initial_HV02-02]])</f>
        <v>54</v>
      </c>
      <c r="CF219" s="6">
        <f t="shared" si="44"/>
        <v>0</v>
      </c>
      <c r="CG219" s="6">
        <f t="shared" si="44"/>
        <v>0</v>
      </c>
      <c r="CH219" s="6">
        <f>SUM(Table1[[#This Row],[MOH 731_EMTCT_Known Positive at 1st ANC_HV02-01]])</f>
        <v>1</v>
      </c>
      <c r="CI219" s="6">
        <f>SUM(Table1[[#This Row],[MOH 731_EMTCT_Positive Results_ANC_HV02-10]])</f>
        <v>0</v>
      </c>
      <c r="CJ219" s="6">
        <f t="shared" si="34"/>
        <v>0</v>
      </c>
      <c r="CK219" s="6">
        <f t="shared" si="35"/>
        <v>0</v>
      </c>
      <c r="CL219" s="6">
        <f>Table1[[#This Row],[MOH 731_EMTCT_Start HAART_ANC_HV02-15]]</f>
        <v>0</v>
      </c>
      <c r="CM219" s="6">
        <f>Table1[[#This Row],[MOH 731_EMTCT_On HAART at 1st ANC_HV02-14]]</f>
        <v>1</v>
      </c>
      <c r="CN219" s="6">
        <f>SUM(Table1[[#This Row],[MOH 731_HIV_TB_StartART_&lt;1 (M) HV03-01]:[MOH 731_HIV_TB_StartART_25+_(F)_HV03-14]])</f>
        <v>0</v>
      </c>
      <c r="CO219" s="6">
        <f>SUM(Table1[[#This Row],[MOH 731_HIV_TB_OnART_&lt;1 (M) HV03-15]:[MOH 731_HIV_TB_OnART_25+_(F)_HV03-28]])</f>
        <v>13</v>
      </c>
      <c r="CP219" s="6">
        <f>Table1[[#This Row],[anc1_731]]</f>
        <v>55</v>
      </c>
      <c r="CQ219" s="6">
        <f>Table1[[#This Row],[anc_kp]]</f>
        <v>1</v>
      </c>
      <c r="CR219" s="6">
        <f>Table1[[#This Row],[MOH 731_HIV_TB cases_New_HV03-61]]</f>
        <v>0</v>
      </c>
      <c r="CS219" s="6">
        <f>Table1[[#This Row],[MOH 731_HIV_TB New_KnownHIVPositive(KPs)_HV03-62]]</f>
        <v>0</v>
      </c>
      <c r="CT219" s="6">
        <f t="shared" si="36"/>
        <v>0</v>
      </c>
      <c r="CU219" s="6">
        <f t="shared" si="37"/>
        <v>0</v>
      </c>
      <c r="CV219" s="6">
        <f>Table1[[#This Row],[MOH 731_HIV_TB New HIV Positive_HV03-63]]</f>
        <v>0</v>
      </c>
      <c r="CW219" s="6">
        <f>Table1[[#This Row],[MOH 731_HIV_TB New Known HIV Positive (KP) on HAART_HV03-64]]</f>
        <v>0</v>
      </c>
      <c r="CX219" s="6">
        <f>Table1[[#This Row],[MOH 731_HIV_TB New_start_HAART_HV03-65]]</f>
        <v>0</v>
      </c>
      <c r="CY219" s="6">
        <f>SUM(Table1[[#This Row],[tb_alreadyart_3082]:[tb_newart_3083]])</f>
        <v>0</v>
      </c>
      <c r="CZ219" s="6">
        <f>SUM(Table1[[#This Row],[MOH 731_HTS_No. Initiated on PrEP (NEW)_General popn _(M)_ HV01-19]:[MOH 731_HTS_No. Initiated on PrEP (NEW)_Pregnant and breastfeeding women HV01-31]])</f>
        <v>0</v>
      </c>
      <c r="DA219" s="6">
        <f t="shared" si="38"/>
        <v>0</v>
      </c>
      <c r="DB219" s="6">
        <f t="shared" si="39"/>
        <v>0</v>
      </c>
      <c r="DC219" s="6">
        <f>Table1[[#This Row],[MOH 711 SGBV Total Survivors Seen]]</f>
        <v>0</v>
      </c>
      <c r="DD219" s="6">
        <f t="shared" si="40"/>
        <v>0</v>
      </c>
      <c r="DE219" s="6">
        <f t="shared" si="41"/>
        <v>0</v>
      </c>
      <c r="DF219" s="6">
        <f>SUM(Table1[[#This Row],[MOH 731_HIV_TB_StartTPT_&lt;15 HV03-31]:[MOH 731_HIV_TB_StartTPT_15+ HV03-32]])</f>
        <v>0</v>
      </c>
      <c r="DG219" s="6">
        <f t="shared" si="42"/>
        <v>0</v>
      </c>
      <c r="DH219" s="18"/>
      <c r="DI219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('202407_NRBIFKo2GNh','202407','NRBIFKo2GNh','24311','0','183','55','54','0','0','1','0','0','0','0','1','0','13','55','1','0','0','0','0','0','0','0','0','0','0','0','0','0','0','0','0');</v>
      </c>
    </row>
    <row r="220" spans="2:113" x14ac:dyDescent="0.25">
      <c r="B220" s="1">
        <v>202407</v>
      </c>
      <c r="C220" s="2">
        <v>45474</v>
      </c>
      <c r="D220" s="1">
        <v>202407</v>
      </c>
      <c r="E220" s="1"/>
      <c r="F220" s="1" t="s">
        <v>743</v>
      </c>
      <c r="G220" s="1" t="s">
        <v>744</v>
      </c>
      <c r="H220" s="1">
        <v>17797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>
        <v>28</v>
      </c>
      <c r="BZ220" s="1"/>
      <c r="CA220" s="1"/>
      <c r="CB220" s="16">
        <f>SUM(Table1[[#This Row],[MOH 731_HTS_Positive_2-9 _(M)_ HV01-06]:[MOH 731_HTS_Positive_25+ _(F) (Including PMTCT)_HV01-15]])</f>
        <v>0</v>
      </c>
      <c r="CC220" s="16">
        <f>SUM(Table1[[#This Row],[MOH 731_HTS_Tests _(M)_ HV01-01]:[MOH 731_HTS_Tests _(F) (Including PMTCT)_ HV01-02]])</f>
        <v>0</v>
      </c>
      <c r="CD220" s="16">
        <f>Table1[[#This Row],[MOH 711 New ANC clients]]</f>
        <v>28</v>
      </c>
      <c r="CE220" s="6">
        <f>SUM(Table1[[#This Row],[MOH 731_EMTCT_Tested at ANC_Initial_HV02-02]])</f>
        <v>0</v>
      </c>
      <c r="CF220" s="6">
        <f t="shared" si="44"/>
        <v>0</v>
      </c>
      <c r="CG220" s="6">
        <f t="shared" si="44"/>
        <v>0</v>
      </c>
      <c r="CH220" s="6">
        <f>SUM(Table1[[#This Row],[MOH 731_EMTCT_Known Positive at 1st ANC_HV02-01]])</f>
        <v>0</v>
      </c>
      <c r="CI220" s="6">
        <f>SUM(Table1[[#This Row],[MOH 731_EMTCT_Positive Results_ANC_HV02-10]])</f>
        <v>0</v>
      </c>
      <c r="CJ220" s="6">
        <f t="shared" si="34"/>
        <v>0</v>
      </c>
      <c r="CK220" s="6">
        <f t="shared" si="35"/>
        <v>0</v>
      </c>
      <c r="CL220" s="6">
        <f>Table1[[#This Row],[MOH 731_EMTCT_Start HAART_ANC_HV02-15]]</f>
        <v>0</v>
      </c>
      <c r="CM220" s="6">
        <f>Table1[[#This Row],[MOH 731_EMTCT_On HAART at 1st ANC_HV02-14]]</f>
        <v>0</v>
      </c>
      <c r="CN220" s="6">
        <f>SUM(Table1[[#This Row],[MOH 731_HIV_TB_StartART_&lt;1 (M) HV03-01]:[MOH 731_HIV_TB_StartART_25+_(F)_HV03-14]])</f>
        <v>0</v>
      </c>
      <c r="CO220" s="6">
        <f>SUM(Table1[[#This Row],[MOH 731_HIV_TB_OnART_&lt;1 (M) HV03-15]:[MOH 731_HIV_TB_OnART_25+_(F)_HV03-28]])</f>
        <v>0</v>
      </c>
      <c r="CP220" s="6">
        <f>Table1[[#This Row],[anc1_731]]</f>
        <v>28</v>
      </c>
      <c r="CQ220" s="6">
        <f>Table1[[#This Row],[anc_kp]]</f>
        <v>0</v>
      </c>
      <c r="CR220" s="6">
        <f>Table1[[#This Row],[MOH 731_HIV_TB cases_New_HV03-61]]</f>
        <v>0</v>
      </c>
      <c r="CS220" s="6">
        <f>Table1[[#This Row],[MOH 731_HIV_TB New_KnownHIVPositive(KPs)_HV03-62]]</f>
        <v>0</v>
      </c>
      <c r="CT220" s="6">
        <f t="shared" si="36"/>
        <v>0</v>
      </c>
      <c r="CU220" s="6">
        <f t="shared" si="37"/>
        <v>0</v>
      </c>
      <c r="CV220" s="6">
        <f>Table1[[#This Row],[MOH 731_HIV_TB New HIV Positive_HV03-63]]</f>
        <v>0</v>
      </c>
      <c r="CW220" s="6">
        <f>Table1[[#This Row],[MOH 731_HIV_TB New Known HIV Positive (KP) on HAART_HV03-64]]</f>
        <v>0</v>
      </c>
      <c r="CX220" s="6">
        <f>Table1[[#This Row],[MOH 731_HIV_TB New_start_HAART_HV03-65]]</f>
        <v>0</v>
      </c>
      <c r="CY220" s="6">
        <f>SUM(Table1[[#This Row],[tb_alreadyart_3082]:[tb_newart_3083]])</f>
        <v>0</v>
      </c>
      <c r="CZ220" s="6">
        <f>SUM(Table1[[#This Row],[MOH 731_HTS_No. Initiated on PrEP (NEW)_General popn _(M)_ HV01-19]:[MOH 731_HTS_No. Initiated on PrEP (NEW)_Pregnant and breastfeeding women HV01-31]])</f>
        <v>0</v>
      </c>
      <c r="DA220" s="6">
        <f t="shared" si="38"/>
        <v>0</v>
      </c>
      <c r="DB220" s="6">
        <f t="shared" si="39"/>
        <v>0</v>
      </c>
      <c r="DC220" s="6">
        <f>Table1[[#This Row],[MOH 711 SGBV Total Survivors Seen]]</f>
        <v>0</v>
      </c>
      <c r="DD220" s="6">
        <f t="shared" si="40"/>
        <v>0</v>
      </c>
      <c r="DE220" s="6">
        <f t="shared" si="41"/>
        <v>0</v>
      </c>
      <c r="DF220" s="6">
        <f>SUM(Table1[[#This Row],[MOH 731_HIV_TB_StartTPT_&lt;15 HV03-31]:[MOH 731_HIV_TB_StartTPT_15+ HV03-32]])</f>
        <v>0</v>
      </c>
      <c r="DG220" s="6">
        <f t="shared" si="42"/>
        <v>0</v>
      </c>
      <c r="DH220" s="18"/>
      <c r="DI220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('202407_Yn71ScUgAX7','202407','Yn71ScUgAX7','17797','0','0','28','0','0','0','0','0','0','0','0','0','0','0','28','0','0','0','0','0','0','0','0','0','0','0','0','0','0','0','0','0');</v>
      </c>
    </row>
    <row r="221" spans="2:113" x14ac:dyDescent="0.25">
      <c r="B221" s="1">
        <v>202407</v>
      </c>
      <c r="C221" s="2">
        <v>45474</v>
      </c>
      <c r="D221" s="1">
        <v>202407</v>
      </c>
      <c r="E221" s="1"/>
      <c r="F221" s="1" t="s">
        <v>390</v>
      </c>
      <c r="G221" s="1" t="s">
        <v>391</v>
      </c>
      <c r="H221" s="1">
        <v>15468</v>
      </c>
      <c r="I221" s="1"/>
      <c r="J221" s="1"/>
      <c r="K221" s="1">
        <v>79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>
        <v>15</v>
      </c>
      <c r="AK221" s="1">
        <v>14</v>
      </c>
      <c r="AL221" s="1">
        <v>7</v>
      </c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>
        <v>15</v>
      </c>
      <c r="BZ221" s="1"/>
      <c r="CA221" s="1"/>
      <c r="CB221" s="16">
        <f>SUM(Table1[[#This Row],[MOH 731_HTS_Positive_2-9 _(M)_ HV01-06]:[MOH 731_HTS_Positive_25+ _(F) (Including PMTCT)_HV01-15]])</f>
        <v>0</v>
      </c>
      <c r="CC221" s="16">
        <f>SUM(Table1[[#This Row],[MOH 731_HTS_Tests _(M)_ HV01-01]:[MOH 731_HTS_Tests _(F) (Including PMTCT)_ HV01-02]])</f>
        <v>79</v>
      </c>
      <c r="CD221" s="16">
        <f>Table1[[#This Row],[MOH 711 New ANC clients]]</f>
        <v>15</v>
      </c>
      <c r="CE221" s="6">
        <f>SUM(Table1[[#This Row],[MOH 731_EMTCT_Tested at ANC_Initial_HV02-02]])</f>
        <v>15</v>
      </c>
      <c r="CF221" s="6">
        <f t="shared" si="44"/>
        <v>0</v>
      </c>
      <c r="CG221" s="6">
        <f t="shared" si="44"/>
        <v>0</v>
      </c>
      <c r="CH221" s="6">
        <f>SUM(Table1[[#This Row],[MOH 731_EMTCT_Known Positive at 1st ANC_HV02-01]])</f>
        <v>0</v>
      </c>
      <c r="CI221" s="6">
        <f>SUM(Table1[[#This Row],[MOH 731_EMTCT_Positive Results_ANC_HV02-10]])</f>
        <v>0</v>
      </c>
      <c r="CJ221" s="6">
        <f t="shared" si="34"/>
        <v>0</v>
      </c>
      <c r="CK221" s="6">
        <f t="shared" si="35"/>
        <v>0</v>
      </c>
      <c r="CL221" s="6">
        <f>Table1[[#This Row],[MOH 731_EMTCT_Start HAART_ANC_HV02-15]]</f>
        <v>0</v>
      </c>
      <c r="CM221" s="6">
        <f>Table1[[#This Row],[MOH 731_EMTCT_On HAART at 1st ANC_HV02-14]]</f>
        <v>0</v>
      </c>
      <c r="CN221" s="6">
        <f>SUM(Table1[[#This Row],[MOH 731_HIV_TB_StartART_&lt;1 (M) HV03-01]:[MOH 731_HIV_TB_StartART_25+_(F)_HV03-14]])</f>
        <v>0</v>
      </c>
      <c r="CO221" s="6">
        <f>SUM(Table1[[#This Row],[MOH 731_HIV_TB_OnART_&lt;1 (M) HV03-15]:[MOH 731_HIV_TB_OnART_25+_(F)_HV03-28]])</f>
        <v>0</v>
      </c>
      <c r="CP221" s="6">
        <f>Table1[[#This Row],[anc1_731]]</f>
        <v>15</v>
      </c>
      <c r="CQ221" s="6">
        <f>Table1[[#This Row],[anc_kp]]</f>
        <v>0</v>
      </c>
      <c r="CR221" s="6">
        <f>Table1[[#This Row],[MOH 731_HIV_TB cases_New_HV03-61]]</f>
        <v>0</v>
      </c>
      <c r="CS221" s="6">
        <f>Table1[[#This Row],[MOH 731_HIV_TB New_KnownHIVPositive(KPs)_HV03-62]]</f>
        <v>0</v>
      </c>
      <c r="CT221" s="6">
        <f t="shared" si="36"/>
        <v>0</v>
      </c>
      <c r="CU221" s="6">
        <f t="shared" si="37"/>
        <v>0</v>
      </c>
      <c r="CV221" s="6">
        <f>Table1[[#This Row],[MOH 731_HIV_TB New HIV Positive_HV03-63]]</f>
        <v>0</v>
      </c>
      <c r="CW221" s="6">
        <f>Table1[[#This Row],[MOH 731_HIV_TB New Known HIV Positive (KP) on HAART_HV03-64]]</f>
        <v>0</v>
      </c>
      <c r="CX221" s="6">
        <f>Table1[[#This Row],[MOH 731_HIV_TB New_start_HAART_HV03-65]]</f>
        <v>0</v>
      </c>
      <c r="CY221" s="6">
        <f>SUM(Table1[[#This Row],[tb_alreadyart_3082]:[tb_newart_3083]])</f>
        <v>0</v>
      </c>
      <c r="CZ221" s="6">
        <f>SUM(Table1[[#This Row],[MOH 731_HTS_No. Initiated on PrEP (NEW)_General popn _(M)_ HV01-19]:[MOH 731_HTS_No. Initiated on PrEP (NEW)_Pregnant and breastfeeding women HV01-31]])</f>
        <v>0</v>
      </c>
      <c r="DA221" s="6">
        <f t="shared" si="38"/>
        <v>0</v>
      </c>
      <c r="DB221" s="6">
        <f t="shared" si="39"/>
        <v>0</v>
      </c>
      <c r="DC221" s="6">
        <f>Table1[[#This Row],[MOH 711 SGBV Total Survivors Seen]]</f>
        <v>0</v>
      </c>
      <c r="DD221" s="6">
        <f t="shared" si="40"/>
        <v>0</v>
      </c>
      <c r="DE221" s="6">
        <f t="shared" si="41"/>
        <v>0</v>
      </c>
      <c r="DF221" s="6">
        <f>SUM(Table1[[#This Row],[MOH 731_HIV_TB_StartTPT_&lt;15 HV03-31]:[MOH 731_HIV_TB_StartTPT_15+ HV03-32]])</f>
        <v>0</v>
      </c>
      <c r="DG221" s="6">
        <f t="shared" si="42"/>
        <v>0</v>
      </c>
      <c r="DH221" s="18"/>
      <c r="DI221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('202407_AyaJPsAp9Ci','202407','AyaJPsAp9Ci','15468','0','79','15','15','0','0','0','0','0','0','0','0','0','0','15','0','0','0','0','0','0','0','0','0','0','0','0','0','0','0','0','0');</v>
      </c>
    </row>
    <row r="222" spans="2:113" x14ac:dyDescent="0.25">
      <c r="B222" s="1">
        <v>202407</v>
      </c>
      <c r="C222" s="2">
        <v>45474</v>
      </c>
      <c r="D222" s="1">
        <v>202407</v>
      </c>
      <c r="E222" s="1"/>
      <c r="F222" s="1" t="s">
        <v>392</v>
      </c>
      <c r="G222" s="1" t="s">
        <v>393</v>
      </c>
      <c r="H222" s="1">
        <v>15477</v>
      </c>
      <c r="I222" s="1"/>
      <c r="J222" s="1"/>
      <c r="K222" s="1">
        <v>1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>
        <v>1</v>
      </c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>
        <v>1</v>
      </c>
      <c r="BZ222" s="1"/>
      <c r="CA222" s="1"/>
      <c r="CB222" s="16">
        <f>SUM(Table1[[#This Row],[MOH 731_HTS_Positive_2-9 _(M)_ HV01-06]:[MOH 731_HTS_Positive_25+ _(F) (Including PMTCT)_HV01-15]])</f>
        <v>0</v>
      </c>
      <c r="CC222" s="16">
        <f>SUM(Table1[[#This Row],[MOH 731_HTS_Tests _(M)_ HV01-01]:[MOH 731_HTS_Tests _(F) (Including PMTCT)_ HV01-02]])</f>
        <v>1</v>
      </c>
      <c r="CD222" s="16">
        <f>Table1[[#This Row],[MOH 711 New ANC clients]]</f>
        <v>1</v>
      </c>
      <c r="CE222" s="6">
        <f>SUM(Table1[[#This Row],[MOH 731_EMTCT_Tested at ANC_Initial_HV02-02]])</f>
        <v>1</v>
      </c>
      <c r="CF222" s="6">
        <f t="shared" si="44"/>
        <v>0</v>
      </c>
      <c r="CG222" s="6">
        <f t="shared" si="44"/>
        <v>0</v>
      </c>
      <c r="CH222" s="6">
        <f>SUM(Table1[[#This Row],[MOH 731_EMTCT_Known Positive at 1st ANC_HV02-01]])</f>
        <v>0</v>
      </c>
      <c r="CI222" s="6">
        <f>SUM(Table1[[#This Row],[MOH 731_EMTCT_Positive Results_ANC_HV02-10]])</f>
        <v>0</v>
      </c>
      <c r="CJ222" s="6">
        <f t="shared" si="34"/>
        <v>0</v>
      </c>
      <c r="CK222" s="6">
        <f t="shared" si="35"/>
        <v>0</v>
      </c>
      <c r="CL222" s="6">
        <f>Table1[[#This Row],[MOH 731_EMTCT_Start HAART_ANC_HV02-15]]</f>
        <v>0</v>
      </c>
      <c r="CM222" s="6">
        <f>Table1[[#This Row],[MOH 731_EMTCT_On HAART at 1st ANC_HV02-14]]</f>
        <v>0</v>
      </c>
      <c r="CN222" s="6">
        <f>SUM(Table1[[#This Row],[MOH 731_HIV_TB_StartART_&lt;1 (M) HV03-01]:[MOH 731_HIV_TB_StartART_25+_(F)_HV03-14]])</f>
        <v>0</v>
      </c>
      <c r="CO222" s="6">
        <f>SUM(Table1[[#This Row],[MOH 731_HIV_TB_OnART_&lt;1 (M) HV03-15]:[MOH 731_HIV_TB_OnART_25+_(F)_HV03-28]])</f>
        <v>0</v>
      </c>
      <c r="CP222" s="6">
        <f>Table1[[#This Row],[anc1_731]]</f>
        <v>1</v>
      </c>
      <c r="CQ222" s="6">
        <f>Table1[[#This Row],[anc_kp]]</f>
        <v>0</v>
      </c>
      <c r="CR222" s="6">
        <f>Table1[[#This Row],[MOH 731_HIV_TB cases_New_HV03-61]]</f>
        <v>0</v>
      </c>
      <c r="CS222" s="6">
        <f>Table1[[#This Row],[MOH 731_HIV_TB New_KnownHIVPositive(KPs)_HV03-62]]</f>
        <v>0</v>
      </c>
      <c r="CT222" s="6">
        <f t="shared" si="36"/>
        <v>0</v>
      </c>
      <c r="CU222" s="6">
        <f t="shared" si="37"/>
        <v>0</v>
      </c>
      <c r="CV222" s="6">
        <f>Table1[[#This Row],[MOH 731_HIV_TB New HIV Positive_HV03-63]]</f>
        <v>0</v>
      </c>
      <c r="CW222" s="6">
        <f>Table1[[#This Row],[MOH 731_HIV_TB New Known HIV Positive (KP) on HAART_HV03-64]]</f>
        <v>0</v>
      </c>
      <c r="CX222" s="6">
        <f>Table1[[#This Row],[MOH 731_HIV_TB New_start_HAART_HV03-65]]</f>
        <v>0</v>
      </c>
      <c r="CY222" s="6">
        <f>SUM(Table1[[#This Row],[tb_alreadyart_3082]:[tb_newart_3083]])</f>
        <v>0</v>
      </c>
      <c r="CZ222" s="6">
        <f>SUM(Table1[[#This Row],[MOH 731_HTS_No. Initiated on PrEP (NEW)_General popn _(M)_ HV01-19]:[MOH 731_HTS_No. Initiated on PrEP (NEW)_Pregnant and breastfeeding women HV01-31]])</f>
        <v>0</v>
      </c>
      <c r="DA222" s="6">
        <f t="shared" si="38"/>
        <v>0</v>
      </c>
      <c r="DB222" s="6">
        <f t="shared" si="39"/>
        <v>0</v>
      </c>
      <c r="DC222" s="6">
        <f>Table1[[#This Row],[MOH 711 SGBV Total Survivors Seen]]</f>
        <v>0</v>
      </c>
      <c r="DD222" s="6">
        <f t="shared" si="40"/>
        <v>0</v>
      </c>
      <c r="DE222" s="6">
        <f t="shared" si="41"/>
        <v>0</v>
      </c>
      <c r="DF222" s="6">
        <f>SUM(Table1[[#This Row],[MOH 731_HIV_TB_StartTPT_&lt;15 HV03-31]:[MOH 731_HIV_TB_StartTPT_15+ HV03-32]])</f>
        <v>0</v>
      </c>
      <c r="DG222" s="6">
        <f t="shared" si="42"/>
        <v>0</v>
      </c>
      <c r="DH222" s="18"/>
      <c r="DI222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('202407_aieKIZAJiJv','202407','aieKIZAJiJv','15477','0','1','1','1','0','0','0','0','0','0','0','0','0','0','1','0','0','0','0','0','0','0','0','0','0','0','0','0','0','0','0','0');</v>
      </c>
    </row>
    <row r="223" spans="2:113" x14ac:dyDescent="0.25">
      <c r="B223" s="1">
        <v>202407</v>
      </c>
      <c r="C223" s="2">
        <v>45474</v>
      </c>
      <c r="D223" s="1">
        <v>202407</v>
      </c>
      <c r="E223" s="1"/>
      <c r="F223" s="1" t="s">
        <v>394</v>
      </c>
      <c r="G223" s="1" t="s">
        <v>395</v>
      </c>
      <c r="H223" s="1">
        <v>18592</v>
      </c>
      <c r="I223" s="1" t="s">
        <v>396</v>
      </c>
      <c r="J223" s="1">
        <v>25</v>
      </c>
      <c r="K223" s="1">
        <v>20</v>
      </c>
      <c r="L223" s="1"/>
      <c r="M223" s="1"/>
      <c r="N223" s="1"/>
      <c r="O223" s="1"/>
      <c r="P223" s="1"/>
      <c r="Q223" s="1"/>
      <c r="R223" s="1"/>
      <c r="S223" s="1"/>
      <c r="T223" s="1">
        <v>1</v>
      </c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>
        <v>8</v>
      </c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>
        <v>8</v>
      </c>
      <c r="BZ223" s="1"/>
      <c r="CA223" s="1"/>
      <c r="CB223" s="16">
        <f>SUM(Table1[[#This Row],[MOH 731_HTS_Positive_2-9 _(M)_ HV01-06]:[MOH 731_HTS_Positive_25+ _(F) (Including PMTCT)_HV01-15]])</f>
        <v>1</v>
      </c>
      <c r="CC223" s="16">
        <f>SUM(Table1[[#This Row],[MOH 731_HTS_Tests _(M)_ HV01-01]:[MOH 731_HTS_Tests _(F) (Including PMTCT)_ HV01-02]])</f>
        <v>45</v>
      </c>
      <c r="CD223" s="16">
        <f>Table1[[#This Row],[MOH 711 New ANC clients]]</f>
        <v>8</v>
      </c>
      <c r="CE223" s="6">
        <f>SUM(Table1[[#This Row],[MOH 731_EMTCT_Tested at ANC_Initial_HV02-02]])</f>
        <v>8</v>
      </c>
      <c r="CF223" s="6">
        <f t="shared" si="44"/>
        <v>0</v>
      </c>
      <c r="CG223" s="6">
        <f t="shared" si="44"/>
        <v>0</v>
      </c>
      <c r="CH223" s="6">
        <f>SUM(Table1[[#This Row],[MOH 731_EMTCT_Known Positive at 1st ANC_HV02-01]])</f>
        <v>0</v>
      </c>
      <c r="CI223" s="6">
        <f>SUM(Table1[[#This Row],[MOH 731_EMTCT_Positive Results_ANC_HV02-10]])</f>
        <v>0</v>
      </c>
      <c r="CJ223" s="6">
        <f t="shared" si="34"/>
        <v>0</v>
      </c>
      <c r="CK223" s="6">
        <f t="shared" si="35"/>
        <v>0</v>
      </c>
      <c r="CL223" s="6">
        <f>Table1[[#This Row],[MOH 731_EMTCT_Start HAART_ANC_HV02-15]]</f>
        <v>0</v>
      </c>
      <c r="CM223" s="6">
        <f>Table1[[#This Row],[MOH 731_EMTCT_On HAART at 1st ANC_HV02-14]]</f>
        <v>0</v>
      </c>
      <c r="CN223" s="6">
        <f>SUM(Table1[[#This Row],[MOH 731_HIV_TB_StartART_&lt;1 (M) HV03-01]:[MOH 731_HIV_TB_StartART_25+_(F)_HV03-14]])</f>
        <v>0</v>
      </c>
      <c r="CO223" s="6">
        <f>SUM(Table1[[#This Row],[MOH 731_HIV_TB_OnART_&lt;1 (M) HV03-15]:[MOH 731_HIV_TB_OnART_25+_(F)_HV03-28]])</f>
        <v>0</v>
      </c>
      <c r="CP223" s="6">
        <f>Table1[[#This Row],[anc1_731]]</f>
        <v>8</v>
      </c>
      <c r="CQ223" s="6">
        <f>Table1[[#This Row],[anc_kp]]</f>
        <v>0</v>
      </c>
      <c r="CR223" s="6">
        <f>Table1[[#This Row],[MOH 731_HIV_TB cases_New_HV03-61]]</f>
        <v>0</v>
      </c>
      <c r="CS223" s="6">
        <f>Table1[[#This Row],[MOH 731_HIV_TB New_KnownHIVPositive(KPs)_HV03-62]]</f>
        <v>0</v>
      </c>
      <c r="CT223" s="6">
        <f t="shared" si="36"/>
        <v>0</v>
      </c>
      <c r="CU223" s="6">
        <f t="shared" si="37"/>
        <v>0</v>
      </c>
      <c r="CV223" s="6">
        <f>Table1[[#This Row],[MOH 731_HIV_TB New HIV Positive_HV03-63]]</f>
        <v>0</v>
      </c>
      <c r="CW223" s="6">
        <f>Table1[[#This Row],[MOH 731_HIV_TB New Known HIV Positive (KP) on HAART_HV03-64]]</f>
        <v>0</v>
      </c>
      <c r="CX223" s="6">
        <f>Table1[[#This Row],[MOH 731_HIV_TB New_start_HAART_HV03-65]]</f>
        <v>0</v>
      </c>
      <c r="CY223" s="6">
        <f>SUM(Table1[[#This Row],[tb_alreadyart_3082]:[tb_newart_3083]])</f>
        <v>0</v>
      </c>
      <c r="CZ223" s="6">
        <f>SUM(Table1[[#This Row],[MOH 731_HTS_No. Initiated on PrEP (NEW)_General popn _(M)_ HV01-19]:[MOH 731_HTS_No. Initiated on PrEP (NEW)_Pregnant and breastfeeding women HV01-31]])</f>
        <v>0</v>
      </c>
      <c r="DA223" s="6">
        <f t="shared" si="38"/>
        <v>0</v>
      </c>
      <c r="DB223" s="6">
        <f t="shared" si="39"/>
        <v>0</v>
      </c>
      <c r="DC223" s="6">
        <f>Table1[[#This Row],[MOH 711 SGBV Total Survivors Seen]]</f>
        <v>0</v>
      </c>
      <c r="DD223" s="6">
        <f t="shared" si="40"/>
        <v>0</v>
      </c>
      <c r="DE223" s="6">
        <f t="shared" si="41"/>
        <v>0</v>
      </c>
      <c r="DF223" s="6">
        <f>SUM(Table1[[#This Row],[MOH 731_HIV_TB_StartTPT_&lt;15 HV03-31]:[MOH 731_HIV_TB_StartTPT_15+ HV03-32]])</f>
        <v>0</v>
      </c>
      <c r="DG223" s="6">
        <f t="shared" si="42"/>
        <v>0</v>
      </c>
      <c r="DH223" s="18"/>
      <c r="DI223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('202407_UYEKrDmof20','202407','UYEKrDmof20','18592','1','45','8','8','0','0','0','0','0','0','0','0','0','0','8','0','0','0','0','0','0','0','0','0','0','0','0','0','0','0','0','0');</v>
      </c>
    </row>
    <row r="224" spans="2:113" x14ac:dyDescent="0.25">
      <c r="B224" s="1">
        <v>202407</v>
      </c>
      <c r="C224" s="2">
        <v>45474</v>
      </c>
      <c r="D224" s="1">
        <v>202407</v>
      </c>
      <c r="E224" s="1"/>
      <c r="F224" s="1" t="s">
        <v>397</v>
      </c>
      <c r="G224" s="1" t="s">
        <v>398</v>
      </c>
      <c r="H224" s="1">
        <v>29663</v>
      </c>
      <c r="I224" s="1"/>
      <c r="J224" s="1">
        <v>7</v>
      </c>
      <c r="K224" s="1">
        <v>12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>
        <v>13</v>
      </c>
      <c r="AK224" s="1">
        <v>1</v>
      </c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>
        <v>8</v>
      </c>
      <c r="BZ224" s="1"/>
      <c r="CA224" s="1"/>
      <c r="CB224" s="16">
        <f>SUM(Table1[[#This Row],[MOH 731_HTS_Positive_2-9 _(M)_ HV01-06]:[MOH 731_HTS_Positive_25+ _(F) (Including PMTCT)_HV01-15]])</f>
        <v>0</v>
      </c>
      <c r="CC224" s="16">
        <f>SUM(Table1[[#This Row],[MOH 731_HTS_Tests _(M)_ HV01-01]:[MOH 731_HTS_Tests _(F) (Including PMTCT)_ HV01-02]])</f>
        <v>19</v>
      </c>
      <c r="CD224" s="16">
        <f>Table1[[#This Row],[MOH 711 New ANC clients]]</f>
        <v>8</v>
      </c>
      <c r="CE224" s="6">
        <f>SUM(Table1[[#This Row],[MOH 731_EMTCT_Tested at ANC_Initial_HV02-02]])</f>
        <v>13</v>
      </c>
      <c r="CF224" s="6">
        <f t="shared" si="44"/>
        <v>0</v>
      </c>
      <c r="CG224" s="6">
        <f t="shared" si="44"/>
        <v>0</v>
      </c>
      <c r="CH224" s="6">
        <f>SUM(Table1[[#This Row],[MOH 731_EMTCT_Known Positive at 1st ANC_HV02-01]])</f>
        <v>0</v>
      </c>
      <c r="CI224" s="6">
        <f>SUM(Table1[[#This Row],[MOH 731_EMTCT_Positive Results_ANC_HV02-10]])</f>
        <v>0</v>
      </c>
      <c r="CJ224" s="6">
        <f t="shared" si="34"/>
        <v>0</v>
      </c>
      <c r="CK224" s="6">
        <f t="shared" si="35"/>
        <v>0</v>
      </c>
      <c r="CL224" s="6">
        <f>Table1[[#This Row],[MOH 731_EMTCT_Start HAART_ANC_HV02-15]]</f>
        <v>0</v>
      </c>
      <c r="CM224" s="6">
        <f>Table1[[#This Row],[MOH 731_EMTCT_On HAART at 1st ANC_HV02-14]]</f>
        <v>0</v>
      </c>
      <c r="CN224" s="6">
        <f>SUM(Table1[[#This Row],[MOH 731_HIV_TB_StartART_&lt;1 (M) HV03-01]:[MOH 731_HIV_TB_StartART_25+_(F)_HV03-14]])</f>
        <v>0</v>
      </c>
      <c r="CO224" s="6">
        <f>SUM(Table1[[#This Row],[MOH 731_HIV_TB_OnART_&lt;1 (M) HV03-15]:[MOH 731_HIV_TB_OnART_25+_(F)_HV03-28]])</f>
        <v>0</v>
      </c>
      <c r="CP224" s="6">
        <f>Table1[[#This Row],[anc1_731]]</f>
        <v>8</v>
      </c>
      <c r="CQ224" s="6">
        <f>Table1[[#This Row],[anc_kp]]</f>
        <v>0</v>
      </c>
      <c r="CR224" s="6">
        <f>Table1[[#This Row],[MOH 731_HIV_TB cases_New_HV03-61]]</f>
        <v>0</v>
      </c>
      <c r="CS224" s="6">
        <f>Table1[[#This Row],[MOH 731_HIV_TB New_KnownHIVPositive(KPs)_HV03-62]]</f>
        <v>0</v>
      </c>
      <c r="CT224" s="6">
        <f t="shared" si="36"/>
        <v>0</v>
      </c>
      <c r="CU224" s="6">
        <f t="shared" si="37"/>
        <v>0</v>
      </c>
      <c r="CV224" s="6">
        <f>Table1[[#This Row],[MOH 731_HIV_TB New HIV Positive_HV03-63]]</f>
        <v>0</v>
      </c>
      <c r="CW224" s="6">
        <f>Table1[[#This Row],[MOH 731_HIV_TB New Known HIV Positive (KP) on HAART_HV03-64]]</f>
        <v>0</v>
      </c>
      <c r="CX224" s="6">
        <f>Table1[[#This Row],[MOH 731_HIV_TB New_start_HAART_HV03-65]]</f>
        <v>0</v>
      </c>
      <c r="CY224" s="6">
        <f>SUM(Table1[[#This Row],[tb_alreadyart_3082]:[tb_newart_3083]])</f>
        <v>0</v>
      </c>
      <c r="CZ224" s="6">
        <f>SUM(Table1[[#This Row],[MOH 731_HTS_No. Initiated on PrEP (NEW)_General popn _(M)_ HV01-19]:[MOH 731_HTS_No. Initiated on PrEP (NEW)_Pregnant and breastfeeding women HV01-31]])</f>
        <v>0</v>
      </c>
      <c r="DA224" s="6">
        <f t="shared" si="38"/>
        <v>0</v>
      </c>
      <c r="DB224" s="6">
        <f t="shared" si="39"/>
        <v>0</v>
      </c>
      <c r="DC224" s="6">
        <f>Table1[[#This Row],[MOH 711 SGBV Total Survivors Seen]]</f>
        <v>0</v>
      </c>
      <c r="DD224" s="6">
        <f t="shared" si="40"/>
        <v>0</v>
      </c>
      <c r="DE224" s="6">
        <f t="shared" si="41"/>
        <v>0</v>
      </c>
      <c r="DF224" s="6">
        <f>SUM(Table1[[#This Row],[MOH 731_HIV_TB_StartTPT_&lt;15 HV03-31]:[MOH 731_HIV_TB_StartTPT_15+ HV03-32]])</f>
        <v>0</v>
      </c>
      <c r="DG224" s="6">
        <f t="shared" si="42"/>
        <v>0</v>
      </c>
      <c r="DH224" s="18"/>
      <c r="DI224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('202407_FhZl8TK9wa9','202407','FhZl8TK9wa9','29663','0','19','8','13','0','0','0','0','0','0','0','0','0','0','8','0','0','0','0','0','0','0','0','0','0','0','0','0','0','0','0','0');</v>
      </c>
    </row>
    <row r="225" spans="2:113" x14ac:dyDescent="0.25">
      <c r="B225" s="1">
        <v>202407</v>
      </c>
      <c r="C225" s="2">
        <v>45474</v>
      </c>
      <c r="D225" s="1">
        <v>202407</v>
      </c>
      <c r="E225" s="1"/>
      <c r="F225" s="1" t="s">
        <v>604</v>
      </c>
      <c r="G225" s="1" t="s">
        <v>605</v>
      </c>
      <c r="H225" s="1">
        <v>28889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>
        <v>5</v>
      </c>
      <c r="BZ225" s="1"/>
      <c r="CA225" s="1"/>
      <c r="CB225" s="16">
        <f>SUM(Table1[[#This Row],[MOH 731_HTS_Positive_2-9 _(M)_ HV01-06]:[MOH 731_HTS_Positive_25+ _(F) (Including PMTCT)_HV01-15]])</f>
        <v>0</v>
      </c>
      <c r="CC225" s="16">
        <f>SUM(Table1[[#This Row],[MOH 731_HTS_Tests _(M)_ HV01-01]:[MOH 731_HTS_Tests _(F) (Including PMTCT)_ HV01-02]])</f>
        <v>0</v>
      </c>
      <c r="CD225" s="16">
        <f>Table1[[#This Row],[MOH 711 New ANC clients]]</f>
        <v>5</v>
      </c>
      <c r="CE225" s="6">
        <f>SUM(Table1[[#This Row],[MOH 731_EMTCT_Tested at ANC_Initial_HV02-02]])</f>
        <v>0</v>
      </c>
      <c r="CF225" s="6">
        <f t="shared" si="44"/>
        <v>0</v>
      </c>
      <c r="CG225" s="6">
        <f t="shared" si="44"/>
        <v>0</v>
      </c>
      <c r="CH225" s="6">
        <f>SUM(Table1[[#This Row],[MOH 731_EMTCT_Known Positive at 1st ANC_HV02-01]])</f>
        <v>0</v>
      </c>
      <c r="CI225" s="6">
        <f>SUM(Table1[[#This Row],[MOH 731_EMTCT_Positive Results_ANC_HV02-10]])</f>
        <v>0</v>
      </c>
      <c r="CJ225" s="6">
        <f t="shared" si="34"/>
        <v>0</v>
      </c>
      <c r="CK225" s="6">
        <f t="shared" si="35"/>
        <v>0</v>
      </c>
      <c r="CL225" s="6">
        <f>Table1[[#This Row],[MOH 731_EMTCT_Start HAART_ANC_HV02-15]]</f>
        <v>0</v>
      </c>
      <c r="CM225" s="6">
        <f>Table1[[#This Row],[MOH 731_EMTCT_On HAART at 1st ANC_HV02-14]]</f>
        <v>0</v>
      </c>
      <c r="CN225" s="6">
        <f>SUM(Table1[[#This Row],[MOH 731_HIV_TB_StartART_&lt;1 (M) HV03-01]:[MOH 731_HIV_TB_StartART_25+_(F)_HV03-14]])</f>
        <v>0</v>
      </c>
      <c r="CO225" s="6">
        <f>SUM(Table1[[#This Row],[MOH 731_HIV_TB_OnART_&lt;1 (M) HV03-15]:[MOH 731_HIV_TB_OnART_25+_(F)_HV03-28]])</f>
        <v>0</v>
      </c>
      <c r="CP225" s="6">
        <f>Table1[[#This Row],[anc1_731]]</f>
        <v>5</v>
      </c>
      <c r="CQ225" s="6">
        <f>Table1[[#This Row],[anc_kp]]</f>
        <v>0</v>
      </c>
      <c r="CR225" s="6">
        <f>Table1[[#This Row],[MOH 731_HIV_TB cases_New_HV03-61]]</f>
        <v>0</v>
      </c>
      <c r="CS225" s="6">
        <f>Table1[[#This Row],[MOH 731_HIV_TB New_KnownHIVPositive(KPs)_HV03-62]]</f>
        <v>0</v>
      </c>
      <c r="CT225" s="6">
        <f t="shared" si="36"/>
        <v>0</v>
      </c>
      <c r="CU225" s="6">
        <f t="shared" si="37"/>
        <v>0</v>
      </c>
      <c r="CV225" s="6">
        <f>Table1[[#This Row],[MOH 731_HIV_TB New HIV Positive_HV03-63]]</f>
        <v>0</v>
      </c>
      <c r="CW225" s="6">
        <f>Table1[[#This Row],[MOH 731_HIV_TB New Known HIV Positive (KP) on HAART_HV03-64]]</f>
        <v>0</v>
      </c>
      <c r="CX225" s="6">
        <f>Table1[[#This Row],[MOH 731_HIV_TB New_start_HAART_HV03-65]]</f>
        <v>0</v>
      </c>
      <c r="CY225" s="6">
        <f>SUM(Table1[[#This Row],[tb_alreadyart_3082]:[tb_newart_3083]])</f>
        <v>0</v>
      </c>
      <c r="CZ225" s="6">
        <f>SUM(Table1[[#This Row],[MOH 731_HTS_No. Initiated on PrEP (NEW)_General popn _(M)_ HV01-19]:[MOH 731_HTS_No. Initiated on PrEP (NEW)_Pregnant and breastfeeding women HV01-31]])</f>
        <v>0</v>
      </c>
      <c r="DA225" s="6">
        <f t="shared" si="38"/>
        <v>0</v>
      </c>
      <c r="DB225" s="6">
        <f t="shared" si="39"/>
        <v>0</v>
      </c>
      <c r="DC225" s="6">
        <f>Table1[[#This Row],[MOH 711 SGBV Total Survivors Seen]]</f>
        <v>0</v>
      </c>
      <c r="DD225" s="6">
        <f t="shared" si="40"/>
        <v>0</v>
      </c>
      <c r="DE225" s="6">
        <f t="shared" si="41"/>
        <v>0</v>
      </c>
      <c r="DF225" s="6">
        <f>SUM(Table1[[#This Row],[MOH 731_HIV_TB_StartTPT_&lt;15 HV03-31]:[MOH 731_HIV_TB_StartTPT_15+ HV03-32]])</f>
        <v>0</v>
      </c>
      <c r="DG225" s="6">
        <f t="shared" si="42"/>
        <v>0</v>
      </c>
      <c r="DH225" s="18"/>
      <c r="DI225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('202407_ZOPc0BuLEDB','202407','ZOPc0BuLEDB','28889','0','0','5','0','0','0','0','0','0','0','0','0','0','0','5','0','0','0','0','0','0','0','0','0','0','0','0','0','0','0','0','0');</v>
      </c>
    </row>
    <row r="226" spans="2:113" x14ac:dyDescent="0.25">
      <c r="B226" s="1">
        <v>202407</v>
      </c>
      <c r="C226" s="2">
        <v>45474</v>
      </c>
      <c r="D226" s="1">
        <v>202407</v>
      </c>
      <c r="E226" s="1"/>
      <c r="F226" s="1" t="s">
        <v>399</v>
      </c>
      <c r="G226" s="1" t="s">
        <v>400</v>
      </c>
      <c r="H226" s="1">
        <v>20474</v>
      </c>
      <c r="I226" s="1"/>
      <c r="J226" s="1">
        <v>1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>
        <v>1</v>
      </c>
      <c r="BZ226" s="1"/>
      <c r="CA226" s="1"/>
      <c r="CB226" s="16">
        <f>SUM(Table1[[#This Row],[MOH 731_HTS_Positive_2-9 _(M)_ HV01-06]:[MOH 731_HTS_Positive_25+ _(F) (Including PMTCT)_HV01-15]])</f>
        <v>0</v>
      </c>
      <c r="CC226" s="16">
        <f>SUM(Table1[[#This Row],[MOH 731_HTS_Tests _(M)_ HV01-01]:[MOH 731_HTS_Tests _(F) (Including PMTCT)_ HV01-02]])</f>
        <v>1</v>
      </c>
      <c r="CD226" s="16">
        <f>Table1[[#This Row],[MOH 711 New ANC clients]]</f>
        <v>1</v>
      </c>
      <c r="CE226" s="6">
        <f>SUM(Table1[[#This Row],[MOH 731_EMTCT_Tested at ANC_Initial_HV02-02]])</f>
        <v>0</v>
      </c>
      <c r="CF226" s="6">
        <f t="shared" si="44"/>
        <v>0</v>
      </c>
      <c r="CG226" s="6">
        <f t="shared" si="44"/>
        <v>0</v>
      </c>
      <c r="CH226" s="6">
        <f>SUM(Table1[[#This Row],[MOH 731_EMTCT_Known Positive at 1st ANC_HV02-01]])</f>
        <v>0</v>
      </c>
      <c r="CI226" s="6">
        <f>SUM(Table1[[#This Row],[MOH 731_EMTCT_Positive Results_ANC_HV02-10]])</f>
        <v>0</v>
      </c>
      <c r="CJ226" s="6">
        <f t="shared" si="34"/>
        <v>0</v>
      </c>
      <c r="CK226" s="6">
        <f t="shared" si="35"/>
        <v>0</v>
      </c>
      <c r="CL226" s="6">
        <f>Table1[[#This Row],[MOH 731_EMTCT_Start HAART_ANC_HV02-15]]</f>
        <v>0</v>
      </c>
      <c r="CM226" s="6">
        <f>Table1[[#This Row],[MOH 731_EMTCT_On HAART at 1st ANC_HV02-14]]</f>
        <v>0</v>
      </c>
      <c r="CN226" s="6">
        <f>SUM(Table1[[#This Row],[MOH 731_HIV_TB_StartART_&lt;1 (M) HV03-01]:[MOH 731_HIV_TB_StartART_25+_(F)_HV03-14]])</f>
        <v>0</v>
      </c>
      <c r="CO226" s="6">
        <f>SUM(Table1[[#This Row],[MOH 731_HIV_TB_OnART_&lt;1 (M) HV03-15]:[MOH 731_HIV_TB_OnART_25+_(F)_HV03-28]])</f>
        <v>0</v>
      </c>
      <c r="CP226" s="6">
        <f>Table1[[#This Row],[anc1_731]]</f>
        <v>1</v>
      </c>
      <c r="CQ226" s="6">
        <f>Table1[[#This Row],[anc_kp]]</f>
        <v>0</v>
      </c>
      <c r="CR226" s="6">
        <f>Table1[[#This Row],[MOH 731_HIV_TB cases_New_HV03-61]]</f>
        <v>0</v>
      </c>
      <c r="CS226" s="6">
        <f>Table1[[#This Row],[MOH 731_HIV_TB New_KnownHIVPositive(KPs)_HV03-62]]</f>
        <v>0</v>
      </c>
      <c r="CT226" s="6">
        <f t="shared" si="36"/>
        <v>0</v>
      </c>
      <c r="CU226" s="6">
        <f t="shared" si="37"/>
        <v>0</v>
      </c>
      <c r="CV226" s="6">
        <f>Table1[[#This Row],[MOH 731_HIV_TB New HIV Positive_HV03-63]]</f>
        <v>0</v>
      </c>
      <c r="CW226" s="6">
        <f>Table1[[#This Row],[MOH 731_HIV_TB New Known HIV Positive (KP) on HAART_HV03-64]]</f>
        <v>0</v>
      </c>
      <c r="CX226" s="6">
        <f>Table1[[#This Row],[MOH 731_HIV_TB New_start_HAART_HV03-65]]</f>
        <v>0</v>
      </c>
      <c r="CY226" s="6">
        <f>SUM(Table1[[#This Row],[tb_alreadyart_3082]:[tb_newart_3083]])</f>
        <v>0</v>
      </c>
      <c r="CZ226" s="6">
        <f>SUM(Table1[[#This Row],[MOH 731_HTS_No. Initiated on PrEP (NEW)_General popn _(M)_ HV01-19]:[MOH 731_HTS_No. Initiated on PrEP (NEW)_Pregnant and breastfeeding women HV01-31]])</f>
        <v>0</v>
      </c>
      <c r="DA226" s="6">
        <f t="shared" si="38"/>
        <v>0</v>
      </c>
      <c r="DB226" s="6">
        <f t="shared" si="39"/>
        <v>0</v>
      </c>
      <c r="DC226" s="6">
        <f>Table1[[#This Row],[MOH 711 SGBV Total Survivors Seen]]</f>
        <v>0</v>
      </c>
      <c r="DD226" s="6">
        <f t="shared" si="40"/>
        <v>0</v>
      </c>
      <c r="DE226" s="6">
        <f t="shared" si="41"/>
        <v>0</v>
      </c>
      <c r="DF226" s="6">
        <f>SUM(Table1[[#This Row],[MOH 731_HIV_TB_StartTPT_&lt;15 HV03-31]:[MOH 731_HIV_TB_StartTPT_15+ HV03-32]])</f>
        <v>0</v>
      </c>
      <c r="DG226" s="6">
        <f t="shared" si="42"/>
        <v>0</v>
      </c>
      <c r="DH226" s="18"/>
      <c r="DI226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('202407_act0nzCGTZf','202407','act0nzCGTZf','20474','0','1','1','0','0','0','0','0','0','0','0','0','0','0','1','0','0','0','0','0','0','0','0','0','0','0','0','0','0','0','0','0');</v>
      </c>
    </row>
    <row r="227" spans="2:113" x14ac:dyDescent="0.25">
      <c r="B227" s="1">
        <v>202407</v>
      </c>
      <c r="C227" s="2">
        <v>45474</v>
      </c>
      <c r="D227" s="1">
        <v>202407</v>
      </c>
      <c r="E227" s="1"/>
      <c r="F227" s="1" t="s">
        <v>745</v>
      </c>
      <c r="G227" s="1" t="s">
        <v>746</v>
      </c>
      <c r="H227" s="1">
        <v>20745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>
        <v>4</v>
      </c>
      <c r="BZ227" s="1"/>
      <c r="CA227" s="1"/>
      <c r="CB227" s="16">
        <f>SUM(Table1[[#This Row],[MOH 731_HTS_Positive_2-9 _(M)_ HV01-06]:[MOH 731_HTS_Positive_25+ _(F) (Including PMTCT)_HV01-15]])</f>
        <v>0</v>
      </c>
      <c r="CC227" s="16">
        <f>SUM(Table1[[#This Row],[MOH 731_HTS_Tests _(M)_ HV01-01]:[MOH 731_HTS_Tests _(F) (Including PMTCT)_ HV01-02]])</f>
        <v>0</v>
      </c>
      <c r="CD227" s="16">
        <f>Table1[[#This Row],[MOH 711 New ANC clients]]</f>
        <v>4</v>
      </c>
      <c r="CE227" s="6">
        <f>SUM(Table1[[#This Row],[MOH 731_EMTCT_Tested at ANC_Initial_HV02-02]])</f>
        <v>0</v>
      </c>
      <c r="CF227" s="6">
        <f t="shared" si="44"/>
        <v>0</v>
      </c>
      <c r="CG227" s="6">
        <f t="shared" si="44"/>
        <v>0</v>
      </c>
      <c r="CH227" s="6">
        <f>SUM(Table1[[#This Row],[MOH 731_EMTCT_Known Positive at 1st ANC_HV02-01]])</f>
        <v>0</v>
      </c>
      <c r="CI227" s="6">
        <f>SUM(Table1[[#This Row],[MOH 731_EMTCT_Positive Results_ANC_HV02-10]])</f>
        <v>0</v>
      </c>
      <c r="CJ227" s="6">
        <f t="shared" si="34"/>
        <v>0</v>
      </c>
      <c r="CK227" s="6">
        <f t="shared" si="35"/>
        <v>0</v>
      </c>
      <c r="CL227" s="6">
        <f>Table1[[#This Row],[MOH 731_EMTCT_Start HAART_ANC_HV02-15]]</f>
        <v>0</v>
      </c>
      <c r="CM227" s="6">
        <f>Table1[[#This Row],[MOH 731_EMTCT_On HAART at 1st ANC_HV02-14]]</f>
        <v>0</v>
      </c>
      <c r="CN227" s="6">
        <f>SUM(Table1[[#This Row],[MOH 731_HIV_TB_StartART_&lt;1 (M) HV03-01]:[MOH 731_HIV_TB_StartART_25+_(F)_HV03-14]])</f>
        <v>0</v>
      </c>
      <c r="CO227" s="6">
        <f>SUM(Table1[[#This Row],[MOH 731_HIV_TB_OnART_&lt;1 (M) HV03-15]:[MOH 731_HIV_TB_OnART_25+_(F)_HV03-28]])</f>
        <v>0</v>
      </c>
      <c r="CP227" s="6">
        <f>Table1[[#This Row],[anc1_731]]</f>
        <v>4</v>
      </c>
      <c r="CQ227" s="6">
        <f>Table1[[#This Row],[anc_kp]]</f>
        <v>0</v>
      </c>
      <c r="CR227" s="6">
        <f>Table1[[#This Row],[MOH 731_HIV_TB cases_New_HV03-61]]</f>
        <v>0</v>
      </c>
      <c r="CS227" s="6">
        <f>Table1[[#This Row],[MOH 731_HIV_TB New_KnownHIVPositive(KPs)_HV03-62]]</f>
        <v>0</v>
      </c>
      <c r="CT227" s="6">
        <f t="shared" si="36"/>
        <v>0</v>
      </c>
      <c r="CU227" s="6">
        <f t="shared" si="37"/>
        <v>0</v>
      </c>
      <c r="CV227" s="6">
        <f>Table1[[#This Row],[MOH 731_HIV_TB New HIV Positive_HV03-63]]</f>
        <v>0</v>
      </c>
      <c r="CW227" s="6">
        <f>Table1[[#This Row],[MOH 731_HIV_TB New Known HIV Positive (KP) on HAART_HV03-64]]</f>
        <v>0</v>
      </c>
      <c r="CX227" s="6">
        <f>Table1[[#This Row],[MOH 731_HIV_TB New_start_HAART_HV03-65]]</f>
        <v>0</v>
      </c>
      <c r="CY227" s="6">
        <f>SUM(Table1[[#This Row],[tb_alreadyart_3082]:[tb_newart_3083]])</f>
        <v>0</v>
      </c>
      <c r="CZ227" s="6">
        <f>SUM(Table1[[#This Row],[MOH 731_HTS_No. Initiated on PrEP (NEW)_General popn _(M)_ HV01-19]:[MOH 731_HTS_No. Initiated on PrEP (NEW)_Pregnant and breastfeeding women HV01-31]])</f>
        <v>0</v>
      </c>
      <c r="DA227" s="6">
        <f t="shared" si="38"/>
        <v>0</v>
      </c>
      <c r="DB227" s="6">
        <f t="shared" si="39"/>
        <v>0</v>
      </c>
      <c r="DC227" s="6">
        <f>Table1[[#This Row],[MOH 711 SGBV Total Survivors Seen]]</f>
        <v>0</v>
      </c>
      <c r="DD227" s="6">
        <f t="shared" si="40"/>
        <v>0</v>
      </c>
      <c r="DE227" s="6">
        <f t="shared" si="41"/>
        <v>0</v>
      </c>
      <c r="DF227" s="6">
        <f>SUM(Table1[[#This Row],[MOH 731_HIV_TB_StartTPT_&lt;15 HV03-31]:[MOH 731_HIV_TB_StartTPT_15+ HV03-32]])</f>
        <v>0</v>
      </c>
      <c r="DG227" s="6">
        <f t="shared" si="42"/>
        <v>0</v>
      </c>
      <c r="DH227" s="18"/>
      <c r="DI227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('202407_tcchCDmptA5','202407','tcchCDmptA5','20745','0','0','4','0','0','0','0','0','0','0','0','0','0','0','4','0','0','0','0','0','0','0','0','0','0','0','0','0','0','0','0','0');</v>
      </c>
    </row>
    <row r="228" spans="2:113" x14ac:dyDescent="0.25">
      <c r="B228" s="1">
        <v>202407</v>
      </c>
      <c r="C228" s="2">
        <v>45474</v>
      </c>
      <c r="D228" s="1">
        <v>202407</v>
      </c>
      <c r="E228" s="1"/>
      <c r="F228" s="1" t="s">
        <v>606</v>
      </c>
      <c r="G228" s="1" t="s">
        <v>607</v>
      </c>
      <c r="H228" s="1">
        <v>15486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>
        <v>7</v>
      </c>
      <c r="BZ228" s="1"/>
      <c r="CA228" s="1"/>
      <c r="CB228" s="16">
        <f>SUM(Table1[[#This Row],[MOH 731_HTS_Positive_2-9 _(M)_ HV01-06]:[MOH 731_HTS_Positive_25+ _(F) (Including PMTCT)_HV01-15]])</f>
        <v>0</v>
      </c>
      <c r="CC228" s="16">
        <f>SUM(Table1[[#This Row],[MOH 731_HTS_Tests _(M)_ HV01-01]:[MOH 731_HTS_Tests _(F) (Including PMTCT)_ HV01-02]])</f>
        <v>0</v>
      </c>
      <c r="CD228" s="16">
        <f>Table1[[#This Row],[MOH 711 New ANC clients]]</f>
        <v>7</v>
      </c>
      <c r="CE228" s="6">
        <f>SUM(Table1[[#This Row],[MOH 731_EMTCT_Tested at ANC_Initial_HV02-02]])</f>
        <v>0</v>
      </c>
      <c r="CF228" s="6">
        <f t="shared" si="44"/>
        <v>0</v>
      </c>
      <c r="CG228" s="6">
        <f t="shared" si="44"/>
        <v>0</v>
      </c>
      <c r="CH228" s="6">
        <f>SUM(Table1[[#This Row],[MOH 731_EMTCT_Known Positive at 1st ANC_HV02-01]])</f>
        <v>0</v>
      </c>
      <c r="CI228" s="6">
        <f>SUM(Table1[[#This Row],[MOH 731_EMTCT_Positive Results_ANC_HV02-10]])</f>
        <v>0</v>
      </c>
      <c r="CJ228" s="6">
        <f t="shared" si="34"/>
        <v>0</v>
      </c>
      <c r="CK228" s="6">
        <f t="shared" si="35"/>
        <v>0</v>
      </c>
      <c r="CL228" s="6">
        <f>Table1[[#This Row],[MOH 731_EMTCT_Start HAART_ANC_HV02-15]]</f>
        <v>0</v>
      </c>
      <c r="CM228" s="6">
        <f>Table1[[#This Row],[MOH 731_EMTCT_On HAART at 1st ANC_HV02-14]]</f>
        <v>0</v>
      </c>
      <c r="CN228" s="6">
        <f>SUM(Table1[[#This Row],[MOH 731_HIV_TB_StartART_&lt;1 (M) HV03-01]:[MOH 731_HIV_TB_StartART_25+_(F)_HV03-14]])</f>
        <v>0</v>
      </c>
      <c r="CO228" s="6">
        <f>SUM(Table1[[#This Row],[MOH 731_HIV_TB_OnART_&lt;1 (M) HV03-15]:[MOH 731_HIV_TB_OnART_25+_(F)_HV03-28]])</f>
        <v>0</v>
      </c>
      <c r="CP228" s="6">
        <f>Table1[[#This Row],[anc1_731]]</f>
        <v>7</v>
      </c>
      <c r="CQ228" s="6">
        <f>Table1[[#This Row],[anc_kp]]</f>
        <v>0</v>
      </c>
      <c r="CR228" s="6">
        <f>Table1[[#This Row],[MOH 731_HIV_TB cases_New_HV03-61]]</f>
        <v>0</v>
      </c>
      <c r="CS228" s="6">
        <f>Table1[[#This Row],[MOH 731_HIV_TB New_KnownHIVPositive(KPs)_HV03-62]]</f>
        <v>0</v>
      </c>
      <c r="CT228" s="6">
        <f t="shared" si="36"/>
        <v>0</v>
      </c>
      <c r="CU228" s="6">
        <f t="shared" si="37"/>
        <v>0</v>
      </c>
      <c r="CV228" s="6">
        <f>Table1[[#This Row],[MOH 731_HIV_TB New HIV Positive_HV03-63]]</f>
        <v>0</v>
      </c>
      <c r="CW228" s="6">
        <f>Table1[[#This Row],[MOH 731_HIV_TB New Known HIV Positive (KP) on HAART_HV03-64]]</f>
        <v>0</v>
      </c>
      <c r="CX228" s="6">
        <f>Table1[[#This Row],[MOH 731_HIV_TB New_start_HAART_HV03-65]]</f>
        <v>0</v>
      </c>
      <c r="CY228" s="6">
        <f>SUM(Table1[[#This Row],[tb_alreadyart_3082]:[tb_newart_3083]])</f>
        <v>0</v>
      </c>
      <c r="CZ228" s="6">
        <f>SUM(Table1[[#This Row],[MOH 731_HTS_No. Initiated on PrEP (NEW)_General popn _(M)_ HV01-19]:[MOH 731_HTS_No. Initiated on PrEP (NEW)_Pregnant and breastfeeding women HV01-31]])</f>
        <v>0</v>
      </c>
      <c r="DA228" s="6">
        <f t="shared" si="38"/>
        <v>0</v>
      </c>
      <c r="DB228" s="6">
        <f t="shared" si="39"/>
        <v>0</v>
      </c>
      <c r="DC228" s="6">
        <f>Table1[[#This Row],[MOH 711 SGBV Total Survivors Seen]]</f>
        <v>0</v>
      </c>
      <c r="DD228" s="6">
        <f t="shared" si="40"/>
        <v>0</v>
      </c>
      <c r="DE228" s="6">
        <f t="shared" si="41"/>
        <v>0</v>
      </c>
      <c r="DF228" s="6">
        <f>SUM(Table1[[#This Row],[MOH 731_HIV_TB_StartTPT_&lt;15 HV03-31]:[MOH 731_HIV_TB_StartTPT_15+ HV03-32]])</f>
        <v>0</v>
      </c>
      <c r="DG228" s="6">
        <f t="shared" si="42"/>
        <v>0</v>
      </c>
      <c r="DH228" s="18"/>
      <c r="DI228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('202407_ZFAXA14lxuF','202407','ZFAXA14lxuF','15486','0','0','7','0','0','0','0','0','0','0','0','0','0','0','7','0','0','0','0','0','0','0','0','0','0','0','0','0','0','0','0','0');</v>
      </c>
    </row>
    <row r="229" spans="2:113" x14ac:dyDescent="0.25">
      <c r="B229" s="1">
        <v>202407</v>
      </c>
      <c r="C229" s="2">
        <v>45474</v>
      </c>
      <c r="D229" s="1">
        <v>202407</v>
      </c>
      <c r="E229" s="1"/>
      <c r="F229" s="1" t="s">
        <v>401</v>
      </c>
      <c r="G229" s="1" t="s">
        <v>402</v>
      </c>
      <c r="H229" s="1">
        <v>15487</v>
      </c>
      <c r="I229" s="1"/>
      <c r="J229" s="1">
        <v>1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6">
        <f>SUM(Table1[[#This Row],[MOH 731_HTS_Positive_2-9 _(M)_ HV01-06]:[MOH 731_HTS_Positive_25+ _(F) (Including PMTCT)_HV01-15]])</f>
        <v>0</v>
      </c>
      <c r="CC229" s="16">
        <f>SUM(Table1[[#This Row],[MOH 731_HTS_Tests _(M)_ HV01-01]:[MOH 731_HTS_Tests _(F) (Including PMTCT)_ HV01-02]])</f>
        <v>1</v>
      </c>
      <c r="CD229" s="16">
        <f>Table1[[#This Row],[MOH 711 New ANC clients]]</f>
        <v>0</v>
      </c>
      <c r="CE229" s="6">
        <f>SUM(Table1[[#This Row],[MOH 731_EMTCT_Tested at ANC_Initial_HV02-02]])</f>
        <v>0</v>
      </c>
      <c r="CF229" s="6">
        <f t="shared" si="44"/>
        <v>0</v>
      </c>
      <c r="CG229" s="6">
        <f t="shared" si="44"/>
        <v>0</v>
      </c>
      <c r="CH229" s="6">
        <f>SUM(Table1[[#This Row],[MOH 731_EMTCT_Known Positive at 1st ANC_HV02-01]])</f>
        <v>0</v>
      </c>
      <c r="CI229" s="6">
        <f>SUM(Table1[[#This Row],[MOH 731_EMTCT_Positive Results_ANC_HV02-10]])</f>
        <v>0</v>
      </c>
      <c r="CJ229" s="6">
        <f t="shared" si="34"/>
        <v>0</v>
      </c>
      <c r="CK229" s="6">
        <f t="shared" si="35"/>
        <v>0</v>
      </c>
      <c r="CL229" s="6">
        <f>Table1[[#This Row],[MOH 731_EMTCT_Start HAART_ANC_HV02-15]]</f>
        <v>0</v>
      </c>
      <c r="CM229" s="6">
        <f>Table1[[#This Row],[MOH 731_EMTCT_On HAART at 1st ANC_HV02-14]]</f>
        <v>0</v>
      </c>
      <c r="CN229" s="6">
        <f>SUM(Table1[[#This Row],[MOH 731_HIV_TB_StartART_&lt;1 (M) HV03-01]:[MOH 731_HIV_TB_StartART_25+_(F)_HV03-14]])</f>
        <v>0</v>
      </c>
      <c r="CO229" s="6">
        <f>SUM(Table1[[#This Row],[MOH 731_HIV_TB_OnART_&lt;1 (M) HV03-15]:[MOH 731_HIV_TB_OnART_25+_(F)_HV03-28]])</f>
        <v>0</v>
      </c>
      <c r="CP229" s="6">
        <f>Table1[[#This Row],[anc1_731]]</f>
        <v>0</v>
      </c>
      <c r="CQ229" s="6">
        <f>Table1[[#This Row],[anc_kp]]</f>
        <v>0</v>
      </c>
      <c r="CR229" s="6">
        <f>Table1[[#This Row],[MOH 731_HIV_TB cases_New_HV03-61]]</f>
        <v>0</v>
      </c>
      <c r="CS229" s="6">
        <f>Table1[[#This Row],[MOH 731_HIV_TB New_KnownHIVPositive(KPs)_HV03-62]]</f>
        <v>0</v>
      </c>
      <c r="CT229" s="6">
        <f t="shared" si="36"/>
        <v>0</v>
      </c>
      <c r="CU229" s="6">
        <f t="shared" si="37"/>
        <v>0</v>
      </c>
      <c r="CV229" s="6">
        <f>Table1[[#This Row],[MOH 731_HIV_TB New HIV Positive_HV03-63]]</f>
        <v>0</v>
      </c>
      <c r="CW229" s="6">
        <f>Table1[[#This Row],[MOH 731_HIV_TB New Known HIV Positive (KP) on HAART_HV03-64]]</f>
        <v>0</v>
      </c>
      <c r="CX229" s="6">
        <f>Table1[[#This Row],[MOH 731_HIV_TB New_start_HAART_HV03-65]]</f>
        <v>0</v>
      </c>
      <c r="CY229" s="6">
        <f>SUM(Table1[[#This Row],[tb_alreadyart_3082]:[tb_newart_3083]])</f>
        <v>0</v>
      </c>
      <c r="CZ229" s="6">
        <f>SUM(Table1[[#This Row],[MOH 731_HTS_No. Initiated on PrEP (NEW)_General popn _(M)_ HV01-19]:[MOH 731_HTS_No. Initiated on PrEP (NEW)_Pregnant and breastfeeding women HV01-31]])</f>
        <v>0</v>
      </c>
      <c r="DA229" s="6">
        <f t="shared" si="38"/>
        <v>0</v>
      </c>
      <c r="DB229" s="6">
        <f t="shared" si="39"/>
        <v>0</v>
      </c>
      <c r="DC229" s="6">
        <f>Table1[[#This Row],[MOH 711 SGBV Total Survivors Seen]]</f>
        <v>0</v>
      </c>
      <c r="DD229" s="6">
        <f t="shared" si="40"/>
        <v>0</v>
      </c>
      <c r="DE229" s="6">
        <f t="shared" si="41"/>
        <v>0</v>
      </c>
      <c r="DF229" s="6">
        <f>SUM(Table1[[#This Row],[MOH 731_HIV_TB_StartTPT_&lt;15 HV03-31]:[MOH 731_HIV_TB_StartTPT_15+ HV03-32]])</f>
        <v>0</v>
      </c>
      <c r="DG229" s="6">
        <f t="shared" si="42"/>
        <v>0</v>
      </c>
      <c r="DH229" s="18"/>
      <c r="DI229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('202407_n54rVzDM3dR','202407','n54rVzDM3dR','15487','0','1','0','0','0','0','0','0','0','0','0','0','0','0','0','0','0','0','0','0','0','0','0','0','0','0','0','0','0','0','0','0');</v>
      </c>
    </row>
    <row r="230" spans="2:113" x14ac:dyDescent="0.25">
      <c r="B230" s="1">
        <v>202407</v>
      </c>
      <c r="C230" s="2">
        <v>45474</v>
      </c>
      <c r="D230" s="1">
        <v>202407</v>
      </c>
      <c r="E230" s="1"/>
      <c r="F230" s="1" t="s">
        <v>403</v>
      </c>
      <c r="G230" s="1" t="s">
        <v>404</v>
      </c>
      <c r="H230" s="1">
        <v>17101</v>
      </c>
      <c r="I230" s="1"/>
      <c r="J230" s="1"/>
      <c r="K230" s="1">
        <v>2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>
        <v>2</v>
      </c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>
        <v>2</v>
      </c>
      <c r="BZ230" s="1"/>
      <c r="CA230" s="1"/>
      <c r="CB230" s="16">
        <f>SUM(Table1[[#This Row],[MOH 731_HTS_Positive_2-9 _(M)_ HV01-06]:[MOH 731_HTS_Positive_25+ _(F) (Including PMTCT)_HV01-15]])</f>
        <v>0</v>
      </c>
      <c r="CC230" s="16">
        <f>SUM(Table1[[#This Row],[MOH 731_HTS_Tests _(M)_ HV01-01]:[MOH 731_HTS_Tests _(F) (Including PMTCT)_ HV01-02]])</f>
        <v>2</v>
      </c>
      <c r="CD230" s="16">
        <f>Table1[[#This Row],[MOH 711 New ANC clients]]</f>
        <v>2</v>
      </c>
      <c r="CE230" s="6">
        <f>SUM(Table1[[#This Row],[MOH 731_EMTCT_Tested at ANC_Initial_HV02-02]])</f>
        <v>2</v>
      </c>
      <c r="CF230" s="6">
        <f t="shared" si="44"/>
        <v>0</v>
      </c>
      <c r="CG230" s="6">
        <f t="shared" si="44"/>
        <v>0</v>
      </c>
      <c r="CH230" s="6">
        <f>SUM(Table1[[#This Row],[MOH 731_EMTCT_Known Positive at 1st ANC_HV02-01]])</f>
        <v>0</v>
      </c>
      <c r="CI230" s="6">
        <f>SUM(Table1[[#This Row],[MOH 731_EMTCT_Positive Results_ANC_HV02-10]])</f>
        <v>0</v>
      </c>
      <c r="CJ230" s="6">
        <f t="shared" si="34"/>
        <v>0</v>
      </c>
      <c r="CK230" s="6">
        <f t="shared" si="35"/>
        <v>0</v>
      </c>
      <c r="CL230" s="6">
        <f>Table1[[#This Row],[MOH 731_EMTCT_Start HAART_ANC_HV02-15]]</f>
        <v>0</v>
      </c>
      <c r="CM230" s="6">
        <f>Table1[[#This Row],[MOH 731_EMTCT_On HAART at 1st ANC_HV02-14]]</f>
        <v>0</v>
      </c>
      <c r="CN230" s="6">
        <f>SUM(Table1[[#This Row],[MOH 731_HIV_TB_StartART_&lt;1 (M) HV03-01]:[MOH 731_HIV_TB_StartART_25+_(F)_HV03-14]])</f>
        <v>0</v>
      </c>
      <c r="CO230" s="6">
        <f>SUM(Table1[[#This Row],[MOH 731_HIV_TB_OnART_&lt;1 (M) HV03-15]:[MOH 731_HIV_TB_OnART_25+_(F)_HV03-28]])</f>
        <v>0</v>
      </c>
      <c r="CP230" s="6">
        <f>Table1[[#This Row],[anc1_731]]</f>
        <v>2</v>
      </c>
      <c r="CQ230" s="6">
        <f>Table1[[#This Row],[anc_kp]]</f>
        <v>0</v>
      </c>
      <c r="CR230" s="6">
        <f>Table1[[#This Row],[MOH 731_HIV_TB cases_New_HV03-61]]</f>
        <v>0</v>
      </c>
      <c r="CS230" s="6">
        <f>Table1[[#This Row],[MOH 731_HIV_TB New_KnownHIVPositive(KPs)_HV03-62]]</f>
        <v>0</v>
      </c>
      <c r="CT230" s="6">
        <f t="shared" si="36"/>
        <v>0</v>
      </c>
      <c r="CU230" s="6">
        <f t="shared" si="37"/>
        <v>0</v>
      </c>
      <c r="CV230" s="6">
        <f>Table1[[#This Row],[MOH 731_HIV_TB New HIV Positive_HV03-63]]</f>
        <v>0</v>
      </c>
      <c r="CW230" s="6">
        <f>Table1[[#This Row],[MOH 731_HIV_TB New Known HIV Positive (KP) on HAART_HV03-64]]</f>
        <v>0</v>
      </c>
      <c r="CX230" s="6">
        <f>Table1[[#This Row],[MOH 731_HIV_TB New_start_HAART_HV03-65]]</f>
        <v>0</v>
      </c>
      <c r="CY230" s="6">
        <f>SUM(Table1[[#This Row],[tb_alreadyart_3082]:[tb_newart_3083]])</f>
        <v>0</v>
      </c>
      <c r="CZ230" s="6">
        <f>SUM(Table1[[#This Row],[MOH 731_HTS_No. Initiated on PrEP (NEW)_General popn _(M)_ HV01-19]:[MOH 731_HTS_No. Initiated on PrEP (NEW)_Pregnant and breastfeeding women HV01-31]])</f>
        <v>0</v>
      </c>
      <c r="DA230" s="6">
        <f t="shared" si="38"/>
        <v>0</v>
      </c>
      <c r="DB230" s="6">
        <f t="shared" si="39"/>
        <v>0</v>
      </c>
      <c r="DC230" s="6">
        <f>Table1[[#This Row],[MOH 711 SGBV Total Survivors Seen]]</f>
        <v>0</v>
      </c>
      <c r="DD230" s="6">
        <f t="shared" si="40"/>
        <v>0</v>
      </c>
      <c r="DE230" s="6">
        <f t="shared" si="41"/>
        <v>0</v>
      </c>
      <c r="DF230" s="6">
        <f>SUM(Table1[[#This Row],[MOH 731_HIV_TB_StartTPT_&lt;15 HV03-31]:[MOH 731_HIV_TB_StartTPT_15+ HV03-32]])</f>
        <v>0</v>
      </c>
      <c r="DG230" s="6">
        <f t="shared" si="42"/>
        <v>0</v>
      </c>
      <c r="DH230" s="18"/>
      <c r="DI230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('202407_QjtSGyWzKh3','202407','QjtSGyWzKh3','17101','0','2','2','2','0','0','0','0','0','0','0','0','0','0','2','0','0','0','0','0','0','0','0','0','0','0','0','0','0','0','0','0');</v>
      </c>
    </row>
    <row r="231" spans="2:113" x14ac:dyDescent="0.25">
      <c r="B231" s="1">
        <v>202407</v>
      </c>
      <c r="C231" s="2">
        <v>45474</v>
      </c>
      <c r="D231" s="1">
        <v>202407</v>
      </c>
      <c r="E231" s="1"/>
      <c r="F231" s="1" t="s">
        <v>405</v>
      </c>
      <c r="G231" s="1" t="s">
        <v>406</v>
      </c>
      <c r="H231" s="1">
        <v>20008</v>
      </c>
      <c r="I231" s="1"/>
      <c r="J231" s="1">
        <v>4</v>
      </c>
      <c r="K231" s="1">
        <v>5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>
        <v>2</v>
      </c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>
        <v>2</v>
      </c>
      <c r="BZ231" s="1"/>
      <c r="CA231" s="1"/>
      <c r="CB231" s="16">
        <f>SUM(Table1[[#This Row],[MOH 731_HTS_Positive_2-9 _(M)_ HV01-06]:[MOH 731_HTS_Positive_25+ _(F) (Including PMTCT)_HV01-15]])</f>
        <v>0</v>
      </c>
      <c r="CC231" s="16">
        <f>SUM(Table1[[#This Row],[MOH 731_HTS_Tests _(M)_ HV01-01]:[MOH 731_HTS_Tests _(F) (Including PMTCT)_ HV01-02]])</f>
        <v>9</v>
      </c>
      <c r="CD231" s="16">
        <f>Table1[[#This Row],[MOH 711 New ANC clients]]</f>
        <v>2</v>
      </c>
      <c r="CE231" s="6">
        <f>SUM(Table1[[#This Row],[MOH 731_EMTCT_Tested at ANC_Initial_HV02-02]])</f>
        <v>2</v>
      </c>
      <c r="CF231" s="6">
        <f t="shared" si="44"/>
        <v>0</v>
      </c>
      <c r="CG231" s="6">
        <f t="shared" si="44"/>
        <v>0</v>
      </c>
      <c r="CH231" s="6">
        <f>SUM(Table1[[#This Row],[MOH 731_EMTCT_Known Positive at 1st ANC_HV02-01]])</f>
        <v>0</v>
      </c>
      <c r="CI231" s="6">
        <f>SUM(Table1[[#This Row],[MOH 731_EMTCT_Positive Results_ANC_HV02-10]])</f>
        <v>0</v>
      </c>
      <c r="CJ231" s="6">
        <f t="shared" si="34"/>
        <v>0</v>
      </c>
      <c r="CK231" s="6">
        <f t="shared" si="35"/>
        <v>0</v>
      </c>
      <c r="CL231" s="6">
        <f>Table1[[#This Row],[MOH 731_EMTCT_Start HAART_ANC_HV02-15]]</f>
        <v>0</v>
      </c>
      <c r="CM231" s="6">
        <f>Table1[[#This Row],[MOH 731_EMTCT_On HAART at 1st ANC_HV02-14]]</f>
        <v>0</v>
      </c>
      <c r="CN231" s="6">
        <f>SUM(Table1[[#This Row],[MOH 731_HIV_TB_StartART_&lt;1 (M) HV03-01]:[MOH 731_HIV_TB_StartART_25+_(F)_HV03-14]])</f>
        <v>0</v>
      </c>
      <c r="CO231" s="6">
        <f>SUM(Table1[[#This Row],[MOH 731_HIV_TB_OnART_&lt;1 (M) HV03-15]:[MOH 731_HIV_TB_OnART_25+_(F)_HV03-28]])</f>
        <v>0</v>
      </c>
      <c r="CP231" s="6">
        <f>Table1[[#This Row],[anc1_731]]</f>
        <v>2</v>
      </c>
      <c r="CQ231" s="6">
        <f>Table1[[#This Row],[anc_kp]]</f>
        <v>0</v>
      </c>
      <c r="CR231" s="6">
        <f>Table1[[#This Row],[MOH 731_HIV_TB cases_New_HV03-61]]</f>
        <v>0</v>
      </c>
      <c r="CS231" s="6">
        <f>Table1[[#This Row],[MOH 731_HIV_TB New_KnownHIVPositive(KPs)_HV03-62]]</f>
        <v>0</v>
      </c>
      <c r="CT231" s="6">
        <f t="shared" si="36"/>
        <v>0</v>
      </c>
      <c r="CU231" s="6">
        <f t="shared" si="37"/>
        <v>0</v>
      </c>
      <c r="CV231" s="6">
        <f>Table1[[#This Row],[MOH 731_HIV_TB New HIV Positive_HV03-63]]</f>
        <v>0</v>
      </c>
      <c r="CW231" s="6">
        <f>Table1[[#This Row],[MOH 731_HIV_TB New Known HIV Positive (KP) on HAART_HV03-64]]</f>
        <v>0</v>
      </c>
      <c r="CX231" s="6">
        <f>Table1[[#This Row],[MOH 731_HIV_TB New_start_HAART_HV03-65]]</f>
        <v>0</v>
      </c>
      <c r="CY231" s="6">
        <f>SUM(Table1[[#This Row],[tb_alreadyart_3082]:[tb_newart_3083]])</f>
        <v>0</v>
      </c>
      <c r="CZ231" s="6">
        <f>SUM(Table1[[#This Row],[MOH 731_HTS_No. Initiated on PrEP (NEW)_General popn _(M)_ HV01-19]:[MOH 731_HTS_No. Initiated on PrEP (NEW)_Pregnant and breastfeeding women HV01-31]])</f>
        <v>0</v>
      </c>
      <c r="DA231" s="6">
        <f t="shared" si="38"/>
        <v>0</v>
      </c>
      <c r="DB231" s="6">
        <f t="shared" si="39"/>
        <v>0</v>
      </c>
      <c r="DC231" s="6">
        <f>Table1[[#This Row],[MOH 711 SGBV Total Survivors Seen]]</f>
        <v>0</v>
      </c>
      <c r="DD231" s="6">
        <f t="shared" si="40"/>
        <v>0</v>
      </c>
      <c r="DE231" s="6">
        <f t="shared" si="41"/>
        <v>0</v>
      </c>
      <c r="DF231" s="6">
        <f>SUM(Table1[[#This Row],[MOH 731_HIV_TB_StartTPT_&lt;15 HV03-31]:[MOH 731_HIV_TB_StartTPT_15+ HV03-32]])</f>
        <v>0</v>
      </c>
      <c r="DG231" s="6">
        <f t="shared" si="42"/>
        <v>0</v>
      </c>
      <c r="DH231" s="18"/>
      <c r="DI231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('202407_ElpQTC3H6n6','202407','ElpQTC3H6n6','20008','0','9','2','2','0','0','0','0','0','0','0','0','0','0','2','0','0','0','0','0','0','0','0','0','0','0','0','0','0','0','0','0');</v>
      </c>
    </row>
    <row r="232" spans="2:113" x14ac:dyDescent="0.25">
      <c r="B232" s="1">
        <v>202407</v>
      </c>
      <c r="C232" s="2">
        <v>45474</v>
      </c>
      <c r="D232" s="1">
        <v>202407</v>
      </c>
      <c r="E232" s="1"/>
      <c r="F232" s="1" t="s">
        <v>747</v>
      </c>
      <c r="G232" s="1" t="s">
        <v>748</v>
      </c>
      <c r="H232" s="1">
        <v>19940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>
        <v>1</v>
      </c>
      <c r="BZ232" s="1"/>
      <c r="CA232" s="1"/>
      <c r="CB232" s="16">
        <f>SUM(Table1[[#This Row],[MOH 731_HTS_Positive_2-9 _(M)_ HV01-06]:[MOH 731_HTS_Positive_25+ _(F) (Including PMTCT)_HV01-15]])</f>
        <v>0</v>
      </c>
      <c r="CC232" s="16">
        <f>SUM(Table1[[#This Row],[MOH 731_HTS_Tests _(M)_ HV01-01]:[MOH 731_HTS_Tests _(F) (Including PMTCT)_ HV01-02]])</f>
        <v>0</v>
      </c>
      <c r="CD232" s="16">
        <f>Table1[[#This Row],[MOH 711 New ANC clients]]</f>
        <v>1</v>
      </c>
      <c r="CE232" s="6">
        <f>SUM(Table1[[#This Row],[MOH 731_EMTCT_Tested at ANC_Initial_HV02-02]])</f>
        <v>0</v>
      </c>
      <c r="CF232" s="6">
        <f t="shared" si="44"/>
        <v>0</v>
      </c>
      <c r="CG232" s="6">
        <f t="shared" si="44"/>
        <v>0</v>
      </c>
      <c r="CH232" s="6">
        <f>SUM(Table1[[#This Row],[MOH 731_EMTCT_Known Positive at 1st ANC_HV02-01]])</f>
        <v>0</v>
      </c>
      <c r="CI232" s="6">
        <f>SUM(Table1[[#This Row],[MOH 731_EMTCT_Positive Results_ANC_HV02-10]])</f>
        <v>0</v>
      </c>
      <c r="CJ232" s="6">
        <f t="shared" si="34"/>
        <v>0</v>
      </c>
      <c r="CK232" s="6">
        <f t="shared" si="35"/>
        <v>0</v>
      </c>
      <c r="CL232" s="6">
        <f>Table1[[#This Row],[MOH 731_EMTCT_Start HAART_ANC_HV02-15]]</f>
        <v>0</v>
      </c>
      <c r="CM232" s="6">
        <f>Table1[[#This Row],[MOH 731_EMTCT_On HAART at 1st ANC_HV02-14]]</f>
        <v>0</v>
      </c>
      <c r="CN232" s="6">
        <f>SUM(Table1[[#This Row],[MOH 731_HIV_TB_StartART_&lt;1 (M) HV03-01]:[MOH 731_HIV_TB_StartART_25+_(F)_HV03-14]])</f>
        <v>0</v>
      </c>
      <c r="CO232" s="6">
        <f>SUM(Table1[[#This Row],[MOH 731_HIV_TB_OnART_&lt;1 (M) HV03-15]:[MOH 731_HIV_TB_OnART_25+_(F)_HV03-28]])</f>
        <v>0</v>
      </c>
      <c r="CP232" s="6">
        <f>Table1[[#This Row],[anc1_731]]</f>
        <v>1</v>
      </c>
      <c r="CQ232" s="6">
        <f>Table1[[#This Row],[anc_kp]]</f>
        <v>0</v>
      </c>
      <c r="CR232" s="6">
        <f>Table1[[#This Row],[MOH 731_HIV_TB cases_New_HV03-61]]</f>
        <v>0</v>
      </c>
      <c r="CS232" s="6">
        <f>Table1[[#This Row],[MOH 731_HIV_TB New_KnownHIVPositive(KPs)_HV03-62]]</f>
        <v>0</v>
      </c>
      <c r="CT232" s="6">
        <f t="shared" si="36"/>
        <v>0</v>
      </c>
      <c r="CU232" s="6">
        <f t="shared" si="37"/>
        <v>0</v>
      </c>
      <c r="CV232" s="6">
        <f>Table1[[#This Row],[MOH 731_HIV_TB New HIV Positive_HV03-63]]</f>
        <v>0</v>
      </c>
      <c r="CW232" s="6">
        <f>Table1[[#This Row],[MOH 731_HIV_TB New Known HIV Positive (KP) on HAART_HV03-64]]</f>
        <v>0</v>
      </c>
      <c r="CX232" s="6">
        <f>Table1[[#This Row],[MOH 731_HIV_TB New_start_HAART_HV03-65]]</f>
        <v>0</v>
      </c>
      <c r="CY232" s="6">
        <f>SUM(Table1[[#This Row],[tb_alreadyart_3082]:[tb_newart_3083]])</f>
        <v>0</v>
      </c>
      <c r="CZ232" s="6">
        <f>SUM(Table1[[#This Row],[MOH 731_HTS_No. Initiated on PrEP (NEW)_General popn _(M)_ HV01-19]:[MOH 731_HTS_No. Initiated on PrEP (NEW)_Pregnant and breastfeeding women HV01-31]])</f>
        <v>0</v>
      </c>
      <c r="DA232" s="6">
        <f t="shared" si="38"/>
        <v>0</v>
      </c>
      <c r="DB232" s="6">
        <f t="shared" si="39"/>
        <v>0</v>
      </c>
      <c r="DC232" s="6">
        <f>Table1[[#This Row],[MOH 711 SGBV Total Survivors Seen]]</f>
        <v>0</v>
      </c>
      <c r="DD232" s="6">
        <f t="shared" si="40"/>
        <v>0</v>
      </c>
      <c r="DE232" s="6">
        <f t="shared" si="41"/>
        <v>0</v>
      </c>
      <c r="DF232" s="6">
        <f>SUM(Table1[[#This Row],[MOH 731_HIV_TB_StartTPT_&lt;15 HV03-31]:[MOH 731_HIV_TB_StartTPT_15+ HV03-32]])</f>
        <v>0</v>
      </c>
      <c r="DG232" s="6">
        <f t="shared" si="42"/>
        <v>0</v>
      </c>
      <c r="DH232" s="18"/>
      <c r="DI232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('202407_OZwQPiEfKEt','202407','OZwQPiEfKEt','19940','0','0','1','0','0','0','0','0','0','0','0','0','0','0','1','0','0','0','0','0','0','0','0','0','0','0','0','0','0','0','0','0');</v>
      </c>
    </row>
    <row r="233" spans="2:113" x14ac:dyDescent="0.25">
      <c r="B233" s="1">
        <v>202407</v>
      </c>
      <c r="C233" s="2">
        <v>45474</v>
      </c>
      <c r="D233" s="1">
        <v>202407</v>
      </c>
      <c r="E233" s="1"/>
      <c r="F233" s="1" t="s">
        <v>407</v>
      </c>
      <c r="G233" s="1" t="s">
        <v>408</v>
      </c>
      <c r="H233" s="1">
        <v>15505</v>
      </c>
      <c r="I233" s="1"/>
      <c r="J233" s="1"/>
      <c r="K233" s="1">
        <v>3</v>
      </c>
      <c r="L233" s="1"/>
      <c r="M233" s="1"/>
      <c r="N233" s="1"/>
      <c r="O233" s="1"/>
      <c r="P233" s="1"/>
      <c r="Q233" s="1"/>
      <c r="R233" s="1"/>
      <c r="S233" s="1"/>
      <c r="T233" s="1"/>
      <c r="U233" s="1">
        <v>1</v>
      </c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6">
        <f>SUM(Table1[[#This Row],[MOH 731_HTS_Positive_2-9 _(M)_ HV01-06]:[MOH 731_HTS_Positive_25+ _(F) (Including PMTCT)_HV01-15]])</f>
        <v>1</v>
      </c>
      <c r="CC233" s="16">
        <f>SUM(Table1[[#This Row],[MOH 731_HTS_Tests _(M)_ HV01-01]:[MOH 731_HTS_Tests _(F) (Including PMTCT)_ HV01-02]])</f>
        <v>3</v>
      </c>
      <c r="CD233" s="16">
        <f>Table1[[#This Row],[MOH 711 New ANC clients]]</f>
        <v>0</v>
      </c>
      <c r="CE233" s="6">
        <f>SUM(Table1[[#This Row],[MOH 731_EMTCT_Tested at ANC_Initial_HV02-02]])</f>
        <v>0</v>
      </c>
      <c r="CF233" s="6">
        <f t="shared" si="44"/>
        <v>0</v>
      </c>
      <c r="CG233" s="6">
        <f t="shared" si="44"/>
        <v>0</v>
      </c>
      <c r="CH233" s="6">
        <f>SUM(Table1[[#This Row],[MOH 731_EMTCT_Known Positive at 1st ANC_HV02-01]])</f>
        <v>0</v>
      </c>
      <c r="CI233" s="6">
        <f>SUM(Table1[[#This Row],[MOH 731_EMTCT_Positive Results_ANC_HV02-10]])</f>
        <v>0</v>
      </c>
      <c r="CJ233" s="6">
        <f t="shared" si="34"/>
        <v>0</v>
      </c>
      <c r="CK233" s="6">
        <f t="shared" si="35"/>
        <v>0</v>
      </c>
      <c r="CL233" s="6">
        <f>Table1[[#This Row],[MOH 731_EMTCT_Start HAART_ANC_HV02-15]]</f>
        <v>0</v>
      </c>
      <c r="CM233" s="6">
        <f>Table1[[#This Row],[MOH 731_EMTCT_On HAART at 1st ANC_HV02-14]]</f>
        <v>0</v>
      </c>
      <c r="CN233" s="6">
        <f>SUM(Table1[[#This Row],[MOH 731_HIV_TB_StartART_&lt;1 (M) HV03-01]:[MOH 731_HIV_TB_StartART_25+_(F)_HV03-14]])</f>
        <v>0</v>
      </c>
      <c r="CO233" s="6">
        <f>SUM(Table1[[#This Row],[MOH 731_HIV_TB_OnART_&lt;1 (M) HV03-15]:[MOH 731_HIV_TB_OnART_25+_(F)_HV03-28]])</f>
        <v>0</v>
      </c>
      <c r="CP233" s="6">
        <f>Table1[[#This Row],[anc1_731]]</f>
        <v>0</v>
      </c>
      <c r="CQ233" s="6">
        <f>Table1[[#This Row],[anc_kp]]</f>
        <v>0</v>
      </c>
      <c r="CR233" s="6">
        <f>Table1[[#This Row],[MOH 731_HIV_TB cases_New_HV03-61]]</f>
        <v>0</v>
      </c>
      <c r="CS233" s="6">
        <f>Table1[[#This Row],[MOH 731_HIV_TB New_KnownHIVPositive(KPs)_HV03-62]]</f>
        <v>0</v>
      </c>
      <c r="CT233" s="6">
        <f t="shared" si="36"/>
        <v>0</v>
      </c>
      <c r="CU233" s="6">
        <f t="shared" si="37"/>
        <v>0</v>
      </c>
      <c r="CV233" s="6">
        <f>Table1[[#This Row],[MOH 731_HIV_TB New HIV Positive_HV03-63]]</f>
        <v>0</v>
      </c>
      <c r="CW233" s="6">
        <f>Table1[[#This Row],[MOH 731_HIV_TB New Known HIV Positive (KP) on HAART_HV03-64]]</f>
        <v>0</v>
      </c>
      <c r="CX233" s="6">
        <f>Table1[[#This Row],[MOH 731_HIV_TB New_start_HAART_HV03-65]]</f>
        <v>0</v>
      </c>
      <c r="CY233" s="6">
        <f>SUM(Table1[[#This Row],[tb_alreadyart_3082]:[tb_newart_3083]])</f>
        <v>0</v>
      </c>
      <c r="CZ233" s="6">
        <f>SUM(Table1[[#This Row],[MOH 731_HTS_No. Initiated on PrEP (NEW)_General popn _(M)_ HV01-19]:[MOH 731_HTS_No. Initiated on PrEP (NEW)_Pregnant and breastfeeding women HV01-31]])</f>
        <v>0</v>
      </c>
      <c r="DA233" s="6">
        <f t="shared" si="38"/>
        <v>0</v>
      </c>
      <c r="DB233" s="6">
        <f t="shared" si="39"/>
        <v>0</v>
      </c>
      <c r="DC233" s="6">
        <f>Table1[[#This Row],[MOH 711 SGBV Total Survivors Seen]]</f>
        <v>0</v>
      </c>
      <c r="DD233" s="6">
        <f t="shared" si="40"/>
        <v>0</v>
      </c>
      <c r="DE233" s="6">
        <f t="shared" si="41"/>
        <v>0</v>
      </c>
      <c r="DF233" s="6">
        <f>SUM(Table1[[#This Row],[MOH 731_HIV_TB_StartTPT_&lt;15 HV03-31]:[MOH 731_HIV_TB_StartTPT_15+ HV03-32]])</f>
        <v>0</v>
      </c>
      <c r="DG233" s="6">
        <f t="shared" si="42"/>
        <v>0</v>
      </c>
      <c r="DH233" s="18"/>
      <c r="DI233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('202407_yo95apmvi6K','202407','yo95apmvi6K','15505','1','3','0','0','0','0','0','0','0','0','0','0','0','0','0','0','0','0','0','0','0','0','0','0','0','0','0','0','0','0','0','0');</v>
      </c>
    </row>
    <row r="234" spans="2:113" x14ac:dyDescent="0.25">
      <c r="B234" s="1">
        <v>202407</v>
      </c>
      <c r="C234" s="2">
        <v>45474</v>
      </c>
      <c r="D234" s="1">
        <v>202407</v>
      </c>
      <c r="E234" s="1"/>
      <c r="F234" s="1" t="s">
        <v>410</v>
      </c>
      <c r="G234" s="1" t="s">
        <v>411</v>
      </c>
      <c r="H234" s="1">
        <v>15510</v>
      </c>
      <c r="I234" s="1"/>
      <c r="J234" s="1">
        <v>4</v>
      </c>
      <c r="K234" s="1">
        <v>7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6">
        <f>SUM(Table1[[#This Row],[MOH 731_HTS_Positive_2-9 _(M)_ HV01-06]:[MOH 731_HTS_Positive_25+ _(F) (Including PMTCT)_HV01-15]])</f>
        <v>0</v>
      </c>
      <c r="CC234" s="16">
        <f>SUM(Table1[[#This Row],[MOH 731_HTS_Tests _(M)_ HV01-01]:[MOH 731_HTS_Tests _(F) (Including PMTCT)_ HV01-02]])</f>
        <v>11</v>
      </c>
      <c r="CD234" s="16">
        <f>Table1[[#This Row],[MOH 711 New ANC clients]]</f>
        <v>0</v>
      </c>
      <c r="CE234" s="6">
        <f>SUM(Table1[[#This Row],[MOH 731_EMTCT_Tested at ANC_Initial_HV02-02]])</f>
        <v>0</v>
      </c>
      <c r="CF234" s="6">
        <f t="shared" si="44"/>
        <v>0</v>
      </c>
      <c r="CG234" s="6">
        <f t="shared" si="44"/>
        <v>0</v>
      </c>
      <c r="CH234" s="6">
        <f>SUM(Table1[[#This Row],[MOH 731_EMTCT_Known Positive at 1st ANC_HV02-01]])</f>
        <v>0</v>
      </c>
      <c r="CI234" s="6">
        <f>SUM(Table1[[#This Row],[MOH 731_EMTCT_Positive Results_ANC_HV02-10]])</f>
        <v>0</v>
      </c>
      <c r="CJ234" s="6">
        <f t="shared" si="34"/>
        <v>0</v>
      </c>
      <c r="CK234" s="6">
        <f t="shared" si="35"/>
        <v>0</v>
      </c>
      <c r="CL234" s="6">
        <f>Table1[[#This Row],[MOH 731_EMTCT_Start HAART_ANC_HV02-15]]</f>
        <v>0</v>
      </c>
      <c r="CM234" s="6">
        <f>Table1[[#This Row],[MOH 731_EMTCT_On HAART at 1st ANC_HV02-14]]</f>
        <v>0</v>
      </c>
      <c r="CN234" s="6">
        <f>SUM(Table1[[#This Row],[MOH 731_HIV_TB_StartART_&lt;1 (M) HV03-01]:[MOH 731_HIV_TB_StartART_25+_(F)_HV03-14]])</f>
        <v>0</v>
      </c>
      <c r="CO234" s="6">
        <f>SUM(Table1[[#This Row],[MOH 731_HIV_TB_OnART_&lt;1 (M) HV03-15]:[MOH 731_HIV_TB_OnART_25+_(F)_HV03-28]])</f>
        <v>0</v>
      </c>
      <c r="CP234" s="6">
        <f>Table1[[#This Row],[anc1_731]]</f>
        <v>0</v>
      </c>
      <c r="CQ234" s="6">
        <f>Table1[[#This Row],[anc_kp]]</f>
        <v>0</v>
      </c>
      <c r="CR234" s="6">
        <f>Table1[[#This Row],[MOH 731_HIV_TB cases_New_HV03-61]]</f>
        <v>0</v>
      </c>
      <c r="CS234" s="6">
        <f>Table1[[#This Row],[MOH 731_HIV_TB New_KnownHIVPositive(KPs)_HV03-62]]</f>
        <v>0</v>
      </c>
      <c r="CT234" s="6">
        <f t="shared" si="36"/>
        <v>0</v>
      </c>
      <c r="CU234" s="6">
        <f t="shared" si="37"/>
        <v>0</v>
      </c>
      <c r="CV234" s="6">
        <f>Table1[[#This Row],[MOH 731_HIV_TB New HIV Positive_HV03-63]]</f>
        <v>0</v>
      </c>
      <c r="CW234" s="6">
        <f>Table1[[#This Row],[MOH 731_HIV_TB New Known HIV Positive (KP) on HAART_HV03-64]]</f>
        <v>0</v>
      </c>
      <c r="CX234" s="6">
        <f>Table1[[#This Row],[MOH 731_HIV_TB New_start_HAART_HV03-65]]</f>
        <v>0</v>
      </c>
      <c r="CY234" s="6">
        <f>SUM(Table1[[#This Row],[tb_alreadyart_3082]:[tb_newart_3083]])</f>
        <v>0</v>
      </c>
      <c r="CZ234" s="6">
        <f>SUM(Table1[[#This Row],[MOH 731_HTS_No. Initiated on PrEP (NEW)_General popn _(M)_ HV01-19]:[MOH 731_HTS_No. Initiated on PrEP (NEW)_Pregnant and breastfeeding women HV01-31]])</f>
        <v>0</v>
      </c>
      <c r="DA234" s="6">
        <f t="shared" si="38"/>
        <v>0</v>
      </c>
      <c r="DB234" s="6">
        <f t="shared" si="39"/>
        <v>0</v>
      </c>
      <c r="DC234" s="6">
        <f>Table1[[#This Row],[MOH 711 SGBV Total Survivors Seen]]</f>
        <v>0</v>
      </c>
      <c r="DD234" s="6">
        <f t="shared" si="40"/>
        <v>0</v>
      </c>
      <c r="DE234" s="6">
        <f t="shared" si="41"/>
        <v>0</v>
      </c>
      <c r="DF234" s="6">
        <f>SUM(Table1[[#This Row],[MOH 731_HIV_TB_StartTPT_&lt;15 HV03-31]:[MOH 731_HIV_TB_StartTPT_15+ HV03-32]])</f>
        <v>0</v>
      </c>
      <c r="DG234" s="6">
        <f t="shared" si="42"/>
        <v>0</v>
      </c>
      <c r="DH234" s="18"/>
      <c r="DI234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('202407_M6ggSgOBSCW','202407','M6ggSgOBSCW','15510','0','11','0','0','0','0','0','0','0','0','0','0','0','0','0','0','0','0','0','0','0','0','0','0','0','0','0','0','0','0','0','0');</v>
      </c>
    </row>
    <row r="235" spans="2:113" x14ac:dyDescent="0.25">
      <c r="B235" s="1">
        <v>202407</v>
      </c>
      <c r="C235" s="2">
        <v>45474</v>
      </c>
      <c r="D235" s="1">
        <v>202407</v>
      </c>
      <c r="E235" s="1"/>
      <c r="F235" s="1" t="s">
        <v>412</v>
      </c>
      <c r="G235" s="1" t="s">
        <v>413</v>
      </c>
      <c r="H235" s="1">
        <v>23074</v>
      </c>
      <c r="I235" s="1"/>
      <c r="J235" s="1">
        <v>3</v>
      </c>
      <c r="K235" s="1">
        <v>6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6">
        <f>SUM(Table1[[#This Row],[MOH 731_HTS_Positive_2-9 _(M)_ HV01-06]:[MOH 731_HTS_Positive_25+ _(F) (Including PMTCT)_HV01-15]])</f>
        <v>0</v>
      </c>
      <c r="CC235" s="16">
        <f>SUM(Table1[[#This Row],[MOH 731_HTS_Tests _(M)_ HV01-01]:[MOH 731_HTS_Tests _(F) (Including PMTCT)_ HV01-02]])</f>
        <v>9</v>
      </c>
      <c r="CD235" s="16">
        <f>Table1[[#This Row],[MOH 711 New ANC clients]]</f>
        <v>0</v>
      </c>
      <c r="CE235" s="6">
        <f>SUM(Table1[[#This Row],[MOH 731_EMTCT_Tested at ANC_Initial_HV02-02]])</f>
        <v>0</v>
      </c>
      <c r="CF235" s="6">
        <f t="shared" si="44"/>
        <v>0</v>
      </c>
      <c r="CG235" s="6">
        <f t="shared" si="44"/>
        <v>0</v>
      </c>
      <c r="CH235" s="6">
        <f>SUM(Table1[[#This Row],[MOH 731_EMTCT_Known Positive at 1st ANC_HV02-01]])</f>
        <v>0</v>
      </c>
      <c r="CI235" s="6">
        <f>SUM(Table1[[#This Row],[MOH 731_EMTCT_Positive Results_ANC_HV02-10]])</f>
        <v>0</v>
      </c>
      <c r="CJ235" s="6">
        <f t="shared" si="34"/>
        <v>0</v>
      </c>
      <c r="CK235" s="6">
        <f t="shared" si="35"/>
        <v>0</v>
      </c>
      <c r="CL235" s="6">
        <f>Table1[[#This Row],[MOH 731_EMTCT_Start HAART_ANC_HV02-15]]</f>
        <v>0</v>
      </c>
      <c r="CM235" s="6">
        <f>Table1[[#This Row],[MOH 731_EMTCT_On HAART at 1st ANC_HV02-14]]</f>
        <v>0</v>
      </c>
      <c r="CN235" s="6">
        <f>SUM(Table1[[#This Row],[MOH 731_HIV_TB_StartART_&lt;1 (M) HV03-01]:[MOH 731_HIV_TB_StartART_25+_(F)_HV03-14]])</f>
        <v>0</v>
      </c>
      <c r="CO235" s="6">
        <f>SUM(Table1[[#This Row],[MOH 731_HIV_TB_OnART_&lt;1 (M) HV03-15]:[MOH 731_HIV_TB_OnART_25+_(F)_HV03-28]])</f>
        <v>0</v>
      </c>
      <c r="CP235" s="6">
        <f>Table1[[#This Row],[anc1_731]]</f>
        <v>0</v>
      </c>
      <c r="CQ235" s="6">
        <f>Table1[[#This Row],[anc_kp]]</f>
        <v>0</v>
      </c>
      <c r="CR235" s="6">
        <f>Table1[[#This Row],[MOH 731_HIV_TB cases_New_HV03-61]]</f>
        <v>0</v>
      </c>
      <c r="CS235" s="6">
        <f>Table1[[#This Row],[MOH 731_HIV_TB New_KnownHIVPositive(KPs)_HV03-62]]</f>
        <v>0</v>
      </c>
      <c r="CT235" s="6">
        <f t="shared" si="36"/>
        <v>0</v>
      </c>
      <c r="CU235" s="6">
        <f t="shared" si="37"/>
        <v>0</v>
      </c>
      <c r="CV235" s="6">
        <f>Table1[[#This Row],[MOH 731_HIV_TB New HIV Positive_HV03-63]]</f>
        <v>0</v>
      </c>
      <c r="CW235" s="6">
        <f>Table1[[#This Row],[MOH 731_HIV_TB New Known HIV Positive (KP) on HAART_HV03-64]]</f>
        <v>0</v>
      </c>
      <c r="CX235" s="6">
        <f>Table1[[#This Row],[MOH 731_HIV_TB New_start_HAART_HV03-65]]</f>
        <v>0</v>
      </c>
      <c r="CY235" s="6">
        <f>SUM(Table1[[#This Row],[tb_alreadyart_3082]:[tb_newart_3083]])</f>
        <v>0</v>
      </c>
      <c r="CZ235" s="6">
        <f>SUM(Table1[[#This Row],[MOH 731_HTS_No. Initiated on PrEP (NEW)_General popn _(M)_ HV01-19]:[MOH 731_HTS_No. Initiated on PrEP (NEW)_Pregnant and breastfeeding women HV01-31]])</f>
        <v>0</v>
      </c>
      <c r="DA235" s="6">
        <f t="shared" si="38"/>
        <v>0</v>
      </c>
      <c r="DB235" s="6">
        <f t="shared" si="39"/>
        <v>0</v>
      </c>
      <c r="DC235" s="6">
        <f>Table1[[#This Row],[MOH 711 SGBV Total Survivors Seen]]</f>
        <v>0</v>
      </c>
      <c r="DD235" s="6">
        <f t="shared" si="40"/>
        <v>0</v>
      </c>
      <c r="DE235" s="6">
        <f t="shared" si="41"/>
        <v>0</v>
      </c>
      <c r="DF235" s="6">
        <f>SUM(Table1[[#This Row],[MOH 731_HIV_TB_StartTPT_&lt;15 HV03-31]:[MOH 731_HIV_TB_StartTPT_15+ HV03-32]])</f>
        <v>0</v>
      </c>
      <c r="DG235" s="6">
        <f t="shared" si="42"/>
        <v>0</v>
      </c>
      <c r="DH235" s="18"/>
      <c r="DI235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('202407_fd4WQkHkiBq','202407','fd4WQkHkiBq','23074','0','9','0','0','0','0','0','0','0','0','0','0','0','0','0','0','0','0','0','0','0','0','0','0','0','0','0','0','0','0','0','0');</v>
      </c>
    </row>
    <row r="236" spans="2:113" x14ac:dyDescent="0.25">
      <c r="B236" s="1">
        <v>202407</v>
      </c>
      <c r="C236" s="2">
        <v>45474</v>
      </c>
      <c r="D236" s="1">
        <v>202407</v>
      </c>
      <c r="E236" s="1"/>
      <c r="F236" s="1" t="s">
        <v>414</v>
      </c>
      <c r="G236" s="1" t="s">
        <v>415</v>
      </c>
      <c r="H236" s="1">
        <v>15512</v>
      </c>
      <c r="I236" s="1"/>
      <c r="J236" s="1">
        <v>1</v>
      </c>
      <c r="K236" s="1">
        <v>1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>
        <v>1</v>
      </c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>
        <v>1</v>
      </c>
      <c r="BZ236" s="1"/>
      <c r="CA236" s="1"/>
      <c r="CB236" s="16">
        <f>SUM(Table1[[#This Row],[MOH 731_HTS_Positive_2-9 _(M)_ HV01-06]:[MOH 731_HTS_Positive_25+ _(F) (Including PMTCT)_HV01-15]])</f>
        <v>0</v>
      </c>
      <c r="CC236" s="16">
        <f>SUM(Table1[[#This Row],[MOH 731_HTS_Tests _(M)_ HV01-01]:[MOH 731_HTS_Tests _(F) (Including PMTCT)_ HV01-02]])</f>
        <v>2</v>
      </c>
      <c r="CD236" s="16">
        <f>Table1[[#This Row],[MOH 711 New ANC clients]]</f>
        <v>1</v>
      </c>
      <c r="CE236" s="6">
        <f>SUM(Table1[[#This Row],[MOH 731_EMTCT_Tested at ANC_Initial_HV02-02]])</f>
        <v>1</v>
      </c>
      <c r="CF236" s="6">
        <f t="shared" si="44"/>
        <v>0</v>
      </c>
      <c r="CG236" s="6">
        <f t="shared" si="44"/>
        <v>0</v>
      </c>
      <c r="CH236" s="6">
        <f>SUM(Table1[[#This Row],[MOH 731_EMTCT_Known Positive at 1st ANC_HV02-01]])</f>
        <v>0</v>
      </c>
      <c r="CI236" s="6">
        <f>SUM(Table1[[#This Row],[MOH 731_EMTCT_Positive Results_ANC_HV02-10]])</f>
        <v>0</v>
      </c>
      <c r="CJ236" s="6">
        <f t="shared" si="34"/>
        <v>0</v>
      </c>
      <c r="CK236" s="6">
        <f t="shared" si="35"/>
        <v>0</v>
      </c>
      <c r="CL236" s="6">
        <f>Table1[[#This Row],[MOH 731_EMTCT_Start HAART_ANC_HV02-15]]</f>
        <v>0</v>
      </c>
      <c r="CM236" s="6">
        <f>Table1[[#This Row],[MOH 731_EMTCT_On HAART at 1st ANC_HV02-14]]</f>
        <v>0</v>
      </c>
      <c r="CN236" s="6">
        <f>SUM(Table1[[#This Row],[MOH 731_HIV_TB_StartART_&lt;1 (M) HV03-01]:[MOH 731_HIV_TB_StartART_25+_(F)_HV03-14]])</f>
        <v>0</v>
      </c>
      <c r="CO236" s="6">
        <f>SUM(Table1[[#This Row],[MOH 731_HIV_TB_OnART_&lt;1 (M) HV03-15]:[MOH 731_HIV_TB_OnART_25+_(F)_HV03-28]])</f>
        <v>0</v>
      </c>
      <c r="CP236" s="6">
        <f>Table1[[#This Row],[anc1_731]]</f>
        <v>1</v>
      </c>
      <c r="CQ236" s="6">
        <f>Table1[[#This Row],[anc_kp]]</f>
        <v>0</v>
      </c>
      <c r="CR236" s="6">
        <f>Table1[[#This Row],[MOH 731_HIV_TB cases_New_HV03-61]]</f>
        <v>0</v>
      </c>
      <c r="CS236" s="6">
        <f>Table1[[#This Row],[MOH 731_HIV_TB New_KnownHIVPositive(KPs)_HV03-62]]</f>
        <v>0</v>
      </c>
      <c r="CT236" s="6">
        <f t="shared" si="36"/>
        <v>0</v>
      </c>
      <c r="CU236" s="6">
        <f t="shared" si="37"/>
        <v>0</v>
      </c>
      <c r="CV236" s="6">
        <f>Table1[[#This Row],[MOH 731_HIV_TB New HIV Positive_HV03-63]]</f>
        <v>0</v>
      </c>
      <c r="CW236" s="6">
        <f>Table1[[#This Row],[MOH 731_HIV_TB New Known HIV Positive (KP) on HAART_HV03-64]]</f>
        <v>0</v>
      </c>
      <c r="CX236" s="6">
        <f>Table1[[#This Row],[MOH 731_HIV_TB New_start_HAART_HV03-65]]</f>
        <v>0</v>
      </c>
      <c r="CY236" s="6">
        <f>SUM(Table1[[#This Row],[tb_alreadyart_3082]:[tb_newart_3083]])</f>
        <v>0</v>
      </c>
      <c r="CZ236" s="6">
        <f>SUM(Table1[[#This Row],[MOH 731_HTS_No. Initiated on PrEP (NEW)_General popn _(M)_ HV01-19]:[MOH 731_HTS_No. Initiated on PrEP (NEW)_Pregnant and breastfeeding women HV01-31]])</f>
        <v>0</v>
      </c>
      <c r="DA236" s="6">
        <f t="shared" si="38"/>
        <v>0</v>
      </c>
      <c r="DB236" s="6">
        <f t="shared" si="39"/>
        <v>0</v>
      </c>
      <c r="DC236" s="6">
        <f>Table1[[#This Row],[MOH 711 SGBV Total Survivors Seen]]</f>
        <v>0</v>
      </c>
      <c r="DD236" s="6">
        <f t="shared" si="40"/>
        <v>0</v>
      </c>
      <c r="DE236" s="6">
        <f t="shared" si="41"/>
        <v>0</v>
      </c>
      <c r="DF236" s="6">
        <f>SUM(Table1[[#This Row],[MOH 731_HIV_TB_StartTPT_&lt;15 HV03-31]:[MOH 731_HIV_TB_StartTPT_15+ HV03-32]])</f>
        <v>0</v>
      </c>
      <c r="DG236" s="6">
        <f t="shared" si="42"/>
        <v>0</v>
      </c>
      <c r="DH236" s="18"/>
      <c r="DI236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('202407_cQAaZHCVSR0','202407','cQAaZHCVSR0','15512','0','2','1','1','0','0','0','0','0','0','0','0','0','0','1','0','0','0','0','0','0','0','0','0','0','0','0','0','0','0','0','0');</v>
      </c>
    </row>
    <row r="237" spans="2:113" x14ac:dyDescent="0.25">
      <c r="B237" s="1">
        <v>202407</v>
      </c>
      <c r="C237" s="2">
        <v>45474</v>
      </c>
      <c r="D237" s="1">
        <v>202407</v>
      </c>
      <c r="E237" s="1"/>
      <c r="F237" s="1" t="s">
        <v>416</v>
      </c>
      <c r="G237" s="1" t="s">
        <v>417</v>
      </c>
      <c r="H237" s="1">
        <v>15521</v>
      </c>
      <c r="I237" s="1"/>
      <c r="J237" s="1">
        <v>2</v>
      </c>
      <c r="K237" s="1">
        <v>18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>
        <v>17</v>
      </c>
      <c r="AK237" s="1"/>
      <c r="AL237" s="1">
        <v>14</v>
      </c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>
        <v>17</v>
      </c>
      <c r="BZ237" s="1"/>
      <c r="CA237" s="1"/>
      <c r="CB237" s="16">
        <f>SUM(Table1[[#This Row],[MOH 731_HTS_Positive_2-9 _(M)_ HV01-06]:[MOH 731_HTS_Positive_25+ _(F) (Including PMTCT)_HV01-15]])</f>
        <v>0</v>
      </c>
      <c r="CC237" s="16">
        <f>SUM(Table1[[#This Row],[MOH 731_HTS_Tests _(M)_ HV01-01]:[MOH 731_HTS_Tests _(F) (Including PMTCT)_ HV01-02]])</f>
        <v>20</v>
      </c>
      <c r="CD237" s="16">
        <f>Table1[[#This Row],[MOH 711 New ANC clients]]</f>
        <v>17</v>
      </c>
      <c r="CE237" s="6">
        <f>SUM(Table1[[#This Row],[MOH 731_EMTCT_Tested at ANC_Initial_HV02-02]])</f>
        <v>17</v>
      </c>
      <c r="CF237" s="6">
        <f t="shared" si="44"/>
        <v>0</v>
      </c>
      <c r="CG237" s="6">
        <f t="shared" si="44"/>
        <v>0</v>
      </c>
      <c r="CH237" s="6">
        <f>SUM(Table1[[#This Row],[MOH 731_EMTCT_Known Positive at 1st ANC_HV02-01]])</f>
        <v>0</v>
      </c>
      <c r="CI237" s="6">
        <f>SUM(Table1[[#This Row],[MOH 731_EMTCT_Positive Results_ANC_HV02-10]])</f>
        <v>0</v>
      </c>
      <c r="CJ237" s="6">
        <f t="shared" si="34"/>
        <v>0</v>
      </c>
      <c r="CK237" s="6">
        <f t="shared" si="35"/>
        <v>0</v>
      </c>
      <c r="CL237" s="6">
        <f>Table1[[#This Row],[MOH 731_EMTCT_Start HAART_ANC_HV02-15]]</f>
        <v>0</v>
      </c>
      <c r="CM237" s="6">
        <f>Table1[[#This Row],[MOH 731_EMTCT_On HAART at 1st ANC_HV02-14]]</f>
        <v>0</v>
      </c>
      <c r="CN237" s="6">
        <f>SUM(Table1[[#This Row],[MOH 731_HIV_TB_StartART_&lt;1 (M) HV03-01]:[MOH 731_HIV_TB_StartART_25+_(F)_HV03-14]])</f>
        <v>0</v>
      </c>
      <c r="CO237" s="6">
        <f>SUM(Table1[[#This Row],[MOH 731_HIV_TB_OnART_&lt;1 (M) HV03-15]:[MOH 731_HIV_TB_OnART_25+_(F)_HV03-28]])</f>
        <v>0</v>
      </c>
      <c r="CP237" s="6">
        <f>Table1[[#This Row],[anc1_731]]</f>
        <v>17</v>
      </c>
      <c r="CQ237" s="6">
        <f>Table1[[#This Row],[anc_kp]]</f>
        <v>0</v>
      </c>
      <c r="CR237" s="6">
        <f>Table1[[#This Row],[MOH 731_HIV_TB cases_New_HV03-61]]</f>
        <v>0</v>
      </c>
      <c r="CS237" s="6">
        <f>Table1[[#This Row],[MOH 731_HIV_TB New_KnownHIVPositive(KPs)_HV03-62]]</f>
        <v>0</v>
      </c>
      <c r="CT237" s="6">
        <f t="shared" si="36"/>
        <v>0</v>
      </c>
      <c r="CU237" s="6">
        <f t="shared" si="37"/>
        <v>0</v>
      </c>
      <c r="CV237" s="6">
        <f>Table1[[#This Row],[MOH 731_HIV_TB New HIV Positive_HV03-63]]</f>
        <v>0</v>
      </c>
      <c r="CW237" s="6">
        <f>Table1[[#This Row],[MOH 731_HIV_TB New Known HIV Positive (KP) on HAART_HV03-64]]</f>
        <v>0</v>
      </c>
      <c r="CX237" s="6">
        <f>Table1[[#This Row],[MOH 731_HIV_TB New_start_HAART_HV03-65]]</f>
        <v>0</v>
      </c>
      <c r="CY237" s="6">
        <f>SUM(Table1[[#This Row],[tb_alreadyart_3082]:[tb_newart_3083]])</f>
        <v>0</v>
      </c>
      <c r="CZ237" s="6">
        <f>SUM(Table1[[#This Row],[MOH 731_HTS_No. Initiated on PrEP (NEW)_General popn _(M)_ HV01-19]:[MOH 731_HTS_No. Initiated on PrEP (NEW)_Pregnant and breastfeeding women HV01-31]])</f>
        <v>0</v>
      </c>
      <c r="DA237" s="6">
        <f t="shared" si="38"/>
        <v>0</v>
      </c>
      <c r="DB237" s="6">
        <f t="shared" si="39"/>
        <v>0</v>
      </c>
      <c r="DC237" s="6">
        <f>Table1[[#This Row],[MOH 711 SGBV Total Survivors Seen]]</f>
        <v>0</v>
      </c>
      <c r="DD237" s="6">
        <f t="shared" si="40"/>
        <v>0</v>
      </c>
      <c r="DE237" s="6">
        <f t="shared" si="41"/>
        <v>0</v>
      </c>
      <c r="DF237" s="6">
        <f>SUM(Table1[[#This Row],[MOH 731_HIV_TB_StartTPT_&lt;15 HV03-31]:[MOH 731_HIV_TB_StartTPT_15+ HV03-32]])</f>
        <v>0</v>
      </c>
      <c r="DG237" s="6">
        <f t="shared" si="42"/>
        <v>0</v>
      </c>
      <c r="DH237" s="18"/>
      <c r="DI237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('202407_PCGq29ItOC1','202407','PCGq29ItOC1','15521','0','20','17','17','0','0','0','0','0','0','0','0','0','0','17','0','0','0','0','0','0','0','0','0','0','0','0','0','0','0','0','0');</v>
      </c>
    </row>
    <row r="238" spans="2:113" x14ac:dyDescent="0.25">
      <c r="B238" s="1">
        <v>202407</v>
      </c>
      <c r="C238" s="2">
        <v>45474</v>
      </c>
      <c r="D238" s="1">
        <v>202407</v>
      </c>
      <c r="E238" s="1"/>
      <c r="F238" s="1" t="s">
        <v>418</v>
      </c>
      <c r="G238" s="1" t="s">
        <v>419</v>
      </c>
      <c r="H238" s="1">
        <v>15522</v>
      </c>
      <c r="I238" s="1"/>
      <c r="J238" s="1">
        <v>6</v>
      </c>
      <c r="K238" s="1">
        <v>7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>
        <v>1</v>
      </c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>
        <v>3</v>
      </c>
      <c r="BQ238" s="1">
        <v>12</v>
      </c>
      <c r="BR238" s="1"/>
      <c r="BS238" s="1"/>
      <c r="BT238" s="1"/>
      <c r="BU238" s="1"/>
      <c r="BV238" s="1"/>
      <c r="BW238" s="1"/>
      <c r="BX238" s="1"/>
      <c r="BY238" s="1">
        <v>1</v>
      </c>
      <c r="BZ238" s="1"/>
      <c r="CA238" s="1"/>
      <c r="CB238" s="16">
        <f>SUM(Table1[[#This Row],[MOH 731_HTS_Positive_2-9 _(M)_ HV01-06]:[MOH 731_HTS_Positive_25+ _(F) (Including PMTCT)_HV01-15]])</f>
        <v>0</v>
      </c>
      <c r="CC238" s="16">
        <f>SUM(Table1[[#This Row],[MOH 731_HTS_Tests _(M)_ HV01-01]:[MOH 731_HTS_Tests _(F) (Including PMTCT)_ HV01-02]])</f>
        <v>13</v>
      </c>
      <c r="CD238" s="16">
        <f>Table1[[#This Row],[MOH 711 New ANC clients]]</f>
        <v>1</v>
      </c>
      <c r="CE238" s="6">
        <f>SUM(Table1[[#This Row],[MOH 731_EMTCT_Tested at ANC_Initial_HV02-02]])</f>
        <v>1</v>
      </c>
      <c r="CF238" s="6">
        <f t="shared" si="44"/>
        <v>0</v>
      </c>
      <c r="CG238" s="6">
        <f t="shared" si="44"/>
        <v>0</v>
      </c>
      <c r="CH238" s="6">
        <f>SUM(Table1[[#This Row],[MOH 731_EMTCT_Known Positive at 1st ANC_HV02-01]])</f>
        <v>0</v>
      </c>
      <c r="CI238" s="6">
        <f>SUM(Table1[[#This Row],[MOH 731_EMTCT_Positive Results_ANC_HV02-10]])</f>
        <v>0</v>
      </c>
      <c r="CJ238" s="6">
        <f t="shared" si="34"/>
        <v>0</v>
      </c>
      <c r="CK238" s="6">
        <f t="shared" si="35"/>
        <v>0</v>
      </c>
      <c r="CL238" s="6">
        <f>Table1[[#This Row],[MOH 731_EMTCT_Start HAART_ANC_HV02-15]]</f>
        <v>0</v>
      </c>
      <c r="CM238" s="6">
        <f>Table1[[#This Row],[MOH 731_EMTCT_On HAART at 1st ANC_HV02-14]]</f>
        <v>0</v>
      </c>
      <c r="CN238" s="6">
        <f>SUM(Table1[[#This Row],[MOH 731_HIV_TB_StartART_&lt;1 (M) HV03-01]:[MOH 731_HIV_TB_StartART_25+_(F)_HV03-14]])</f>
        <v>0</v>
      </c>
      <c r="CO238" s="6">
        <f>SUM(Table1[[#This Row],[MOH 731_HIV_TB_OnART_&lt;1 (M) HV03-15]:[MOH 731_HIV_TB_OnART_25+_(F)_HV03-28]])</f>
        <v>15</v>
      </c>
      <c r="CP238" s="6">
        <f>Table1[[#This Row],[anc1_731]]</f>
        <v>1</v>
      </c>
      <c r="CQ238" s="6">
        <f>Table1[[#This Row],[anc_kp]]</f>
        <v>0</v>
      </c>
      <c r="CR238" s="6">
        <f>Table1[[#This Row],[MOH 731_HIV_TB cases_New_HV03-61]]</f>
        <v>0</v>
      </c>
      <c r="CS238" s="6">
        <f>Table1[[#This Row],[MOH 731_HIV_TB New_KnownHIVPositive(KPs)_HV03-62]]</f>
        <v>0</v>
      </c>
      <c r="CT238" s="6">
        <f t="shared" si="36"/>
        <v>0</v>
      </c>
      <c r="CU238" s="6">
        <f t="shared" si="37"/>
        <v>0</v>
      </c>
      <c r="CV238" s="6">
        <f>Table1[[#This Row],[MOH 731_HIV_TB New HIV Positive_HV03-63]]</f>
        <v>0</v>
      </c>
      <c r="CW238" s="6">
        <f>Table1[[#This Row],[MOH 731_HIV_TB New Known HIV Positive (KP) on HAART_HV03-64]]</f>
        <v>0</v>
      </c>
      <c r="CX238" s="6">
        <f>Table1[[#This Row],[MOH 731_HIV_TB New_start_HAART_HV03-65]]</f>
        <v>0</v>
      </c>
      <c r="CY238" s="6">
        <f>SUM(Table1[[#This Row],[tb_alreadyart_3082]:[tb_newart_3083]])</f>
        <v>0</v>
      </c>
      <c r="CZ238" s="6">
        <f>SUM(Table1[[#This Row],[MOH 731_HTS_No. Initiated on PrEP (NEW)_General popn _(M)_ HV01-19]:[MOH 731_HTS_No. Initiated on PrEP (NEW)_Pregnant and breastfeeding women HV01-31]])</f>
        <v>0</v>
      </c>
      <c r="DA238" s="6">
        <f t="shared" si="38"/>
        <v>0</v>
      </c>
      <c r="DB238" s="6">
        <f t="shared" si="39"/>
        <v>0</v>
      </c>
      <c r="DC238" s="6">
        <f>Table1[[#This Row],[MOH 711 SGBV Total Survivors Seen]]</f>
        <v>0</v>
      </c>
      <c r="DD238" s="6">
        <f t="shared" si="40"/>
        <v>0</v>
      </c>
      <c r="DE238" s="6">
        <f t="shared" si="41"/>
        <v>0</v>
      </c>
      <c r="DF238" s="6">
        <f>SUM(Table1[[#This Row],[MOH 731_HIV_TB_StartTPT_&lt;15 HV03-31]:[MOH 731_HIV_TB_StartTPT_15+ HV03-32]])</f>
        <v>0</v>
      </c>
      <c r="DG238" s="6">
        <f t="shared" si="42"/>
        <v>0</v>
      </c>
      <c r="DH238" s="18"/>
      <c r="DI238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('202407_aA66k9wpWlD','202407','aA66k9wpWlD','15522','0','13','1','1','0','0','0','0','0','0','0','0','0','15','1','0','0','0','0','0','0','0','0','0','0','0','0','0','0','0','0','0');</v>
      </c>
    </row>
    <row r="239" spans="2:113" x14ac:dyDescent="0.25">
      <c r="B239" s="1">
        <v>202407</v>
      </c>
      <c r="C239" s="2">
        <v>45474</v>
      </c>
      <c r="D239" s="1">
        <v>202407</v>
      </c>
      <c r="E239" s="1"/>
      <c r="F239" s="1" t="s">
        <v>420</v>
      </c>
      <c r="G239" s="1" t="s">
        <v>421</v>
      </c>
      <c r="H239" s="1">
        <v>15126</v>
      </c>
      <c r="I239" s="1"/>
      <c r="J239" s="1">
        <v>135</v>
      </c>
      <c r="K239" s="1">
        <v>430</v>
      </c>
      <c r="L239" s="1"/>
      <c r="M239" s="1"/>
      <c r="N239" s="1">
        <v>1</v>
      </c>
      <c r="O239" s="1"/>
      <c r="P239" s="1"/>
      <c r="Q239" s="1">
        <v>2</v>
      </c>
      <c r="R239" s="1"/>
      <c r="S239" s="1"/>
      <c r="T239" s="1">
        <v>2</v>
      </c>
      <c r="U239" s="1">
        <v>2</v>
      </c>
      <c r="V239" s="1">
        <v>2</v>
      </c>
      <c r="W239" s="1">
        <v>5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>
        <v>2</v>
      </c>
      <c r="AH239" s="1"/>
      <c r="AI239" s="1">
        <v>2</v>
      </c>
      <c r="AJ239" s="1">
        <v>119</v>
      </c>
      <c r="AK239" s="1"/>
      <c r="AL239" s="1"/>
      <c r="AM239" s="1">
        <v>1</v>
      </c>
      <c r="AN239" s="1">
        <v>2</v>
      </c>
      <c r="AO239" s="1">
        <v>1</v>
      </c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>
        <v>5</v>
      </c>
      <c r="BG239" s="1">
        <v>5</v>
      </c>
      <c r="BH239" s="1">
        <v>10</v>
      </c>
      <c r="BI239" s="1">
        <v>9</v>
      </c>
      <c r="BJ239" s="1">
        <v>17</v>
      </c>
      <c r="BK239" s="1">
        <v>19</v>
      </c>
      <c r="BL239" s="1">
        <v>21</v>
      </c>
      <c r="BM239" s="1">
        <v>22</v>
      </c>
      <c r="BN239" s="1">
        <v>14</v>
      </c>
      <c r="BO239" s="1">
        <v>34</v>
      </c>
      <c r="BP239" s="1">
        <v>249</v>
      </c>
      <c r="BQ239" s="1">
        <v>544</v>
      </c>
      <c r="BR239" s="1"/>
      <c r="BS239" s="1"/>
      <c r="BT239" s="1"/>
      <c r="BU239" s="1"/>
      <c r="BV239" s="1"/>
      <c r="BW239" s="1"/>
      <c r="BX239" s="1"/>
      <c r="BY239" s="1">
        <v>124</v>
      </c>
      <c r="BZ239" s="1"/>
      <c r="CA239" s="1"/>
      <c r="CB239" s="16">
        <f>SUM(Table1[[#This Row],[MOH 731_HTS_Positive_2-9 _(M)_ HV01-06]:[MOH 731_HTS_Positive_25+ _(F) (Including PMTCT)_HV01-15]])</f>
        <v>7</v>
      </c>
      <c r="CC239" s="16">
        <f>SUM(Table1[[#This Row],[MOH 731_HTS_Tests _(M)_ HV01-01]:[MOH 731_HTS_Tests _(F) (Including PMTCT)_ HV01-02]])</f>
        <v>565</v>
      </c>
      <c r="CD239" s="16">
        <f>Table1[[#This Row],[MOH 711 New ANC clients]]</f>
        <v>124</v>
      </c>
      <c r="CE239" s="6">
        <f>SUM(Table1[[#This Row],[MOH 731_EMTCT_Tested at ANC_Initial_HV02-02]])</f>
        <v>119</v>
      </c>
      <c r="CF239" s="6">
        <f t="shared" si="44"/>
        <v>0</v>
      </c>
      <c r="CG239" s="6">
        <f t="shared" si="44"/>
        <v>0</v>
      </c>
      <c r="CH239" s="6">
        <f>SUM(Table1[[#This Row],[MOH 731_EMTCT_Known Positive at 1st ANC_HV02-01]])</f>
        <v>2</v>
      </c>
      <c r="CI239" s="6">
        <f>SUM(Table1[[#This Row],[MOH 731_EMTCT_Positive Results_ANC_HV02-10]])</f>
        <v>1</v>
      </c>
      <c r="CJ239" s="6">
        <f t="shared" si="34"/>
        <v>0</v>
      </c>
      <c r="CK239" s="6">
        <f t="shared" si="35"/>
        <v>0</v>
      </c>
      <c r="CL239" s="6">
        <f>Table1[[#This Row],[MOH 731_EMTCT_Start HAART_ANC_HV02-15]]</f>
        <v>1</v>
      </c>
      <c r="CM239" s="6">
        <f>Table1[[#This Row],[MOH 731_EMTCT_On HAART at 1st ANC_HV02-14]]</f>
        <v>2</v>
      </c>
      <c r="CN239" s="6">
        <f>SUM(Table1[[#This Row],[MOH 731_HIV_TB_StartART_&lt;1 (M) HV03-01]:[MOH 731_HIV_TB_StartART_25+_(F)_HV03-14]])</f>
        <v>0</v>
      </c>
      <c r="CO239" s="6">
        <f>SUM(Table1[[#This Row],[MOH 731_HIV_TB_OnART_&lt;1 (M) HV03-15]:[MOH 731_HIV_TB_OnART_25+_(F)_HV03-28]])</f>
        <v>949</v>
      </c>
      <c r="CP239" s="6">
        <f>Table1[[#This Row],[anc1_731]]</f>
        <v>124</v>
      </c>
      <c r="CQ239" s="6">
        <f>Table1[[#This Row],[anc_kp]]</f>
        <v>2</v>
      </c>
      <c r="CR239" s="6">
        <f>Table1[[#This Row],[MOH 731_HIV_TB cases_New_HV03-61]]</f>
        <v>0</v>
      </c>
      <c r="CS239" s="6">
        <f>Table1[[#This Row],[MOH 731_HIV_TB New_KnownHIVPositive(KPs)_HV03-62]]</f>
        <v>0</v>
      </c>
      <c r="CT239" s="6">
        <f t="shared" si="36"/>
        <v>0</v>
      </c>
      <c r="CU239" s="6">
        <f t="shared" si="37"/>
        <v>0</v>
      </c>
      <c r="CV239" s="6">
        <f>Table1[[#This Row],[MOH 731_HIV_TB New HIV Positive_HV03-63]]</f>
        <v>0</v>
      </c>
      <c r="CW239" s="6">
        <f>Table1[[#This Row],[MOH 731_HIV_TB New Known HIV Positive (KP) on HAART_HV03-64]]</f>
        <v>0</v>
      </c>
      <c r="CX239" s="6">
        <f>Table1[[#This Row],[MOH 731_HIV_TB New_start_HAART_HV03-65]]</f>
        <v>0</v>
      </c>
      <c r="CY239" s="6">
        <f>SUM(Table1[[#This Row],[tb_alreadyart_3082]:[tb_newart_3083]])</f>
        <v>0</v>
      </c>
      <c r="CZ239" s="6">
        <f>SUM(Table1[[#This Row],[MOH 731_HTS_No. Initiated on PrEP (NEW)_General popn _(M)_ HV01-19]:[MOH 731_HTS_No. Initiated on PrEP (NEW)_Pregnant and breastfeeding women HV01-31]])</f>
        <v>9</v>
      </c>
      <c r="DA239" s="6">
        <f t="shared" si="38"/>
        <v>0</v>
      </c>
      <c r="DB239" s="6">
        <f t="shared" si="39"/>
        <v>0</v>
      </c>
      <c r="DC239" s="6">
        <f>Table1[[#This Row],[MOH 711 SGBV Total Survivors Seen]]</f>
        <v>0</v>
      </c>
      <c r="DD239" s="6">
        <f t="shared" si="40"/>
        <v>0</v>
      </c>
      <c r="DE239" s="6">
        <f t="shared" si="41"/>
        <v>0</v>
      </c>
      <c r="DF239" s="6">
        <f>SUM(Table1[[#This Row],[MOH 731_HIV_TB_StartTPT_&lt;15 HV03-31]:[MOH 731_HIV_TB_StartTPT_15+ HV03-32]])</f>
        <v>0</v>
      </c>
      <c r="DG239" s="6">
        <f t="shared" si="42"/>
        <v>0</v>
      </c>
      <c r="DH239" s="18"/>
      <c r="DI239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('202407_GrY2IDpso5W','202407','GrY2IDpso5W','15126','7','565','124','119','0','0','2','1','0','0','1','2','0','949','124','2','0','0','0','0','0','0','0','0','9','0','0','0','0','0','0','0');</v>
      </c>
    </row>
    <row r="240" spans="2:113" x14ac:dyDescent="0.25">
      <c r="B240" s="1">
        <v>202407</v>
      </c>
      <c r="C240" s="2">
        <v>45474</v>
      </c>
      <c r="D240" s="1">
        <v>202407</v>
      </c>
      <c r="E240" s="1"/>
      <c r="F240" s="1" t="s">
        <v>749</v>
      </c>
      <c r="G240" s="1" t="s">
        <v>750</v>
      </c>
      <c r="H240" s="1">
        <v>22781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>
        <v>1</v>
      </c>
      <c r="BZ240" s="1"/>
      <c r="CA240" s="1"/>
      <c r="CB240" s="16">
        <f>SUM(Table1[[#This Row],[MOH 731_HTS_Positive_2-9 _(M)_ HV01-06]:[MOH 731_HTS_Positive_25+ _(F) (Including PMTCT)_HV01-15]])</f>
        <v>0</v>
      </c>
      <c r="CC240" s="16">
        <f>SUM(Table1[[#This Row],[MOH 731_HTS_Tests _(M)_ HV01-01]:[MOH 731_HTS_Tests _(F) (Including PMTCT)_ HV01-02]])</f>
        <v>0</v>
      </c>
      <c r="CD240" s="16">
        <f>Table1[[#This Row],[MOH 711 New ANC clients]]</f>
        <v>1</v>
      </c>
      <c r="CE240" s="6">
        <f>SUM(Table1[[#This Row],[MOH 731_EMTCT_Tested at ANC_Initial_HV02-02]])</f>
        <v>0</v>
      </c>
      <c r="CF240" s="6">
        <f t="shared" si="44"/>
        <v>0</v>
      </c>
      <c r="CG240" s="6">
        <f t="shared" si="44"/>
        <v>0</v>
      </c>
      <c r="CH240" s="6">
        <f>SUM(Table1[[#This Row],[MOH 731_EMTCT_Known Positive at 1st ANC_HV02-01]])</f>
        <v>0</v>
      </c>
      <c r="CI240" s="6">
        <f>SUM(Table1[[#This Row],[MOH 731_EMTCT_Positive Results_ANC_HV02-10]])</f>
        <v>0</v>
      </c>
      <c r="CJ240" s="6">
        <f t="shared" si="34"/>
        <v>0</v>
      </c>
      <c r="CK240" s="6">
        <f t="shared" si="35"/>
        <v>0</v>
      </c>
      <c r="CL240" s="6">
        <f>Table1[[#This Row],[MOH 731_EMTCT_Start HAART_ANC_HV02-15]]</f>
        <v>0</v>
      </c>
      <c r="CM240" s="6">
        <f>Table1[[#This Row],[MOH 731_EMTCT_On HAART at 1st ANC_HV02-14]]</f>
        <v>0</v>
      </c>
      <c r="CN240" s="6">
        <f>SUM(Table1[[#This Row],[MOH 731_HIV_TB_StartART_&lt;1 (M) HV03-01]:[MOH 731_HIV_TB_StartART_25+_(F)_HV03-14]])</f>
        <v>0</v>
      </c>
      <c r="CO240" s="6">
        <f>SUM(Table1[[#This Row],[MOH 731_HIV_TB_OnART_&lt;1 (M) HV03-15]:[MOH 731_HIV_TB_OnART_25+_(F)_HV03-28]])</f>
        <v>0</v>
      </c>
      <c r="CP240" s="6">
        <f>Table1[[#This Row],[anc1_731]]</f>
        <v>1</v>
      </c>
      <c r="CQ240" s="6">
        <f>Table1[[#This Row],[anc_kp]]</f>
        <v>0</v>
      </c>
      <c r="CR240" s="6">
        <f>Table1[[#This Row],[MOH 731_HIV_TB cases_New_HV03-61]]</f>
        <v>0</v>
      </c>
      <c r="CS240" s="6">
        <f>Table1[[#This Row],[MOH 731_HIV_TB New_KnownHIVPositive(KPs)_HV03-62]]</f>
        <v>0</v>
      </c>
      <c r="CT240" s="6">
        <f t="shared" si="36"/>
        <v>0</v>
      </c>
      <c r="CU240" s="6">
        <f t="shared" si="37"/>
        <v>0</v>
      </c>
      <c r="CV240" s="6">
        <f>Table1[[#This Row],[MOH 731_HIV_TB New HIV Positive_HV03-63]]</f>
        <v>0</v>
      </c>
      <c r="CW240" s="6">
        <f>Table1[[#This Row],[MOH 731_HIV_TB New Known HIV Positive (KP) on HAART_HV03-64]]</f>
        <v>0</v>
      </c>
      <c r="CX240" s="6">
        <f>Table1[[#This Row],[MOH 731_HIV_TB New_start_HAART_HV03-65]]</f>
        <v>0</v>
      </c>
      <c r="CY240" s="6">
        <f>SUM(Table1[[#This Row],[tb_alreadyart_3082]:[tb_newart_3083]])</f>
        <v>0</v>
      </c>
      <c r="CZ240" s="6">
        <f>SUM(Table1[[#This Row],[MOH 731_HTS_No. Initiated on PrEP (NEW)_General popn _(M)_ HV01-19]:[MOH 731_HTS_No. Initiated on PrEP (NEW)_Pregnant and breastfeeding women HV01-31]])</f>
        <v>0</v>
      </c>
      <c r="DA240" s="6">
        <f t="shared" si="38"/>
        <v>0</v>
      </c>
      <c r="DB240" s="6">
        <f t="shared" si="39"/>
        <v>0</v>
      </c>
      <c r="DC240" s="6">
        <f>Table1[[#This Row],[MOH 711 SGBV Total Survivors Seen]]</f>
        <v>0</v>
      </c>
      <c r="DD240" s="6">
        <f t="shared" si="40"/>
        <v>0</v>
      </c>
      <c r="DE240" s="6">
        <f t="shared" si="41"/>
        <v>0</v>
      </c>
      <c r="DF240" s="6">
        <f>SUM(Table1[[#This Row],[MOH 731_HIV_TB_StartTPT_&lt;15 HV03-31]:[MOH 731_HIV_TB_StartTPT_15+ HV03-32]])</f>
        <v>0</v>
      </c>
      <c r="DG240" s="6">
        <f t="shared" si="42"/>
        <v>0</v>
      </c>
      <c r="DH240" s="18"/>
      <c r="DI240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('202407_eZDe9yWmQ71','202407','eZDe9yWmQ71','22781','0','0','1','0','0','0','0','0','0','0','0','0','0','0','1','0','0','0','0','0','0','0','0','0','0','0','0','0','0','0','0','0');</v>
      </c>
    </row>
    <row r="241" spans="2:113" x14ac:dyDescent="0.25">
      <c r="B241" s="1">
        <v>202407</v>
      </c>
      <c r="C241" s="2">
        <v>45474</v>
      </c>
      <c r="D241" s="1">
        <v>202407</v>
      </c>
      <c r="E241" s="1"/>
      <c r="F241" s="1" t="s">
        <v>422</v>
      </c>
      <c r="G241" s="1" t="s">
        <v>423</v>
      </c>
      <c r="H241" s="1">
        <v>15527</v>
      </c>
      <c r="I241" s="1"/>
      <c r="J241" s="1"/>
      <c r="K241" s="1">
        <v>4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>
        <v>1</v>
      </c>
      <c r="BZ241" s="1"/>
      <c r="CA241" s="1"/>
      <c r="CB241" s="16">
        <f>SUM(Table1[[#This Row],[MOH 731_HTS_Positive_2-9 _(M)_ HV01-06]:[MOH 731_HTS_Positive_25+ _(F) (Including PMTCT)_HV01-15]])</f>
        <v>0</v>
      </c>
      <c r="CC241" s="16">
        <f>SUM(Table1[[#This Row],[MOH 731_HTS_Tests _(M)_ HV01-01]:[MOH 731_HTS_Tests _(F) (Including PMTCT)_ HV01-02]])</f>
        <v>4</v>
      </c>
      <c r="CD241" s="16">
        <f>Table1[[#This Row],[MOH 711 New ANC clients]]</f>
        <v>1</v>
      </c>
      <c r="CE241" s="6">
        <f>SUM(Table1[[#This Row],[MOH 731_EMTCT_Tested at ANC_Initial_HV02-02]])</f>
        <v>0</v>
      </c>
      <c r="CF241" s="6">
        <f t="shared" si="44"/>
        <v>0</v>
      </c>
      <c r="CG241" s="6">
        <f t="shared" si="44"/>
        <v>0</v>
      </c>
      <c r="CH241" s="6">
        <f>SUM(Table1[[#This Row],[MOH 731_EMTCT_Known Positive at 1st ANC_HV02-01]])</f>
        <v>0</v>
      </c>
      <c r="CI241" s="6">
        <f>SUM(Table1[[#This Row],[MOH 731_EMTCT_Positive Results_ANC_HV02-10]])</f>
        <v>0</v>
      </c>
      <c r="CJ241" s="6">
        <f t="shared" si="34"/>
        <v>0</v>
      </c>
      <c r="CK241" s="6">
        <f t="shared" si="35"/>
        <v>0</v>
      </c>
      <c r="CL241" s="6">
        <f>Table1[[#This Row],[MOH 731_EMTCT_Start HAART_ANC_HV02-15]]</f>
        <v>0</v>
      </c>
      <c r="CM241" s="6">
        <f>Table1[[#This Row],[MOH 731_EMTCT_On HAART at 1st ANC_HV02-14]]</f>
        <v>0</v>
      </c>
      <c r="CN241" s="6">
        <f>SUM(Table1[[#This Row],[MOH 731_HIV_TB_StartART_&lt;1 (M) HV03-01]:[MOH 731_HIV_TB_StartART_25+_(F)_HV03-14]])</f>
        <v>0</v>
      </c>
      <c r="CO241" s="6">
        <f>SUM(Table1[[#This Row],[MOH 731_HIV_TB_OnART_&lt;1 (M) HV03-15]:[MOH 731_HIV_TB_OnART_25+_(F)_HV03-28]])</f>
        <v>0</v>
      </c>
      <c r="CP241" s="6">
        <f>Table1[[#This Row],[anc1_731]]</f>
        <v>1</v>
      </c>
      <c r="CQ241" s="6">
        <f>Table1[[#This Row],[anc_kp]]</f>
        <v>0</v>
      </c>
      <c r="CR241" s="6">
        <f>Table1[[#This Row],[MOH 731_HIV_TB cases_New_HV03-61]]</f>
        <v>0</v>
      </c>
      <c r="CS241" s="6">
        <f>Table1[[#This Row],[MOH 731_HIV_TB New_KnownHIVPositive(KPs)_HV03-62]]</f>
        <v>0</v>
      </c>
      <c r="CT241" s="6">
        <f t="shared" si="36"/>
        <v>0</v>
      </c>
      <c r="CU241" s="6">
        <f t="shared" si="37"/>
        <v>0</v>
      </c>
      <c r="CV241" s="6">
        <f>Table1[[#This Row],[MOH 731_HIV_TB New HIV Positive_HV03-63]]</f>
        <v>0</v>
      </c>
      <c r="CW241" s="6">
        <f>Table1[[#This Row],[MOH 731_HIV_TB New Known HIV Positive (KP) on HAART_HV03-64]]</f>
        <v>0</v>
      </c>
      <c r="CX241" s="6">
        <f>Table1[[#This Row],[MOH 731_HIV_TB New_start_HAART_HV03-65]]</f>
        <v>0</v>
      </c>
      <c r="CY241" s="6">
        <f>SUM(Table1[[#This Row],[tb_alreadyart_3082]:[tb_newart_3083]])</f>
        <v>0</v>
      </c>
      <c r="CZ241" s="6">
        <f>SUM(Table1[[#This Row],[MOH 731_HTS_No. Initiated on PrEP (NEW)_General popn _(M)_ HV01-19]:[MOH 731_HTS_No. Initiated on PrEP (NEW)_Pregnant and breastfeeding women HV01-31]])</f>
        <v>0</v>
      </c>
      <c r="DA241" s="6">
        <f t="shared" si="38"/>
        <v>0</v>
      </c>
      <c r="DB241" s="6">
        <f t="shared" si="39"/>
        <v>0</v>
      </c>
      <c r="DC241" s="6">
        <f>Table1[[#This Row],[MOH 711 SGBV Total Survivors Seen]]</f>
        <v>0</v>
      </c>
      <c r="DD241" s="6">
        <f t="shared" si="40"/>
        <v>0</v>
      </c>
      <c r="DE241" s="6">
        <f t="shared" si="41"/>
        <v>0</v>
      </c>
      <c r="DF241" s="6">
        <f>SUM(Table1[[#This Row],[MOH 731_HIV_TB_StartTPT_&lt;15 HV03-31]:[MOH 731_HIV_TB_StartTPT_15+ HV03-32]])</f>
        <v>0</v>
      </c>
      <c r="DG241" s="6">
        <f t="shared" si="42"/>
        <v>0</v>
      </c>
      <c r="DH241" s="18"/>
      <c r="DI241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('202407_pWlvIFkJQww','202407','pWlvIFkJQww','15527','0','4','1','0','0','0','0','0','0','0','0','0','0','0','1','0','0','0','0','0','0','0','0','0','0','0','0','0','0','0','0','0');</v>
      </c>
    </row>
    <row r="242" spans="2:113" x14ac:dyDescent="0.25">
      <c r="B242" s="1">
        <v>202407</v>
      </c>
      <c r="C242" s="2">
        <v>45474</v>
      </c>
      <c r="D242" s="1">
        <v>202407</v>
      </c>
      <c r="E242" s="1"/>
      <c r="F242" s="1" t="s">
        <v>424</v>
      </c>
      <c r="G242" s="1" t="s">
        <v>425</v>
      </c>
      <c r="H242" s="1">
        <v>26509</v>
      </c>
      <c r="I242" s="1"/>
      <c r="J242" s="1">
        <v>1</v>
      </c>
      <c r="K242" s="1">
        <v>3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>
        <v>1</v>
      </c>
      <c r="BZ242" s="1"/>
      <c r="CA242" s="1"/>
      <c r="CB242" s="16">
        <f>SUM(Table1[[#This Row],[MOH 731_HTS_Positive_2-9 _(M)_ HV01-06]:[MOH 731_HTS_Positive_25+ _(F) (Including PMTCT)_HV01-15]])</f>
        <v>0</v>
      </c>
      <c r="CC242" s="16">
        <f>SUM(Table1[[#This Row],[MOH 731_HTS_Tests _(M)_ HV01-01]:[MOH 731_HTS_Tests _(F) (Including PMTCT)_ HV01-02]])</f>
        <v>4</v>
      </c>
      <c r="CD242" s="16">
        <f>Table1[[#This Row],[MOH 711 New ANC clients]]</f>
        <v>1</v>
      </c>
      <c r="CE242" s="6">
        <f>SUM(Table1[[#This Row],[MOH 731_EMTCT_Tested at ANC_Initial_HV02-02]])</f>
        <v>0</v>
      </c>
      <c r="CF242" s="6">
        <f t="shared" si="44"/>
        <v>0</v>
      </c>
      <c r="CG242" s="6">
        <f t="shared" si="44"/>
        <v>0</v>
      </c>
      <c r="CH242" s="6">
        <f>SUM(Table1[[#This Row],[MOH 731_EMTCT_Known Positive at 1st ANC_HV02-01]])</f>
        <v>0</v>
      </c>
      <c r="CI242" s="6">
        <f>SUM(Table1[[#This Row],[MOH 731_EMTCT_Positive Results_ANC_HV02-10]])</f>
        <v>0</v>
      </c>
      <c r="CJ242" s="6">
        <f t="shared" si="34"/>
        <v>0</v>
      </c>
      <c r="CK242" s="6">
        <f t="shared" si="35"/>
        <v>0</v>
      </c>
      <c r="CL242" s="6">
        <f>Table1[[#This Row],[MOH 731_EMTCT_Start HAART_ANC_HV02-15]]</f>
        <v>0</v>
      </c>
      <c r="CM242" s="6">
        <f>Table1[[#This Row],[MOH 731_EMTCT_On HAART at 1st ANC_HV02-14]]</f>
        <v>0</v>
      </c>
      <c r="CN242" s="6">
        <f>SUM(Table1[[#This Row],[MOH 731_HIV_TB_StartART_&lt;1 (M) HV03-01]:[MOH 731_HIV_TB_StartART_25+_(F)_HV03-14]])</f>
        <v>0</v>
      </c>
      <c r="CO242" s="6">
        <f>SUM(Table1[[#This Row],[MOH 731_HIV_TB_OnART_&lt;1 (M) HV03-15]:[MOH 731_HIV_TB_OnART_25+_(F)_HV03-28]])</f>
        <v>0</v>
      </c>
      <c r="CP242" s="6">
        <f>Table1[[#This Row],[anc1_731]]</f>
        <v>1</v>
      </c>
      <c r="CQ242" s="6">
        <f>Table1[[#This Row],[anc_kp]]</f>
        <v>0</v>
      </c>
      <c r="CR242" s="6">
        <f>Table1[[#This Row],[MOH 731_HIV_TB cases_New_HV03-61]]</f>
        <v>0</v>
      </c>
      <c r="CS242" s="6">
        <f>Table1[[#This Row],[MOH 731_HIV_TB New_KnownHIVPositive(KPs)_HV03-62]]</f>
        <v>0</v>
      </c>
      <c r="CT242" s="6">
        <f t="shared" si="36"/>
        <v>0</v>
      </c>
      <c r="CU242" s="6">
        <f t="shared" si="37"/>
        <v>0</v>
      </c>
      <c r="CV242" s="6">
        <f>Table1[[#This Row],[MOH 731_HIV_TB New HIV Positive_HV03-63]]</f>
        <v>0</v>
      </c>
      <c r="CW242" s="6">
        <f>Table1[[#This Row],[MOH 731_HIV_TB New Known HIV Positive (KP) on HAART_HV03-64]]</f>
        <v>0</v>
      </c>
      <c r="CX242" s="6">
        <f>Table1[[#This Row],[MOH 731_HIV_TB New_start_HAART_HV03-65]]</f>
        <v>0</v>
      </c>
      <c r="CY242" s="6">
        <f>SUM(Table1[[#This Row],[tb_alreadyart_3082]:[tb_newart_3083]])</f>
        <v>0</v>
      </c>
      <c r="CZ242" s="6">
        <f>SUM(Table1[[#This Row],[MOH 731_HTS_No. Initiated on PrEP (NEW)_General popn _(M)_ HV01-19]:[MOH 731_HTS_No. Initiated on PrEP (NEW)_Pregnant and breastfeeding women HV01-31]])</f>
        <v>0</v>
      </c>
      <c r="DA242" s="6">
        <f t="shared" si="38"/>
        <v>0</v>
      </c>
      <c r="DB242" s="6">
        <f t="shared" si="39"/>
        <v>0</v>
      </c>
      <c r="DC242" s="6">
        <f>Table1[[#This Row],[MOH 711 SGBV Total Survivors Seen]]</f>
        <v>0</v>
      </c>
      <c r="DD242" s="6">
        <f t="shared" si="40"/>
        <v>0</v>
      </c>
      <c r="DE242" s="6">
        <f t="shared" si="41"/>
        <v>0</v>
      </c>
      <c r="DF242" s="6">
        <f>SUM(Table1[[#This Row],[MOH 731_HIV_TB_StartTPT_&lt;15 HV03-31]:[MOH 731_HIV_TB_StartTPT_15+ HV03-32]])</f>
        <v>0</v>
      </c>
      <c r="DG242" s="6">
        <f t="shared" si="42"/>
        <v>0</v>
      </c>
      <c r="DH242" s="18"/>
      <c r="DI242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('202407_LSDVPjHeWnG','202407','LSDVPjHeWnG','26509','0','4','1','0','0','0','0','0','0','0','0','0','0','0','1','0','0','0','0','0','0','0','0','0','0','0','0','0','0','0','0','0');</v>
      </c>
    </row>
    <row r="243" spans="2:113" x14ac:dyDescent="0.25">
      <c r="B243" s="1">
        <v>202407</v>
      </c>
      <c r="C243" s="2">
        <v>45474</v>
      </c>
      <c r="D243" s="1">
        <v>202407</v>
      </c>
      <c r="E243" s="1"/>
      <c r="F243" s="1" t="s">
        <v>426</v>
      </c>
      <c r="G243" s="1" t="s">
        <v>427</v>
      </c>
      <c r="H243" s="1">
        <v>20434</v>
      </c>
      <c r="I243" s="1" t="s">
        <v>89</v>
      </c>
      <c r="J243" s="1">
        <v>1</v>
      </c>
      <c r="K243" s="1">
        <v>4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>
        <v>3</v>
      </c>
      <c r="BZ243" s="1"/>
      <c r="CA243" s="1"/>
      <c r="CB243" s="16">
        <f>SUM(Table1[[#This Row],[MOH 731_HTS_Positive_2-9 _(M)_ HV01-06]:[MOH 731_HTS_Positive_25+ _(F) (Including PMTCT)_HV01-15]])</f>
        <v>0</v>
      </c>
      <c r="CC243" s="16">
        <f>SUM(Table1[[#This Row],[MOH 731_HTS_Tests _(M)_ HV01-01]:[MOH 731_HTS_Tests _(F) (Including PMTCT)_ HV01-02]])</f>
        <v>5</v>
      </c>
      <c r="CD243" s="16">
        <f>Table1[[#This Row],[MOH 711 New ANC clients]]</f>
        <v>3</v>
      </c>
      <c r="CE243" s="6">
        <f>SUM(Table1[[#This Row],[MOH 731_EMTCT_Tested at ANC_Initial_HV02-02]])</f>
        <v>0</v>
      </c>
      <c r="CF243" s="6">
        <f t="shared" si="44"/>
        <v>0</v>
      </c>
      <c r="CG243" s="6">
        <f t="shared" si="44"/>
        <v>0</v>
      </c>
      <c r="CH243" s="6">
        <f>SUM(Table1[[#This Row],[MOH 731_EMTCT_Known Positive at 1st ANC_HV02-01]])</f>
        <v>0</v>
      </c>
      <c r="CI243" s="6">
        <f>SUM(Table1[[#This Row],[MOH 731_EMTCT_Positive Results_ANC_HV02-10]])</f>
        <v>0</v>
      </c>
      <c r="CJ243" s="6">
        <f t="shared" si="34"/>
        <v>0</v>
      </c>
      <c r="CK243" s="6">
        <f t="shared" si="35"/>
        <v>0</v>
      </c>
      <c r="CL243" s="6">
        <f>Table1[[#This Row],[MOH 731_EMTCT_Start HAART_ANC_HV02-15]]</f>
        <v>0</v>
      </c>
      <c r="CM243" s="6">
        <f>Table1[[#This Row],[MOH 731_EMTCT_On HAART at 1st ANC_HV02-14]]</f>
        <v>0</v>
      </c>
      <c r="CN243" s="6">
        <f>SUM(Table1[[#This Row],[MOH 731_HIV_TB_StartART_&lt;1 (M) HV03-01]:[MOH 731_HIV_TB_StartART_25+_(F)_HV03-14]])</f>
        <v>0</v>
      </c>
      <c r="CO243" s="6">
        <f>SUM(Table1[[#This Row],[MOH 731_HIV_TB_OnART_&lt;1 (M) HV03-15]:[MOH 731_HIV_TB_OnART_25+_(F)_HV03-28]])</f>
        <v>0</v>
      </c>
      <c r="CP243" s="6">
        <f>Table1[[#This Row],[anc1_731]]</f>
        <v>3</v>
      </c>
      <c r="CQ243" s="6">
        <f>Table1[[#This Row],[anc_kp]]</f>
        <v>0</v>
      </c>
      <c r="CR243" s="6">
        <f>Table1[[#This Row],[MOH 731_HIV_TB cases_New_HV03-61]]</f>
        <v>0</v>
      </c>
      <c r="CS243" s="6">
        <f>Table1[[#This Row],[MOH 731_HIV_TB New_KnownHIVPositive(KPs)_HV03-62]]</f>
        <v>0</v>
      </c>
      <c r="CT243" s="6">
        <f t="shared" si="36"/>
        <v>0</v>
      </c>
      <c r="CU243" s="6">
        <f t="shared" si="37"/>
        <v>0</v>
      </c>
      <c r="CV243" s="6">
        <f>Table1[[#This Row],[MOH 731_HIV_TB New HIV Positive_HV03-63]]</f>
        <v>0</v>
      </c>
      <c r="CW243" s="6">
        <f>Table1[[#This Row],[MOH 731_HIV_TB New Known HIV Positive (KP) on HAART_HV03-64]]</f>
        <v>0</v>
      </c>
      <c r="CX243" s="6">
        <f>Table1[[#This Row],[MOH 731_HIV_TB New_start_HAART_HV03-65]]</f>
        <v>0</v>
      </c>
      <c r="CY243" s="6">
        <f>SUM(Table1[[#This Row],[tb_alreadyart_3082]:[tb_newart_3083]])</f>
        <v>0</v>
      </c>
      <c r="CZ243" s="6">
        <f>SUM(Table1[[#This Row],[MOH 731_HTS_No. Initiated on PrEP (NEW)_General popn _(M)_ HV01-19]:[MOH 731_HTS_No. Initiated on PrEP (NEW)_Pregnant and breastfeeding women HV01-31]])</f>
        <v>0</v>
      </c>
      <c r="DA243" s="6">
        <f t="shared" si="38"/>
        <v>0</v>
      </c>
      <c r="DB243" s="6">
        <f t="shared" si="39"/>
        <v>0</v>
      </c>
      <c r="DC243" s="6">
        <f>Table1[[#This Row],[MOH 711 SGBV Total Survivors Seen]]</f>
        <v>0</v>
      </c>
      <c r="DD243" s="6">
        <f t="shared" si="40"/>
        <v>0</v>
      </c>
      <c r="DE243" s="6">
        <f t="shared" si="41"/>
        <v>0</v>
      </c>
      <c r="DF243" s="6">
        <f>SUM(Table1[[#This Row],[MOH 731_HIV_TB_StartTPT_&lt;15 HV03-31]:[MOH 731_HIV_TB_StartTPT_15+ HV03-32]])</f>
        <v>0</v>
      </c>
      <c r="DG243" s="6">
        <f t="shared" si="42"/>
        <v>0</v>
      </c>
      <c r="DH243" s="18"/>
      <c r="DI243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('202407_Extc3aX3etS','202407','Extc3aX3etS','20434','0','5','3','0','0','0','0','0','0','0','0','0','0','0','3','0','0','0','0','0','0','0','0','0','0','0','0','0','0','0','0','0');</v>
      </c>
    </row>
    <row r="244" spans="2:113" x14ac:dyDescent="0.25">
      <c r="B244" s="1">
        <v>202407</v>
      </c>
      <c r="C244" s="2">
        <v>45474</v>
      </c>
      <c r="D244" s="1">
        <v>202407</v>
      </c>
      <c r="E244" s="1"/>
      <c r="F244" s="1" t="s">
        <v>609</v>
      </c>
      <c r="G244" s="1" t="s">
        <v>610</v>
      </c>
      <c r="H244" s="1">
        <v>28235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>
        <v>4</v>
      </c>
      <c r="BZ244" s="1"/>
      <c r="CA244" s="1"/>
      <c r="CB244" s="16">
        <f>SUM(Table1[[#This Row],[MOH 731_HTS_Positive_2-9 _(M)_ HV01-06]:[MOH 731_HTS_Positive_25+ _(F) (Including PMTCT)_HV01-15]])</f>
        <v>0</v>
      </c>
      <c r="CC244" s="16">
        <f>SUM(Table1[[#This Row],[MOH 731_HTS_Tests _(M)_ HV01-01]:[MOH 731_HTS_Tests _(F) (Including PMTCT)_ HV01-02]])</f>
        <v>0</v>
      </c>
      <c r="CD244" s="16">
        <f>Table1[[#This Row],[MOH 711 New ANC clients]]</f>
        <v>4</v>
      </c>
      <c r="CE244" s="6">
        <f>SUM(Table1[[#This Row],[MOH 731_EMTCT_Tested at ANC_Initial_HV02-02]])</f>
        <v>0</v>
      </c>
      <c r="CF244" s="6">
        <f t="shared" si="44"/>
        <v>0</v>
      </c>
      <c r="CG244" s="6">
        <f t="shared" si="44"/>
        <v>0</v>
      </c>
      <c r="CH244" s="6">
        <f>SUM(Table1[[#This Row],[MOH 731_EMTCT_Known Positive at 1st ANC_HV02-01]])</f>
        <v>0</v>
      </c>
      <c r="CI244" s="6">
        <f>SUM(Table1[[#This Row],[MOH 731_EMTCT_Positive Results_ANC_HV02-10]])</f>
        <v>0</v>
      </c>
      <c r="CJ244" s="6">
        <f t="shared" si="34"/>
        <v>0</v>
      </c>
      <c r="CK244" s="6">
        <f t="shared" si="35"/>
        <v>0</v>
      </c>
      <c r="CL244" s="6">
        <f>Table1[[#This Row],[MOH 731_EMTCT_Start HAART_ANC_HV02-15]]</f>
        <v>0</v>
      </c>
      <c r="CM244" s="6">
        <f>Table1[[#This Row],[MOH 731_EMTCT_On HAART at 1st ANC_HV02-14]]</f>
        <v>0</v>
      </c>
      <c r="CN244" s="6">
        <f>SUM(Table1[[#This Row],[MOH 731_HIV_TB_StartART_&lt;1 (M) HV03-01]:[MOH 731_HIV_TB_StartART_25+_(F)_HV03-14]])</f>
        <v>0</v>
      </c>
      <c r="CO244" s="6">
        <f>SUM(Table1[[#This Row],[MOH 731_HIV_TB_OnART_&lt;1 (M) HV03-15]:[MOH 731_HIV_TB_OnART_25+_(F)_HV03-28]])</f>
        <v>0</v>
      </c>
      <c r="CP244" s="6">
        <f>Table1[[#This Row],[anc1_731]]</f>
        <v>4</v>
      </c>
      <c r="CQ244" s="6">
        <f>Table1[[#This Row],[anc_kp]]</f>
        <v>0</v>
      </c>
      <c r="CR244" s="6">
        <f>Table1[[#This Row],[MOH 731_HIV_TB cases_New_HV03-61]]</f>
        <v>0</v>
      </c>
      <c r="CS244" s="6">
        <f>Table1[[#This Row],[MOH 731_HIV_TB New_KnownHIVPositive(KPs)_HV03-62]]</f>
        <v>0</v>
      </c>
      <c r="CT244" s="6">
        <f t="shared" si="36"/>
        <v>0</v>
      </c>
      <c r="CU244" s="6">
        <f t="shared" si="37"/>
        <v>0</v>
      </c>
      <c r="CV244" s="6">
        <f>Table1[[#This Row],[MOH 731_HIV_TB New HIV Positive_HV03-63]]</f>
        <v>0</v>
      </c>
      <c r="CW244" s="6">
        <f>Table1[[#This Row],[MOH 731_HIV_TB New Known HIV Positive (KP) on HAART_HV03-64]]</f>
        <v>0</v>
      </c>
      <c r="CX244" s="6">
        <f>Table1[[#This Row],[MOH 731_HIV_TB New_start_HAART_HV03-65]]</f>
        <v>0</v>
      </c>
      <c r="CY244" s="6">
        <f>SUM(Table1[[#This Row],[tb_alreadyart_3082]:[tb_newart_3083]])</f>
        <v>0</v>
      </c>
      <c r="CZ244" s="6">
        <f>SUM(Table1[[#This Row],[MOH 731_HTS_No. Initiated on PrEP (NEW)_General popn _(M)_ HV01-19]:[MOH 731_HTS_No. Initiated on PrEP (NEW)_Pregnant and breastfeeding women HV01-31]])</f>
        <v>0</v>
      </c>
      <c r="DA244" s="6">
        <f t="shared" si="38"/>
        <v>0</v>
      </c>
      <c r="DB244" s="6">
        <f t="shared" si="39"/>
        <v>0</v>
      </c>
      <c r="DC244" s="6">
        <f>Table1[[#This Row],[MOH 711 SGBV Total Survivors Seen]]</f>
        <v>0</v>
      </c>
      <c r="DD244" s="6">
        <f t="shared" si="40"/>
        <v>0</v>
      </c>
      <c r="DE244" s="6">
        <f t="shared" si="41"/>
        <v>0</v>
      </c>
      <c r="DF244" s="6">
        <f>SUM(Table1[[#This Row],[MOH 731_HIV_TB_StartTPT_&lt;15 HV03-31]:[MOH 731_HIV_TB_StartTPT_15+ HV03-32]])</f>
        <v>0</v>
      </c>
      <c r="DG244" s="6">
        <f t="shared" si="42"/>
        <v>0</v>
      </c>
      <c r="DH244" s="18"/>
      <c r="DI244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('202407_IRNiJIKDe2c','202407','IRNiJIKDe2c','28235','0','0','4','0','0','0','0','0','0','0','0','0','0','0','4','0','0','0','0','0','0','0','0','0','0','0','0','0','0','0','0','0');</v>
      </c>
    </row>
    <row r="245" spans="2:113" x14ac:dyDescent="0.25">
      <c r="B245" s="1">
        <v>202407</v>
      </c>
      <c r="C245" s="2">
        <v>45474</v>
      </c>
      <c r="D245" s="1">
        <v>202407</v>
      </c>
      <c r="E245" s="1"/>
      <c r="F245" s="1" t="s">
        <v>428</v>
      </c>
      <c r="G245" s="1" t="s">
        <v>429</v>
      </c>
      <c r="H245" s="1">
        <v>17086</v>
      </c>
      <c r="I245" s="1"/>
      <c r="J245" s="1">
        <v>2</v>
      </c>
      <c r="K245" s="1">
        <v>20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>
        <v>6</v>
      </c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>
        <v>6</v>
      </c>
      <c r="BZ245" s="1"/>
      <c r="CA245" s="1"/>
      <c r="CB245" s="16">
        <f>SUM(Table1[[#This Row],[MOH 731_HTS_Positive_2-9 _(M)_ HV01-06]:[MOH 731_HTS_Positive_25+ _(F) (Including PMTCT)_HV01-15]])</f>
        <v>0</v>
      </c>
      <c r="CC245" s="16">
        <f>SUM(Table1[[#This Row],[MOH 731_HTS_Tests _(M)_ HV01-01]:[MOH 731_HTS_Tests _(F) (Including PMTCT)_ HV01-02]])</f>
        <v>22</v>
      </c>
      <c r="CD245" s="16">
        <f>Table1[[#This Row],[MOH 711 New ANC clients]]</f>
        <v>6</v>
      </c>
      <c r="CE245" s="6">
        <f>SUM(Table1[[#This Row],[MOH 731_EMTCT_Tested at ANC_Initial_HV02-02]])</f>
        <v>6</v>
      </c>
      <c r="CF245" s="6">
        <f t="shared" si="44"/>
        <v>0</v>
      </c>
      <c r="CG245" s="6">
        <f t="shared" si="44"/>
        <v>0</v>
      </c>
      <c r="CH245" s="6">
        <f>SUM(Table1[[#This Row],[MOH 731_EMTCT_Known Positive at 1st ANC_HV02-01]])</f>
        <v>0</v>
      </c>
      <c r="CI245" s="6">
        <f>SUM(Table1[[#This Row],[MOH 731_EMTCT_Positive Results_ANC_HV02-10]])</f>
        <v>0</v>
      </c>
      <c r="CJ245" s="6">
        <f t="shared" si="34"/>
        <v>0</v>
      </c>
      <c r="CK245" s="6">
        <f t="shared" si="35"/>
        <v>0</v>
      </c>
      <c r="CL245" s="6">
        <f>Table1[[#This Row],[MOH 731_EMTCT_Start HAART_ANC_HV02-15]]</f>
        <v>0</v>
      </c>
      <c r="CM245" s="6">
        <f>Table1[[#This Row],[MOH 731_EMTCT_On HAART at 1st ANC_HV02-14]]</f>
        <v>0</v>
      </c>
      <c r="CN245" s="6">
        <f>SUM(Table1[[#This Row],[MOH 731_HIV_TB_StartART_&lt;1 (M) HV03-01]:[MOH 731_HIV_TB_StartART_25+_(F)_HV03-14]])</f>
        <v>0</v>
      </c>
      <c r="CO245" s="6">
        <f>SUM(Table1[[#This Row],[MOH 731_HIV_TB_OnART_&lt;1 (M) HV03-15]:[MOH 731_HIV_TB_OnART_25+_(F)_HV03-28]])</f>
        <v>0</v>
      </c>
      <c r="CP245" s="6">
        <f>Table1[[#This Row],[anc1_731]]</f>
        <v>6</v>
      </c>
      <c r="CQ245" s="6">
        <f>Table1[[#This Row],[anc_kp]]</f>
        <v>0</v>
      </c>
      <c r="CR245" s="6">
        <f>Table1[[#This Row],[MOH 731_HIV_TB cases_New_HV03-61]]</f>
        <v>0</v>
      </c>
      <c r="CS245" s="6">
        <f>Table1[[#This Row],[MOH 731_HIV_TB New_KnownHIVPositive(KPs)_HV03-62]]</f>
        <v>0</v>
      </c>
      <c r="CT245" s="6">
        <f t="shared" si="36"/>
        <v>0</v>
      </c>
      <c r="CU245" s="6">
        <f t="shared" si="37"/>
        <v>0</v>
      </c>
      <c r="CV245" s="6">
        <f>Table1[[#This Row],[MOH 731_HIV_TB New HIV Positive_HV03-63]]</f>
        <v>0</v>
      </c>
      <c r="CW245" s="6">
        <f>Table1[[#This Row],[MOH 731_HIV_TB New Known HIV Positive (KP) on HAART_HV03-64]]</f>
        <v>0</v>
      </c>
      <c r="CX245" s="6">
        <f>Table1[[#This Row],[MOH 731_HIV_TB New_start_HAART_HV03-65]]</f>
        <v>0</v>
      </c>
      <c r="CY245" s="6">
        <f>SUM(Table1[[#This Row],[tb_alreadyart_3082]:[tb_newart_3083]])</f>
        <v>0</v>
      </c>
      <c r="CZ245" s="6">
        <f>SUM(Table1[[#This Row],[MOH 731_HTS_No. Initiated on PrEP (NEW)_General popn _(M)_ HV01-19]:[MOH 731_HTS_No. Initiated on PrEP (NEW)_Pregnant and breastfeeding women HV01-31]])</f>
        <v>0</v>
      </c>
      <c r="DA245" s="6">
        <f t="shared" si="38"/>
        <v>0</v>
      </c>
      <c r="DB245" s="6">
        <f t="shared" si="39"/>
        <v>0</v>
      </c>
      <c r="DC245" s="6">
        <f>Table1[[#This Row],[MOH 711 SGBV Total Survivors Seen]]</f>
        <v>0</v>
      </c>
      <c r="DD245" s="6">
        <f t="shared" si="40"/>
        <v>0</v>
      </c>
      <c r="DE245" s="6">
        <f t="shared" si="41"/>
        <v>0</v>
      </c>
      <c r="DF245" s="6">
        <f>SUM(Table1[[#This Row],[MOH 731_HIV_TB_StartTPT_&lt;15 HV03-31]:[MOH 731_HIV_TB_StartTPT_15+ HV03-32]])</f>
        <v>0</v>
      </c>
      <c r="DG245" s="6">
        <f t="shared" si="42"/>
        <v>0</v>
      </c>
      <c r="DH245" s="18"/>
      <c r="DI245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('202407_MyH4BpPvnyl','202407','MyH4BpPvnyl','17086','0','22','6','6','0','0','0','0','0','0','0','0','0','0','6','0','0','0','0','0','0','0','0','0','0','0','0','0','0','0','0','0');</v>
      </c>
    </row>
    <row r="246" spans="2:113" x14ac:dyDescent="0.25">
      <c r="B246" s="1">
        <v>202407</v>
      </c>
      <c r="C246" s="2">
        <v>45474</v>
      </c>
      <c r="D246" s="1">
        <v>202407</v>
      </c>
      <c r="E246" s="1"/>
      <c r="F246" s="1" t="s">
        <v>430</v>
      </c>
      <c r="G246" s="1" t="s">
        <v>431</v>
      </c>
      <c r="H246" s="1">
        <v>15543</v>
      </c>
      <c r="I246" s="1"/>
      <c r="J246" s="1">
        <v>1</v>
      </c>
      <c r="K246" s="1">
        <v>21</v>
      </c>
      <c r="L246" s="1"/>
      <c r="M246" s="1"/>
      <c r="N246" s="1"/>
      <c r="O246" s="1"/>
      <c r="P246" s="1"/>
      <c r="Q246" s="1"/>
      <c r="R246" s="1"/>
      <c r="S246" s="1">
        <v>1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>
        <v>8</v>
      </c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>
        <v>1</v>
      </c>
      <c r="BL246" s="1">
        <v>1</v>
      </c>
      <c r="BM246" s="1"/>
      <c r="BN246" s="1"/>
      <c r="BO246" s="1">
        <v>1</v>
      </c>
      <c r="BP246" s="1">
        <v>5</v>
      </c>
      <c r="BQ246" s="1">
        <v>15</v>
      </c>
      <c r="BR246" s="1"/>
      <c r="BS246" s="1"/>
      <c r="BT246" s="1"/>
      <c r="BU246" s="1"/>
      <c r="BV246" s="1"/>
      <c r="BW246" s="1"/>
      <c r="BX246" s="1"/>
      <c r="BY246" s="1">
        <v>8</v>
      </c>
      <c r="BZ246" s="1"/>
      <c r="CA246" s="1">
        <v>1</v>
      </c>
      <c r="CB246" s="16">
        <f>SUM(Table1[[#This Row],[MOH 731_HTS_Positive_2-9 _(M)_ HV01-06]:[MOH 731_HTS_Positive_25+ _(F) (Including PMTCT)_HV01-15]])</f>
        <v>1</v>
      </c>
      <c r="CC246" s="16">
        <f>SUM(Table1[[#This Row],[MOH 731_HTS_Tests _(M)_ HV01-01]:[MOH 731_HTS_Tests _(F) (Including PMTCT)_ HV01-02]])</f>
        <v>22</v>
      </c>
      <c r="CD246" s="16">
        <f>Table1[[#This Row],[MOH 711 New ANC clients]]</f>
        <v>8</v>
      </c>
      <c r="CE246" s="6">
        <f>SUM(Table1[[#This Row],[MOH 731_EMTCT_Tested at ANC_Initial_HV02-02]])</f>
        <v>8</v>
      </c>
      <c r="CF246" s="6">
        <f t="shared" si="44"/>
        <v>0</v>
      </c>
      <c r="CG246" s="6">
        <f t="shared" si="44"/>
        <v>0</v>
      </c>
      <c r="CH246" s="6">
        <f>SUM(Table1[[#This Row],[MOH 731_EMTCT_Known Positive at 1st ANC_HV02-01]])</f>
        <v>0</v>
      </c>
      <c r="CI246" s="6">
        <f>SUM(Table1[[#This Row],[MOH 731_EMTCT_Positive Results_ANC_HV02-10]])</f>
        <v>0</v>
      </c>
      <c r="CJ246" s="6">
        <f t="shared" si="34"/>
        <v>0</v>
      </c>
      <c r="CK246" s="6">
        <f t="shared" si="35"/>
        <v>0</v>
      </c>
      <c r="CL246" s="6">
        <f>Table1[[#This Row],[MOH 731_EMTCT_Start HAART_ANC_HV02-15]]</f>
        <v>0</v>
      </c>
      <c r="CM246" s="6">
        <f>Table1[[#This Row],[MOH 731_EMTCT_On HAART at 1st ANC_HV02-14]]</f>
        <v>0</v>
      </c>
      <c r="CN246" s="6">
        <f>SUM(Table1[[#This Row],[MOH 731_HIV_TB_StartART_&lt;1 (M) HV03-01]:[MOH 731_HIV_TB_StartART_25+_(F)_HV03-14]])</f>
        <v>0</v>
      </c>
      <c r="CO246" s="6">
        <f>SUM(Table1[[#This Row],[MOH 731_HIV_TB_OnART_&lt;1 (M) HV03-15]:[MOH 731_HIV_TB_OnART_25+_(F)_HV03-28]])</f>
        <v>23</v>
      </c>
      <c r="CP246" s="6">
        <f>Table1[[#This Row],[anc1_731]]</f>
        <v>8</v>
      </c>
      <c r="CQ246" s="6">
        <f>Table1[[#This Row],[anc_kp]]</f>
        <v>0</v>
      </c>
      <c r="CR246" s="6">
        <f>Table1[[#This Row],[MOH 731_HIV_TB cases_New_HV03-61]]</f>
        <v>0</v>
      </c>
      <c r="CS246" s="6">
        <f>Table1[[#This Row],[MOH 731_HIV_TB New_KnownHIVPositive(KPs)_HV03-62]]</f>
        <v>0</v>
      </c>
      <c r="CT246" s="6">
        <f t="shared" si="36"/>
        <v>0</v>
      </c>
      <c r="CU246" s="6">
        <f t="shared" si="37"/>
        <v>0</v>
      </c>
      <c r="CV246" s="6">
        <f>Table1[[#This Row],[MOH 731_HIV_TB New HIV Positive_HV03-63]]</f>
        <v>0</v>
      </c>
      <c r="CW246" s="6">
        <f>Table1[[#This Row],[MOH 731_HIV_TB New Known HIV Positive (KP) on HAART_HV03-64]]</f>
        <v>0</v>
      </c>
      <c r="CX246" s="6">
        <f>Table1[[#This Row],[MOH 731_HIV_TB New_start_HAART_HV03-65]]</f>
        <v>0</v>
      </c>
      <c r="CY246" s="6">
        <f>SUM(Table1[[#This Row],[tb_alreadyart_3082]:[tb_newart_3083]])</f>
        <v>0</v>
      </c>
      <c r="CZ246" s="6">
        <f>SUM(Table1[[#This Row],[MOH 731_HTS_No. Initiated on PrEP (NEW)_General popn _(M)_ HV01-19]:[MOH 731_HTS_No. Initiated on PrEP (NEW)_Pregnant and breastfeeding women HV01-31]])</f>
        <v>0</v>
      </c>
      <c r="DA246" s="6">
        <f t="shared" si="38"/>
        <v>0</v>
      </c>
      <c r="DB246" s="6">
        <f t="shared" si="39"/>
        <v>0</v>
      </c>
      <c r="DC246" s="6">
        <f>Table1[[#This Row],[MOH 711 SGBV Total Survivors Seen]]</f>
        <v>1</v>
      </c>
      <c r="DD246" s="6">
        <f t="shared" si="40"/>
        <v>0</v>
      </c>
      <c r="DE246" s="6">
        <f t="shared" si="41"/>
        <v>0</v>
      </c>
      <c r="DF246" s="6">
        <f>SUM(Table1[[#This Row],[MOH 731_HIV_TB_StartTPT_&lt;15 HV03-31]:[MOH 731_HIV_TB_StartTPT_15+ HV03-32]])</f>
        <v>0</v>
      </c>
      <c r="DG246" s="6">
        <f t="shared" si="42"/>
        <v>0</v>
      </c>
      <c r="DH246" s="18"/>
      <c r="DI246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('202407_MEn5F2lVDln','202407','MEn5F2lVDln','15543','1','22','8','8','0','0','0','0','0','0','0','0','0','23','8','0','0','0','0','0','0','0','0','0','0','0','0','1','0','0','0','0');</v>
      </c>
    </row>
    <row r="247" spans="2:113" x14ac:dyDescent="0.25">
      <c r="B247" s="1">
        <v>202407</v>
      </c>
      <c r="C247" s="2">
        <v>45474</v>
      </c>
      <c r="D247" s="1">
        <v>202407</v>
      </c>
      <c r="E247" s="1"/>
      <c r="F247" s="1" t="s">
        <v>432</v>
      </c>
      <c r="G247" s="1" t="s">
        <v>433</v>
      </c>
      <c r="H247" s="1">
        <v>20755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>
        <v>1</v>
      </c>
      <c r="AK247" s="1">
        <v>2</v>
      </c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>
        <v>1</v>
      </c>
      <c r="BZ247" s="1"/>
      <c r="CA247" s="1"/>
      <c r="CB247" s="16">
        <f>SUM(Table1[[#This Row],[MOH 731_HTS_Positive_2-9 _(M)_ HV01-06]:[MOH 731_HTS_Positive_25+ _(F) (Including PMTCT)_HV01-15]])</f>
        <v>0</v>
      </c>
      <c r="CC247" s="16">
        <f>SUM(Table1[[#This Row],[MOH 731_HTS_Tests _(M)_ HV01-01]:[MOH 731_HTS_Tests _(F) (Including PMTCT)_ HV01-02]])</f>
        <v>0</v>
      </c>
      <c r="CD247" s="16">
        <f>Table1[[#This Row],[MOH 711 New ANC clients]]</f>
        <v>1</v>
      </c>
      <c r="CE247" s="6">
        <f>SUM(Table1[[#This Row],[MOH 731_EMTCT_Tested at ANC_Initial_HV02-02]])</f>
        <v>1</v>
      </c>
      <c r="CF247" s="6">
        <f t="shared" si="44"/>
        <v>0</v>
      </c>
      <c r="CG247" s="6">
        <f t="shared" si="44"/>
        <v>0</v>
      </c>
      <c r="CH247" s="6">
        <f>SUM(Table1[[#This Row],[MOH 731_EMTCT_Known Positive at 1st ANC_HV02-01]])</f>
        <v>0</v>
      </c>
      <c r="CI247" s="6">
        <f>SUM(Table1[[#This Row],[MOH 731_EMTCT_Positive Results_ANC_HV02-10]])</f>
        <v>0</v>
      </c>
      <c r="CJ247" s="6">
        <f t="shared" si="34"/>
        <v>0</v>
      </c>
      <c r="CK247" s="6">
        <f t="shared" si="35"/>
        <v>0</v>
      </c>
      <c r="CL247" s="6">
        <f>Table1[[#This Row],[MOH 731_EMTCT_Start HAART_ANC_HV02-15]]</f>
        <v>0</v>
      </c>
      <c r="CM247" s="6">
        <f>Table1[[#This Row],[MOH 731_EMTCT_On HAART at 1st ANC_HV02-14]]</f>
        <v>0</v>
      </c>
      <c r="CN247" s="6">
        <f>SUM(Table1[[#This Row],[MOH 731_HIV_TB_StartART_&lt;1 (M) HV03-01]:[MOH 731_HIV_TB_StartART_25+_(F)_HV03-14]])</f>
        <v>0</v>
      </c>
      <c r="CO247" s="6">
        <f>SUM(Table1[[#This Row],[MOH 731_HIV_TB_OnART_&lt;1 (M) HV03-15]:[MOH 731_HIV_TB_OnART_25+_(F)_HV03-28]])</f>
        <v>0</v>
      </c>
      <c r="CP247" s="6">
        <f>Table1[[#This Row],[anc1_731]]</f>
        <v>1</v>
      </c>
      <c r="CQ247" s="6">
        <f>Table1[[#This Row],[anc_kp]]</f>
        <v>0</v>
      </c>
      <c r="CR247" s="6">
        <f>Table1[[#This Row],[MOH 731_HIV_TB cases_New_HV03-61]]</f>
        <v>0</v>
      </c>
      <c r="CS247" s="6">
        <f>Table1[[#This Row],[MOH 731_HIV_TB New_KnownHIVPositive(KPs)_HV03-62]]</f>
        <v>0</v>
      </c>
      <c r="CT247" s="6">
        <f t="shared" si="36"/>
        <v>0</v>
      </c>
      <c r="CU247" s="6">
        <f t="shared" si="37"/>
        <v>0</v>
      </c>
      <c r="CV247" s="6">
        <f>Table1[[#This Row],[MOH 731_HIV_TB New HIV Positive_HV03-63]]</f>
        <v>0</v>
      </c>
      <c r="CW247" s="6">
        <f>Table1[[#This Row],[MOH 731_HIV_TB New Known HIV Positive (KP) on HAART_HV03-64]]</f>
        <v>0</v>
      </c>
      <c r="CX247" s="6">
        <f>Table1[[#This Row],[MOH 731_HIV_TB New_start_HAART_HV03-65]]</f>
        <v>0</v>
      </c>
      <c r="CY247" s="6">
        <f>SUM(Table1[[#This Row],[tb_alreadyart_3082]:[tb_newart_3083]])</f>
        <v>0</v>
      </c>
      <c r="CZ247" s="6">
        <f>SUM(Table1[[#This Row],[MOH 731_HTS_No. Initiated on PrEP (NEW)_General popn _(M)_ HV01-19]:[MOH 731_HTS_No. Initiated on PrEP (NEW)_Pregnant and breastfeeding women HV01-31]])</f>
        <v>0</v>
      </c>
      <c r="DA247" s="6">
        <f t="shared" si="38"/>
        <v>0</v>
      </c>
      <c r="DB247" s="6">
        <f t="shared" si="39"/>
        <v>0</v>
      </c>
      <c r="DC247" s="6">
        <f>Table1[[#This Row],[MOH 711 SGBV Total Survivors Seen]]</f>
        <v>0</v>
      </c>
      <c r="DD247" s="6">
        <f t="shared" si="40"/>
        <v>0</v>
      </c>
      <c r="DE247" s="6">
        <f t="shared" si="41"/>
        <v>0</v>
      </c>
      <c r="DF247" s="6">
        <f>SUM(Table1[[#This Row],[MOH 731_HIV_TB_StartTPT_&lt;15 HV03-31]:[MOH 731_HIV_TB_StartTPT_15+ HV03-32]])</f>
        <v>0</v>
      </c>
      <c r="DG247" s="6">
        <f t="shared" si="42"/>
        <v>0</v>
      </c>
      <c r="DH247" s="18"/>
      <c r="DI247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('202407_mErVwsS0BVP','202407','mErVwsS0BVP','20755','0','0','1','1','0','0','0','0','0','0','0','0','0','0','1','0','0','0','0','0','0','0','0','0','0','0','0','0','0','0','0','0');</v>
      </c>
    </row>
    <row r="248" spans="2:113" x14ac:dyDescent="0.25">
      <c r="B248" s="1">
        <v>202407</v>
      </c>
      <c r="C248" s="2">
        <v>45474</v>
      </c>
      <c r="D248" s="1">
        <v>202407</v>
      </c>
      <c r="E248" s="1"/>
      <c r="F248" s="1" t="s">
        <v>434</v>
      </c>
      <c r="G248" s="1" t="s">
        <v>435</v>
      </c>
      <c r="H248" s="1">
        <v>15547</v>
      </c>
      <c r="I248" s="1"/>
      <c r="J248" s="1">
        <v>12</v>
      </c>
      <c r="K248" s="1">
        <v>57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>
        <v>21</v>
      </c>
      <c r="AK248" s="1">
        <v>8</v>
      </c>
      <c r="AL248" s="1"/>
      <c r="AM248" s="1"/>
      <c r="AN248" s="1">
        <v>1</v>
      </c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>
        <v>1</v>
      </c>
      <c r="BG248" s="1"/>
      <c r="BH248" s="1"/>
      <c r="BI248" s="1">
        <v>1</v>
      </c>
      <c r="BJ248" s="1"/>
      <c r="BK248" s="1"/>
      <c r="BL248" s="1"/>
      <c r="BM248" s="1">
        <v>1</v>
      </c>
      <c r="BN248" s="1">
        <v>1</v>
      </c>
      <c r="BO248" s="1"/>
      <c r="BP248" s="1">
        <v>11</v>
      </c>
      <c r="BQ248" s="1">
        <v>36</v>
      </c>
      <c r="BR248" s="1"/>
      <c r="BS248" s="1"/>
      <c r="BT248" s="1"/>
      <c r="BU248" s="1"/>
      <c r="BV248" s="1"/>
      <c r="BW248" s="1"/>
      <c r="BX248" s="1"/>
      <c r="BY248" s="1">
        <v>23</v>
      </c>
      <c r="BZ248" s="1"/>
      <c r="CA248" s="1"/>
      <c r="CB248" s="16">
        <f>SUM(Table1[[#This Row],[MOH 731_HTS_Positive_2-9 _(M)_ HV01-06]:[MOH 731_HTS_Positive_25+ _(F) (Including PMTCT)_HV01-15]])</f>
        <v>0</v>
      </c>
      <c r="CC248" s="16">
        <f>SUM(Table1[[#This Row],[MOH 731_HTS_Tests _(M)_ HV01-01]:[MOH 731_HTS_Tests _(F) (Including PMTCT)_ HV01-02]])</f>
        <v>69</v>
      </c>
      <c r="CD248" s="16">
        <f>Table1[[#This Row],[MOH 711 New ANC clients]]</f>
        <v>23</v>
      </c>
      <c r="CE248" s="6">
        <f>SUM(Table1[[#This Row],[MOH 731_EMTCT_Tested at ANC_Initial_HV02-02]])</f>
        <v>21</v>
      </c>
      <c r="CF248" s="6">
        <f t="shared" si="44"/>
        <v>0</v>
      </c>
      <c r="CG248" s="6">
        <f t="shared" si="44"/>
        <v>0</v>
      </c>
      <c r="CH248" s="6">
        <f>SUM(Table1[[#This Row],[MOH 731_EMTCT_Known Positive at 1st ANC_HV02-01]])</f>
        <v>0</v>
      </c>
      <c r="CI248" s="6">
        <f>SUM(Table1[[#This Row],[MOH 731_EMTCT_Positive Results_ANC_HV02-10]])</f>
        <v>0</v>
      </c>
      <c r="CJ248" s="6">
        <f t="shared" si="34"/>
        <v>0</v>
      </c>
      <c r="CK248" s="6">
        <f t="shared" si="35"/>
        <v>0</v>
      </c>
      <c r="CL248" s="6">
        <f>Table1[[#This Row],[MOH 731_EMTCT_Start HAART_ANC_HV02-15]]</f>
        <v>0</v>
      </c>
      <c r="CM248" s="6">
        <f>Table1[[#This Row],[MOH 731_EMTCT_On HAART at 1st ANC_HV02-14]]</f>
        <v>1</v>
      </c>
      <c r="CN248" s="6">
        <f>SUM(Table1[[#This Row],[MOH 731_HIV_TB_StartART_&lt;1 (M) HV03-01]:[MOH 731_HIV_TB_StartART_25+_(F)_HV03-14]])</f>
        <v>0</v>
      </c>
      <c r="CO248" s="6">
        <f>SUM(Table1[[#This Row],[MOH 731_HIV_TB_OnART_&lt;1 (M) HV03-15]:[MOH 731_HIV_TB_OnART_25+_(F)_HV03-28]])</f>
        <v>51</v>
      </c>
      <c r="CP248" s="6">
        <f>Table1[[#This Row],[anc1_731]]</f>
        <v>23</v>
      </c>
      <c r="CQ248" s="6">
        <f>Table1[[#This Row],[anc_kp]]</f>
        <v>0</v>
      </c>
      <c r="CR248" s="6">
        <f>Table1[[#This Row],[MOH 731_HIV_TB cases_New_HV03-61]]</f>
        <v>0</v>
      </c>
      <c r="CS248" s="6">
        <f>Table1[[#This Row],[MOH 731_HIV_TB New_KnownHIVPositive(KPs)_HV03-62]]</f>
        <v>0</v>
      </c>
      <c r="CT248" s="6">
        <f t="shared" si="36"/>
        <v>0</v>
      </c>
      <c r="CU248" s="6">
        <f t="shared" si="37"/>
        <v>0</v>
      </c>
      <c r="CV248" s="6">
        <f>Table1[[#This Row],[MOH 731_HIV_TB New HIV Positive_HV03-63]]</f>
        <v>0</v>
      </c>
      <c r="CW248" s="6">
        <f>Table1[[#This Row],[MOH 731_HIV_TB New Known HIV Positive (KP) on HAART_HV03-64]]</f>
        <v>0</v>
      </c>
      <c r="CX248" s="6">
        <f>Table1[[#This Row],[MOH 731_HIV_TB New_start_HAART_HV03-65]]</f>
        <v>0</v>
      </c>
      <c r="CY248" s="6">
        <f>SUM(Table1[[#This Row],[tb_alreadyart_3082]:[tb_newart_3083]])</f>
        <v>0</v>
      </c>
      <c r="CZ248" s="6">
        <f>SUM(Table1[[#This Row],[MOH 731_HTS_No. Initiated on PrEP (NEW)_General popn _(M)_ HV01-19]:[MOH 731_HTS_No. Initiated on PrEP (NEW)_Pregnant and breastfeeding women HV01-31]])</f>
        <v>0</v>
      </c>
      <c r="DA248" s="6">
        <f t="shared" si="38"/>
        <v>0</v>
      </c>
      <c r="DB248" s="6">
        <f t="shared" si="39"/>
        <v>0</v>
      </c>
      <c r="DC248" s="6">
        <f>Table1[[#This Row],[MOH 711 SGBV Total Survivors Seen]]</f>
        <v>0</v>
      </c>
      <c r="DD248" s="6">
        <f t="shared" si="40"/>
        <v>0</v>
      </c>
      <c r="DE248" s="6">
        <f t="shared" si="41"/>
        <v>0</v>
      </c>
      <c r="DF248" s="6">
        <f>SUM(Table1[[#This Row],[MOH 731_HIV_TB_StartTPT_&lt;15 HV03-31]:[MOH 731_HIV_TB_StartTPT_15+ HV03-32]])</f>
        <v>0</v>
      </c>
      <c r="DG248" s="6">
        <f t="shared" si="42"/>
        <v>0</v>
      </c>
      <c r="DH248" s="18"/>
      <c r="DI248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('202407_eDXfcHuxGxb','202407','eDXfcHuxGxb','15547','0','69','23','21','0','0','0','0','0','0','0','1','0','51','23','0','0','0','0','0','0','0','0','0','0','0','0','0','0','0','0','0');</v>
      </c>
    </row>
    <row r="249" spans="2:113" x14ac:dyDescent="0.25">
      <c r="B249" s="1">
        <v>202407</v>
      </c>
      <c r="C249" s="2">
        <v>45474</v>
      </c>
      <c r="D249" s="1">
        <v>202407</v>
      </c>
      <c r="E249" s="1"/>
      <c r="F249" s="1" t="s">
        <v>751</v>
      </c>
      <c r="G249" s="1" t="s">
        <v>752</v>
      </c>
      <c r="H249" s="1">
        <v>15548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>
        <v>14</v>
      </c>
      <c r="BZ249" s="1"/>
      <c r="CA249" s="1"/>
      <c r="CB249" s="16">
        <f>SUM(Table1[[#This Row],[MOH 731_HTS_Positive_2-9 _(M)_ HV01-06]:[MOH 731_HTS_Positive_25+ _(F) (Including PMTCT)_HV01-15]])</f>
        <v>0</v>
      </c>
      <c r="CC249" s="16">
        <f>SUM(Table1[[#This Row],[MOH 731_HTS_Tests _(M)_ HV01-01]:[MOH 731_HTS_Tests _(F) (Including PMTCT)_ HV01-02]])</f>
        <v>0</v>
      </c>
      <c r="CD249" s="16">
        <f>Table1[[#This Row],[MOH 711 New ANC clients]]</f>
        <v>14</v>
      </c>
      <c r="CE249" s="6">
        <f>SUM(Table1[[#This Row],[MOH 731_EMTCT_Tested at ANC_Initial_HV02-02]])</f>
        <v>0</v>
      </c>
      <c r="CF249" s="6">
        <f t="shared" si="44"/>
        <v>0</v>
      </c>
      <c r="CG249" s="6">
        <f t="shared" si="44"/>
        <v>0</v>
      </c>
      <c r="CH249" s="6">
        <f>SUM(Table1[[#This Row],[MOH 731_EMTCT_Known Positive at 1st ANC_HV02-01]])</f>
        <v>0</v>
      </c>
      <c r="CI249" s="6">
        <f>SUM(Table1[[#This Row],[MOH 731_EMTCT_Positive Results_ANC_HV02-10]])</f>
        <v>0</v>
      </c>
      <c r="CJ249" s="6">
        <f t="shared" si="34"/>
        <v>0</v>
      </c>
      <c r="CK249" s="6">
        <f t="shared" si="35"/>
        <v>0</v>
      </c>
      <c r="CL249" s="6">
        <f>Table1[[#This Row],[MOH 731_EMTCT_Start HAART_ANC_HV02-15]]</f>
        <v>0</v>
      </c>
      <c r="CM249" s="6">
        <f>Table1[[#This Row],[MOH 731_EMTCT_On HAART at 1st ANC_HV02-14]]</f>
        <v>0</v>
      </c>
      <c r="CN249" s="6">
        <f>SUM(Table1[[#This Row],[MOH 731_HIV_TB_StartART_&lt;1 (M) HV03-01]:[MOH 731_HIV_TB_StartART_25+_(F)_HV03-14]])</f>
        <v>0</v>
      </c>
      <c r="CO249" s="6">
        <f>SUM(Table1[[#This Row],[MOH 731_HIV_TB_OnART_&lt;1 (M) HV03-15]:[MOH 731_HIV_TB_OnART_25+_(F)_HV03-28]])</f>
        <v>0</v>
      </c>
      <c r="CP249" s="6">
        <f>Table1[[#This Row],[anc1_731]]</f>
        <v>14</v>
      </c>
      <c r="CQ249" s="6">
        <f>Table1[[#This Row],[anc_kp]]</f>
        <v>0</v>
      </c>
      <c r="CR249" s="6">
        <f>Table1[[#This Row],[MOH 731_HIV_TB cases_New_HV03-61]]</f>
        <v>0</v>
      </c>
      <c r="CS249" s="6">
        <f>Table1[[#This Row],[MOH 731_HIV_TB New_KnownHIVPositive(KPs)_HV03-62]]</f>
        <v>0</v>
      </c>
      <c r="CT249" s="6">
        <f t="shared" si="36"/>
        <v>0</v>
      </c>
      <c r="CU249" s="6">
        <f t="shared" si="37"/>
        <v>0</v>
      </c>
      <c r="CV249" s="6">
        <f>Table1[[#This Row],[MOH 731_HIV_TB New HIV Positive_HV03-63]]</f>
        <v>0</v>
      </c>
      <c r="CW249" s="6">
        <f>Table1[[#This Row],[MOH 731_HIV_TB New Known HIV Positive (KP) on HAART_HV03-64]]</f>
        <v>0</v>
      </c>
      <c r="CX249" s="6">
        <f>Table1[[#This Row],[MOH 731_HIV_TB New_start_HAART_HV03-65]]</f>
        <v>0</v>
      </c>
      <c r="CY249" s="6">
        <f>SUM(Table1[[#This Row],[tb_alreadyart_3082]:[tb_newart_3083]])</f>
        <v>0</v>
      </c>
      <c r="CZ249" s="6">
        <f>SUM(Table1[[#This Row],[MOH 731_HTS_No. Initiated on PrEP (NEW)_General popn _(M)_ HV01-19]:[MOH 731_HTS_No. Initiated on PrEP (NEW)_Pregnant and breastfeeding women HV01-31]])</f>
        <v>0</v>
      </c>
      <c r="DA249" s="6">
        <f t="shared" si="38"/>
        <v>0</v>
      </c>
      <c r="DB249" s="6">
        <f t="shared" si="39"/>
        <v>0</v>
      </c>
      <c r="DC249" s="6">
        <f>Table1[[#This Row],[MOH 711 SGBV Total Survivors Seen]]</f>
        <v>0</v>
      </c>
      <c r="DD249" s="6">
        <f t="shared" si="40"/>
        <v>0</v>
      </c>
      <c r="DE249" s="6">
        <f t="shared" si="41"/>
        <v>0</v>
      </c>
      <c r="DF249" s="6">
        <f>SUM(Table1[[#This Row],[MOH 731_HIV_TB_StartTPT_&lt;15 HV03-31]:[MOH 731_HIV_TB_StartTPT_15+ HV03-32]])</f>
        <v>0</v>
      </c>
      <c r="DG249" s="6">
        <f t="shared" si="42"/>
        <v>0</v>
      </c>
      <c r="DH249" s="18"/>
      <c r="DI249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('202407_gUbOxK2RoDe','202407','gUbOxK2RoDe','15548','0','0','14','0','0','0','0','0','0','0','0','0','0','0','14','0','0','0','0','0','0','0','0','0','0','0','0','0','0','0','0','0');</v>
      </c>
    </row>
    <row r="250" spans="2:113" x14ac:dyDescent="0.25">
      <c r="B250" s="1">
        <v>202407</v>
      </c>
      <c r="C250" s="2">
        <v>45474</v>
      </c>
      <c r="D250" s="1">
        <v>202407</v>
      </c>
      <c r="E250" s="1"/>
      <c r="F250" s="1" t="s">
        <v>753</v>
      </c>
      <c r="G250" s="1" t="s">
        <v>754</v>
      </c>
      <c r="H250" s="1">
        <v>26497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>
        <v>1</v>
      </c>
      <c r="BZ250" s="1"/>
      <c r="CA250" s="1"/>
      <c r="CB250" s="16">
        <f>SUM(Table1[[#This Row],[MOH 731_HTS_Positive_2-9 _(M)_ HV01-06]:[MOH 731_HTS_Positive_25+ _(F) (Including PMTCT)_HV01-15]])</f>
        <v>0</v>
      </c>
      <c r="CC250" s="16">
        <f>SUM(Table1[[#This Row],[MOH 731_HTS_Tests _(M)_ HV01-01]:[MOH 731_HTS_Tests _(F) (Including PMTCT)_ HV01-02]])</f>
        <v>0</v>
      </c>
      <c r="CD250" s="16">
        <f>Table1[[#This Row],[MOH 711 New ANC clients]]</f>
        <v>1</v>
      </c>
      <c r="CE250" s="6">
        <f>SUM(Table1[[#This Row],[MOH 731_EMTCT_Tested at ANC_Initial_HV02-02]])</f>
        <v>0</v>
      </c>
      <c r="CF250" s="6">
        <f t="shared" si="44"/>
        <v>0</v>
      </c>
      <c r="CG250" s="6">
        <f t="shared" si="44"/>
        <v>0</v>
      </c>
      <c r="CH250" s="6">
        <f>SUM(Table1[[#This Row],[MOH 731_EMTCT_Known Positive at 1st ANC_HV02-01]])</f>
        <v>0</v>
      </c>
      <c r="CI250" s="6">
        <f>SUM(Table1[[#This Row],[MOH 731_EMTCT_Positive Results_ANC_HV02-10]])</f>
        <v>0</v>
      </c>
      <c r="CJ250" s="6">
        <f t="shared" si="34"/>
        <v>0</v>
      </c>
      <c r="CK250" s="6">
        <f t="shared" si="35"/>
        <v>0</v>
      </c>
      <c r="CL250" s="6">
        <f>Table1[[#This Row],[MOH 731_EMTCT_Start HAART_ANC_HV02-15]]</f>
        <v>0</v>
      </c>
      <c r="CM250" s="6">
        <f>Table1[[#This Row],[MOH 731_EMTCT_On HAART at 1st ANC_HV02-14]]</f>
        <v>0</v>
      </c>
      <c r="CN250" s="6">
        <f>SUM(Table1[[#This Row],[MOH 731_HIV_TB_StartART_&lt;1 (M) HV03-01]:[MOH 731_HIV_TB_StartART_25+_(F)_HV03-14]])</f>
        <v>0</v>
      </c>
      <c r="CO250" s="6">
        <f>SUM(Table1[[#This Row],[MOH 731_HIV_TB_OnART_&lt;1 (M) HV03-15]:[MOH 731_HIV_TB_OnART_25+_(F)_HV03-28]])</f>
        <v>0</v>
      </c>
      <c r="CP250" s="6">
        <f>Table1[[#This Row],[anc1_731]]</f>
        <v>1</v>
      </c>
      <c r="CQ250" s="6">
        <f>Table1[[#This Row],[anc_kp]]</f>
        <v>0</v>
      </c>
      <c r="CR250" s="6">
        <f>Table1[[#This Row],[MOH 731_HIV_TB cases_New_HV03-61]]</f>
        <v>0</v>
      </c>
      <c r="CS250" s="6">
        <f>Table1[[#This Row],[MOH 731_HIV_TB New_KnownHIVPositive(KPs)_HV03-62]]</f>
        <v>0</v>
      </c>
      <c r="CT250" s="6">
        <f t="shared" si="36"/>
        <v>0</v>
      </c>
      <c r="CU250" s="6">
        <f t="shared" si="37"/>
        <v>0</v>
      </c>
      <c r="CV250" s="6">
        <f>Table1[[#This Row],[MOH 731_HIV_TB New HIV Positive_HV03-63]]</f>
        <v>0</v>
      </c>
      <c r="CW250" s="6">
        <f>Table1[[#This Row],[MOH 731_HIV_TB New Known HIV Positive (KP) on HAART_HV03-64]]</f>
        <v>0</v>
      </c>
      <c r="CX250" s="6">
        <f>Table1[[#This Row],[MOH 731_HIV_TB New_start_HAART_HV03-65]]</f>
        <v>0</v>
      </c>
      <c r="CY250" s="6">
        <f>SUM(Table1[[#This Row],[tb_alreadyart_3082]:[tb_newart_3083]])</f>
        <v>0</v>
      </c>
      <c r="CZ250" s="6">
        <f>SUM(Table1[[#This Row],[MOH 731_HTS_No. Initiated on PrEP (NEW)_General popn _(M)_ HV01-19]:[MOH 731_HTS_No. Initiated on PrEP (NEW)_Pregnant and breastfeeding women HV01-31]])</f>
        <v>0</v>
      </c>
      <c r="DA250" s="6">
        <f t="shared" si="38"/>
        <v>0</v>
      </c>
      <c r="DB250" s="6">
        <f t="shared" si="39"/>
        <v>0</v>
      </c>
      <c r="DC250" s="6">
        <f>Table1[[#This Row],[MOH 711 SGBV Total Survivors Seen]]</f>
        <v>0</v>
      </c>
      <c r="DD250" s="6">
        <f t="shared" si="40"/>
        <v>0</v>
      </c>
      <c r="DE250" s="6">
        <f t="shared" si="41"/>
        <v>0</v>
      </c>
      <c r="DF250" s="6">
        <f>SUM(Table1[[#This Row],[MOH 731_HIV_TB_StartTPT_&lt;15 HV03-31]:[MOH 731_HIV_TB_StartTPT_15+ HV03-32]])</f>
        <v>0</v>
      </c>
      <c r="DG250" s="6">
        <f t="shared" si="42"/>
        <v>0</v>
      </c>
      <c r="DH250" s="18"/>
      <c r="DI250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('202407_xneSLtyHXIC','202407','xneSLtyHXIC','26497','0','0','1','0','0','0','0','0','0','0','0','0','0','0','1','0','0','0','0','0','0','0','0','0','0','0','0','0','0','0','0','0');</v>
      </c>
    </row>
    <row r="251" spans="2:113" x14ac:dyDescent="0.25">
      <c r="B251" s="1">
        <v>202407</v>
      </c>
      <c r="C251" s="2">
        <v>45474</v>
      </c>
      <c r="D251" s="1">
        <v>202407</v>
      </c>
      <c r="E251" s="1"/>
      <c r="F251" s="1" t="s">
        <v>436</v>
      </c>
      <c r="G251" s="1" t="s">
        <v>437</v>
      </c>
      <c r="H251" s="1">
        <v>15549</v>
      </c>
      <c r="I251" s="1"/>
      <c r="J251" s="1">
        <v>2</v>
      </c>
      <c r="K251" s="1">
        <v>2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>
        <v>1</v>
      </c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>
        <v>4</v>
      </c>
      <c r="BR251" s="1"/>
      <c r="BS251" s="1"/>
      <c r="BT251" s="1"/>
      <c r="BU251" s="1"/>
      <c r="BV251" s="1"/>
      <c r="BW251" s="1"/>
      <c r="BX251" s="1"/>
      <c r="BY251" s="1">
        <v>1</v>
      </c>
      <c r="BZ251" s="1"/>
      <c r="CA251" s="1"/>
      <c r="CB251" s="16">
        <f>SUM(Table1[[#This Row],[MOH 731_HTS_Positive_2-9 _(M)_ HV01-06]:[MOH 731_HTS_Positive_25+ _(F) (Including PMTCT)_HV01-15]])</f>
        <v>0</v>
      </c>
      <c r="CC251" s="16">
        <f>SUM(Table1[[#This Row],[MOH 731_HTS_Tests _(M)_ HV01-01]:[MOH 731_HTS_Tests _(F) (Including PMTCT)_ HV01-02]])</f>
        <v>4</v>
      </c>
      <c r="CD251" s="16">
        <f>Table1[[#This Row],[MOH 711 New ANC clients]]</f>
        <v>1</v>
      </c>
      <c r="CE251" s="6">
        <f>SUM(Table1[[#This Row],[MOH 731_EMTCT_Tested at ANC_Initial_HV02-02]])</f>
        <v>1</v>
      </c>
      <c r="CF251" s="6">
        <f t="shared" si="44"/>
        <v>0</v>
      </c>
      <c r="CG251" s="6">
        <f t="shared" si="44"/>
        <v>0</v>
      </c>
      <c r="CH251" s="6">
        <f>SUM(Table1[[#This Row],[MOH 731_EMTCT_Known Positive at 1st ANC_HV02-01]])</f>
        <v>0</v>
      </c>
      <c r="CI251" s="6">
        <f>SUM(Table1[[#This Row],[MOH 731_EMTCT_Positive Results_ANC_HV02-10]])</f>
        <v>0</v>
      </c>
      <c r="CJ251" s="6">
        <f t="shared" si="34"/>
        <v>0</v>
      </c>
      <c r="CK251" s="6">
        <f t="shared" si="35"/>
        <v>0</v>
      </c>
      <c r="CL251" s="6">
        <f>Table1[[#This Row],[MOH 731_EMTCT_Start HAART_ANC_HV02-15]]</f>
        <v>0</v>
      </c>
      <c r="CM251" s="6">
        <f>Table1[[#This Row],[MOH 731_EMTCT_On HAART at 1st ANC_HV02-14]]</f>
        <v>0</v>
      </c>
      <c r="CN251" s="6">
        <f>SUM(Table1[[#This Row],[MOH 731_HIV_TB_StartART_&lt;1 (M) HV03-01]:[MOH 731_HIV_TB_StartART_25+_(F)_HV03-14]])</f>
        <v>0</v>
      </c>
      <c r="CO251" s="6">
        <f>SUM(Table1[[#This Row],[MOH 731_HIV_TB_OnART_&lt;1 (M) HV03-15]:[MOH 731_HIV_TB_OnART_25+_(F)_HV03-28]])</f>
        <v>4</v>
      </c>
      <c r="CP251" s="6">
        <f>Table1[[#This Row],[anc1_731]]</f>
        <v>1</v>
      </c>
      <c r="CQ251" s="6">
        <f>Table1[[#This Row],[anc_kp]]</f>
        <v>0</v>
      </c>
      <c r="CR251" s="6">
        <f>Table1[[#This Row],[MOH 731_HIV_TB cases_New_HV03-61]]</f>
        <v>0</v>
      </c>
      <c r="CS251" s="6">
        <f>Table1[[#This Row],[MOH 731_HIV_TB New_KnownHIVPositive(KPs)_HV03-62]]</f>
        <v>0</v>
      </c>
      <c r="CT251" s="6">
        <f t="shared" si="36"/>
        <v>0</v>
      </c>
      <c r="CU251" s="6">
        <f t="shared" si="37"/>
        <v>0</v>
      </c>
      <c r="CV251" s="6">
        <f>Table1[[#This Row],[MOH 731_HIV_TB New HIV Positive_HV03-63]]</f>
        <v>0</v>
      </c>
      <c r="CW251" s="6">
        <f>Table1[[#This Row],[MOH 731_HIV_TB New Known HIV Positive (KP) on HAART_HV03-64]]</f>
        <v>0</v>
      </c>
      <c r="CX251" s="6">
        <f>Table1[[#This Row],[MOH 731_HIV_TB New_start_HAART_HV03-65]]</f>
        <v>0</v>
      </c>
      <c r="CY251" s="6">
        <f>SUM(Table1[[#This Row],[tb_alreadyart_3082]:[tb_newart_3083]])</f>
        <v>0</v>
      </c>
      <c r="CZ251" s="6">
        <f>SUM(Table1[[#This Row],[MOH 731_HTS_No. Initiated on PrEP (NEW)_General popn _(M)_ HV01-19]:[MOH 731_HTS_No. Initiated on PrEP (NEW)_Pregnant and breastfeeding women HV01-31]])</f>
        <v>0</v>
      </c>
      <c r="DA251" s="6">
        <f t="shared" si="38"/>
        <v>0</v>
      </c>
      <c r="DB251" s="6">
        <f t="shared" si="39"/>
        <v>0</v>
      </c>
      <c r="DC251" s="6">
        <f>Table1[[#This Row],[MOH 711 SGBV Total Survivors Seen]]</f>
        <v>0</v>
      </c>
      <c r="DD251" s="6">
        <f t="shared" si="40"/>
        <v>0</v>
      </c>
      <c r="DE251" s="6">
        <f t="shared" si="41"/>
        <v>0</v>
      </c>
      <c r="DF251" s="6">
        <f>SUM(Table1[[#This Row],[MOH 731_HIV_TB_StartTPT_&lt;15 HV03-31]:[MOH 731_HIV_TB_StartTPT_15+ HV03-32]])</f>
        <v>0</v>
      </c>
      <c r="DG251" s="6">
        <f t="shared" si="42"/>
        <v>0</v>
      </c>
      <c r="DH251" s="18"/>
      <c r="DI251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('202407_o0YDpXsWuEs','202407','o0YDpXsWuEs','15549','0','4','1','1','0','0','0','0','0','0','0','0','0','4','1','0','0','0','0','0','0','0','0','0','0','0','0','0','0','0','0','0');</v>
      </c>
    </row>
    <row r="252" spans="2:113" x14ac:dyDescent="0.25">
      <c r="B252" s="1">
        <v>202407</v>
      </c>
      <c r="C252" s="2">
        <v>45474</v>
      </c>
      <c r="D252" s="1">
        <v>202407</v>
      </c>
      <c r="E252" s="1"/>
      <c r="F252" s="1" t="s">
        <v>438</v>
      </c>
      <c r="G252" s="1" t="s">
        <v>439</v>
      </c>
      <c r="H252" s="1">
        <v>29948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>
        <v>2</v>
      </c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>
        <v>3</v>
      </c>
      <c r="BZ252" s="1"/>
      <c r="CA252" s="1"/>
      <c r="CB252" s="16">
        <f>SUM(Table1[[#This Row],[MOH 731_HTS_Positive_2-9 _(M)_ HV01-06]:[MOH 731_HTS_Positive_25+ _(F) (Including PMTCT)_HV01-15]])</f>
        <v>0</v>
      </c>
      <c r="CC252" s="16">
        <f>SUM(Table1[[#This Row],[MOH 731_HTS_Tests _(M)_ HV01-01]:[MOH 731_HTS_Tests _(F) (Including PMTCT)_ HV01-02]])</f>
        <v>0</v>
      </c>
      <c r="CD252" s="16">
        <f>Table1[[#This Row],[MOH 711 New ANC clients]]</f>
        <v>3</v>
      </c>
      <c r="CE252" s="6">
        <f>SUM(Table1[[#This Row],[MOH 731_EMTCT_Tested at ANC_Initial_HV02-02]])</f>
        <v>2</v>
      </c>
      <c r="CF252" s="6">
        <f t="shared" si="44"/>
        <v>0</v>
      </c>
      <c r="CG252" s="6">
        <f t="shared" si="44"/>
        <v>0</v>
      </c>
      <c r="CH252" s="6">
        <f>SUM(Table1[[#This Row],[MOH 731_EMTCT_Known Positive at 1st ANC_HV02-01]])</f>
        <v>0</v>
      </c>
      <c r="CI252" s="6">
        <f>SUM(Table1[[#This Row],[MOH 731_EMTCT_Positive Results_ANC_HV02-10]])</f>
        <v>0</v>
      </c>
      <c r="CJ252" s="6">
        <f t="shared" si="34"/>
        <v>0</v>
      </c>
      <c r="CK252" s="6">
        <f t="shared" si="35"/>
        <v>0</v>
      </c>
      <c r="CL252" s="6">
        <f>Table1[[#This Row],[MOH 731_EMTCT_Start HAART_ANC_HV02-15]]</f>
        <v>0</v>
      </c>
      <c r="CM252" s="6">
        <f>Table1[[#This Row],[MOH 731_EMTCT_On HAART at 1st ANC_HV02-14]]</f>
        <v>0</v>
      </c>
      <c r="CN252" s="6">
        <f>SUM(Table1[[#This Row],[MOH 731_HIV_TB_StartART_&lt;1 (M) HV03-01]:[MOH 731_HIV_TB_StartART_25+_(F)_HV03-14]])</f>
        <v>0</v>
      </c>
      <c r="CO252" s="6">
        <f>SUM(Table1[[#This Row],[MOH 731_HIV_TB_OnART_&lt;1 (M) HV03-15]:[MOH 731_HIV_TB_OnART_25+_(F)_HV03-28]])</f>
        <v>0</v>
      </c>
      <c r="CP252" s="6">
        <f>Table1[[#This Row],[anc1_731]]</f>
        <v>3</v>
      </c>
      <c r="CQ252" s="6">
        <f>Table1[[#This Row],[anc_kp]]</f>
        <v>0</v>
      </c>
      <c r="CR252" s="6">
        <f>Table1[[#This Row],[MOH 731_HIV_TB cases_New_HV03-61]]</f>
        <v>0</v>
      </c>
      <c r="CS252" s="6">
        <f>Table1[[#This Row],[MOH 731_HIV_TB New_KnownHIVPositive(KPs)_HV03-62]]</f>
        <v>0</v>
      </c>
      <c r="CT252" s="6">
        <f t="shared" si="36"/>
        <v>0</v>
      </c>
      <c r="CU252" s="6">
        <f t="shared" si="37"/>
        <v>0</v>
      </c>
      <c r="CV252" s="6">
        <f>Table1[[#This Row],[MOH 731_HIV_TB New HIV Positive_HV03-63]]</f>
        <v>0</v>
      </c>
      <c r="CW252" s="6">
        <f>Table1[[#This Row],[MOH 731_HIV_TB New Known HIV Positive (KP) on HAART_HV03-64]]</f>
        <v>0</v>
      </c>
      <c r="CX252" s="6">
        <f>Table1[[#This Row],[MOH 731_HIV_TB New_start_HAART_HV03-65]]</f>
        <v>0</v>
      </c>
      <c r="CY252" s="6">
        <f>SUM(Table1[[#This Row],[tb_alreadyart_3082]:[tb_newart_3083]])</f>
        <v>0</v>
      </c>
      <c r="CZ252" s="6">
        <f>SUM(Table1[[#This Row],[MOH 731_HTS_No. Initiated on PrEP (NEW)_General popn _(M)_ HV01-19]:[MOH 731_HTS_No. Initiated on PrEP (NEW)_Pregnant and breastfeeding women HV01-31]])</f>
        <v>0</v>
      </c>
      <c r="DA252" s="6">
        <f t="shared" si="38"/>
        <v>0</v>
      </c>
      <c r="DB252" s="6">
        <f t="shared" si="39"/>
        <v>0</v>
      </c>
      <c r="DC252" s="6">
        <f>Table1[[#This Row],[MOH 711 SGBV Total Survivors Seen]]</f>
        <v>0</v>
      </c>
      <c r="DD252" s="6">
        <f t="shared" si="40"/>
        <v>0</v>
      </c>
      <c r="DE252" s="6">
        <f t="shared" si="41"/>
        <v>0</v>
      </c>
      <c r="DF252" s="6">
        <f>SUM(Table1[[#This Row],[MOH 731_HIV_TB_StartTPT_&lt;15 HV03-31]:[MOH 731_HIV_TB_StartTPT_15+ HV03-32]])</f>
        <v>0</v>
      </c>
      <c r="DG252" s="6">
        <f t="shared" si="42"/>
        <v>0</v>
      </c>
      <c r="DH252" s="18"/>
      <c r="DI252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('202407_SjbHHLKPYsQ','202407','SjbHHLKPYsQ','29948','0','0','3','2','0','0','0','0','0','0','0','0','0','0','3','0','0','0','0','0','0','0','0','0','0','0','0','0','0','0','0','0');</v>
      </c>
    </row>
    <row r="253" spans="2:113" x14ac:dyDescent="0.25">
      <c r="B253" s="1">
        <v>202407</v>
      </c>
      <c r="C253" s="2">
        <v>45474</v>
      </c>
      <c r="D253" s="1">
        <v>202407</v>
      </c>
      <c r="E253" s="1"/>
      <c r="F253" s="1" t="s">
        <v>440</v>
      </c>
      <c r="G253" s="1" t="s">
        <v>441</v>
      </c>
      <c r="H253" s="1">
        <v>15562</v>
      </c>
      <c r="I253" s="1"/>
      <c r="J253" s="1"/>
      <c r="K253" s="1">
        <v>3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>
        <v>3</v>
      </c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>
        <v>2</v>
      </c>
      <c r="BZ253" s="1"/>
      <c r="CA253" s="1"/>
      <c r="CB253" s="16">
        <f>SUM(Table1[[#This Row],[MOH 731_HTS_Positive_2-9 _(M)_ HV01-06]:[MOH 731_HTS_Positive_25+ _(F) (Including PMTCT)_HV01-15]])</f>
        <v>0</v>
      </c>
      <c r="CC253" s="16">
        <f>SUM(Table1[[#This Row],[MOH 731_HTS_Tests _(M)_ HV01-01]:[MOH 731_HTS_Tests _(F) (Including PMTCT)_ HV01-02]])</f>
        <v>3</v>
      </c>
      <c r="CD253" s="16">
        <f>Table1[[#This Row],[MOH 711 New ANC clients]]</f>
        <v>2</v>
      </c>
      <c r="CE253" s="6">
        <f>SUM(Table1[[#This Row],[MOH 731_EMTCT_Tested at ANC_Initial_HV02-02]])</f>
        <v>3</v>
      </c>
      <c r="CF253" s="6">
        <f t="shared" si="44"/>
        <v>0</v>
      </c>
      <c r="CG253" s="6">
        <f t="shared" si="44"/>
        <v>0</v>
      </c>
      <c r="CH253" s="6">
        <f>SUM(Table1[[#This Row],[MOH 731_EMTCT_Known Positive at 1st ANC_HV02-01]])</f>
        <v>0</v>
      </c>
      <c r="CI253" s="6">
        <f>SUM(Table1[[#This Row],[MOH 731_EMTCT_Positive Results_ANC_HV02-10]])</f>
        <v>0</v>
      </c>
      <c r="CJ253" s="6">
        <f t="shared" si="34"/>
        <v>0</v>
      </c>
      <c r="CK253" s="6">
        <f t="shared" si="35"/>
        <v>0</v>
      </c>
      <c r="CL253" s="6">
        <f>Table1[[#This Row],[MOH 731_EMTCT_Start HAART_ANC_HV02-15]]</f>
        <v>0</v>
      </c>
      <c r="CM253" s="6">
        <f>Table1[[#This Row],[MOH 731_EMTCT_On HAART at 1st ANC_HV02-14]]</f>
        <v>0</v>
      </c>
      <c r="CN253" s="6">
        <f>SUM(Table1[[#This Row],[MOH 731_HIV_TB_StartART_&lt;1 (M) HV03-01]:[MOH 731_HIV_TB_StartART_25+_(F)_HV03-14]])</f>
        <v>0</v>
      </c>
      <c r="CO253" s="6">
        <f>SUM(Table1[[#This Row],[MOH 731_HIV_TB_OnART_&lt;1 (M) HV03-15]:[MOH 731_HIV_TB_OnART_25+_(F)_HV03-28]])</f>
        <v>0</v>
      </c>
      <c r="CP253" s="6">
        <f>Table1[[#This Row],[anc1_731]]</f>
        <v>2</v>
      </c>
      <c r="CQ253" s="6">
        <f>Table1[[#This Row],[anc_kp]]</f>
        <v>0</v>
      </c>
      <c r="CR253" s="6">
        <f>Table1[[#This Row],[MOH 731_HIV_TB cases_New_HV03-61]]</f>
        <v>0</v>
      </c>
      <c r="CS253" s="6">
        <f>Table1[[#This Row],[MOH 731_HIV_TB New_KnownHIVPositive(KPs)_HV03-62]]</f>
        <v>0</v>
      </c>
      <c r="CT253" s="6">
        <f t="shared" si="36"/>
        <v>0</v>
      </c>
      <c r="CU253" s="6">
        <f t="shared" si="37"/>
        <v>0</v>
      </c>
      <c r="CV253" s="6">
        <f>Table1[[#This Row],[MOH 731_HIV_TB New HIV Positive_HV03-63]]</f>
        <v>0</v>
      </c>
      <c r="CW253" s="6">
        <f>Table1[[#This Row],[MOH 731_HIV_TB New Known HIV Positive (KP) on HAART_HV03-64]]</f>
        <v>0</v>
      </c>
      <c r="CX253" s="6">
        <f>Table1[[#This Row],[MOH 731_HIV_TB New_start_HAART_HV03-65]]</f>
        <v>0</v>
      </c>
      <c r="CY253" s="6">
        <f>SUM(Table1[[#This Row],[tb_alreadyart_3082]:[tb_newart_3083]])</f>
        <v>0</v>
      </c>
      <c r="CZ253" s="6">
        <f>SUM(Table1[[#This Row],[MOH 731_HTS_No. Initiated on PrEP (NEW)_General popn _(M)_ HV01-19]:[MOH 731_HTS_No. Initiated on PrEP (NEW)_Pregnant and breastfeeding women HV01-31]])</f>
        <v>0</v>
      </c>
      <c r="DA253" s="6">
        <f t="shared" si="38"/>
        <v>0</v>
      </c>
      <c r="DB253" s="6">
        <f t="shared" si="39"/>
        <v>0</v>
      </c>
      <c r="DC253" s="6">
        <f>Table1[[#This Row],[MOH 711 SGBV Total Survivors Seen]]</f>
        <v>0</v>
      </c>
      <c r="DD253" s="6">
        <f t="shared" si="40"/>
        <v>0</v>
      </c>
      <c r="DE253" s="6">
        <f t="shared" si="41"/>
        <v>0</v>
      </c>
      <c r="DF253" s="6">
        <f>SUM(Table1[[#This Row],[MOH 731_HIV_TB_StartTPT_&lt;15 HV03-31]:[MOH 731_HIV_TB_StartTPT_15+ HV03-32]])</f>
        <v>0</v>
      </c>
      <c r="DG253" s="6">
        <f t="shared" si="42"/>
        <v>0</v>
      </c>
      <c r="DH253" s="18"/>
      <c r="DI253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('202407_BD4MjPdzyUY','202407','BD4MjPdzyUY','15562','0','3','2','3','0','0','0','0','0','0','0','0','0','0','2','0','0','0','0','0','0','0','0','0','0','0','0','0','0','0','0','0');</v>
      </c>
    </row>
    <row r="254" spans="2:113" x14ac:dyDescent="0.25">
      <c r="B254" s="1">
        <v>202407</v>
      </c>
      <c r="C254" s="2">
        <v>45474</v>
      </c>
      <c r="D254" s="1">
        <v>202407</v>
      </c>
      <c r="E254" s="1"/>
      <c r="F254" s="1" t="s">
        <v>442</v>
      </c>
      <c r="G254" s="1" t="s">
        <v>443</v>
      </c>
      <c r="H254" s="1">
        <v>15566</v>
      </c>
      <c r="I254" s="1"/>
      <c r="J254" s="1">
        <v>2</v>
      </c>
      <c r="K254" s="1">
        <v>10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>
        <v>4</v>
      </c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>
        <v>4</v>
      </c>
      <c r="BZ254" s="1"/>
      <c r="CA254" s="1"/>
      <c r="CB254" s="16">
        <f>SUM(Table1[[#This Row],[MOH 731_HTS_Positive_2-9 _(M)_ HV01-06]:[MOH 731_HTS_Positive_25+ _(F) (Including PMTCT)_HV01-15]])</f>
        <v>0</v>
      </c>
      <c r="CC254" s="16">
        <f>SUM(Table1[[#This Row],[MOH 731_HTS_Tests _(M)_ HV01-01]:[MOH 731_HTS_Tests _(F) (Including PMTCT)_ HV01-02]])</f>
        <v>12</v>
      </c>
      <c r="CD254" s="16">
        <f>Table1[[#This Row],[MOH 711 New ANC clients]]</f>
        <v>4</v>
      </c>
      <c r="CE254" s="6">
        <f>SUM(Table1[[#This Row],[MOH 731_EMTCT_Tested at ANC_Initial_HV02-02]])</f>
        <v>4</v>
      </c>
      <c r="CF254" s="6">
        <f t="shared" si="44"/>
        <v>0</v>
      </c>
      <c r="CG254" s="6">
        <f t="shared" si="44"/>
        <v>0</v>
      </c>
      <c r="CH254" s="6">
        <f>SUM(Table1[[#This Row],[MOH 731_EMTCT_Known Positive at 1st ANC_HV02-01]])</f>
        <v>0</v>
      </c>
      <c r="CI254" s="6">
        <f>SUM(Table1[[#This Row],[MOH 731_EMTCT_Positive Results_ANC_HV02-10]])</f>
        <v>0</v>
      </c>
      <c r="CJ254" s="6">
        <f t="shared" si="34"/>
        <v>0</v>
      </c>
      <c r="CK254" s="6">
        <f t="shared" si="35"/>
        <v>0</v>
      </c>
      <c r="CL254" s="6">
        <f>Table1[[#This Row],[MOH 731_EMTCT_Start HAART_ANC_HV02-15]]</f>
        <v>0</v>
      </c>
      <c r="CM254" s="6">
        <f>Table1[[#This Row],[MOH 731_EMTCT_On HAART at 1st ANC_HV02-14]]</f>
        <v>0</v>
      </c>
      <c r="CN254" s="6">
        <f>SUM(Table1[[#This Row],[MOH 731_HIV_TB_StartART_&lt;1 (M) HV03-01]:[MOH 731_HIV_TB_StartART_25+_(F)_HV03-14]])</f>
        <v>0</v>
      </c>
      <c r="CO254" s="6">
        <f>SUM(Table1[[#This Row],[MOH 731_HIV_TB_OnART_&lt;1 (M) HV03-15]:[MOH 731_HIV_TB_OnART_25+_(F)_HV03-28]])</f>
        <v>0</v>
      </c>
      <c r="CP254" s="6">
        <f>Table1[[#This Row],[anc1_731]]</f>
        <v>4</v>
      </c>
      <c r="CQ254" s="6">
        <f>Table1[[#This Row],[anc_kp]]</f>
        <v>0</v>
      </c>
      <c r="CR254" s="6">
        <f>Table1[[#This Row],[MOH 731_HIV_TB cases_New_HV03-61]]</f>
        <v>0</v>
      </c>
      <c r="CS254" s="6">
        <f>Table1[[#This Row],[MOH 731_HIV_TB New_KnownHIVPositive(KPs)_HV03-62]]</f>
        <v>0</v>
      </c>
      <c r="CT254" s="6">
        <f t="shared" si="36"/>
        <v>0</v>
      </c>
      <c r="CU254" s="6">
        <f t="shared" si="37"/>
        <v>0</v>
      </c>
      <c r="CV254" s="6">
        <f>Table1[[#This Row],[MOH 731_HIV_TB New HIV Positive_HV03-63]]</f>
        <v>0</v>
      </c>
      <c r="CW254" s="6">
        <f>Table1[[#This Row],[MOH 731_HIV_TB New Known HIV Positive (KP) on HAART_HV03-64]]</f>
        <v>0</v>
      </c>
      <c r="CX254" s="6">
        <f>Table1[[#This Row],[MOH 731_HIV_TB New_start_HAART_HV03-65]]</f>
        <v>0</v>
      </c>
      <c r="CY254" s="6">
        <f>SUM(Table1[[#This Row],[tb_alreadyart_3082]:[tb_newart_3083]])</f>
        <v>0</v>
      </c>
      <c r="CZ254" s="6">
        <f>SUM(Table1[[#This Row],[MOH 731_HTS_No. Initiated on PrEP (NEW)_General popn _(M)_ HV01-19]:[MOH 731_HTS_No. Initiated on PrEP (NEW)_Pregnant and breastfeeding women HV01-31]])</f>
        <v>0</v>
      </c>
      <c r="DA254" s="6">
        <f t="shared" si="38"/>
        <v>0</v>
      </c>
      <c r="DB254" s="6">
        <f t="shared" si="39"/>
        <v>0</v>
      </c>
      <c r="DC254" s="6">
        <f>Table1[[#This Row],[MOH 711 SGBV Total Survivors Seen]]</f>
        <v>0</v>
      </c>
      <c r="DD254" s="6">
        <f t="shared" si="40"/>
        <v>0</v>
      </c>
      <c r="DE254" s="6">
        <f t="shared" si="41"/>
        <v>0</v>
      </c>
      <c r="DF254" s="6">
        <f>SUM(Table1[[#This Row],[MOH 731_HIV_TB_StartTPT_&lt;15 HV03-31]:[MOH 731_HIV_TB_StartTPT_15+ HV03-32]])</f>
        <v>0</v>
      </c>
      <c r="DG254" s="6">
        <f t="shared" si="42"/>
        <v>0</v>
      </c>
      <c r="DH254" s="18"/>
      <c r="DI254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('202407_aTYrHCmL5Tx','202407','aTYrHCmL5Tx','15566','0','12','4','4','0','0','0','0','0','0','0','0','0','0','4','0','0','0','0','0','0','0','0','0','0','0','0','0','0','0','0','0');</v>
      </c>
    </row>
    <row r="255" spans="2:113" x14ac:dyDescent="0.25">
      <c r="B255" s="1">
        <v>202407</v>
      </c>
      <c r="C255" s="2">
        <v>45474</v>
      </c>
      <c r="D255" s="1">
        <v>202407</v>
      </c>
      <c r="E255" s="1"/>
      <c r="F255" s="1" t="s">
        <v>444</v>
      </c>
      <c r="G255" s="1" t="s">
        <v>445</v>
      </c>
      <c r="H255" s="1">
        <v>17151</v>
      </c>
      <c r="I255" s="1"/>
      <c r="J255" s="1"/>
      <c r="K255" s="1">
        <v>1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6">
        <f>SUM(Table1[[#This Row],[MOH 731_HTS_Positive_2-9 _(M)_ HV01-06]:[MOH 731_HTS_Positive_25+ _(F) (Including PMTCT)_HV01-15]])</f>
        <v>0</v>
      </c>
      <c r="CC255" s="16">
        <f>SUM(Table1[[#This Row],[MOH 731_HTS_Tests _(M)_ HV01-01]:[MOH 731_HTS_Tests _(F) (Including PMTCT)_ HV01-02]])</f>
        <v>1</v>
      </c>
      <c r="CD255" s="16">
        <f>Table1[[#This Row],[MOH 711 New ANC clients]]</f>
        <v>0</v>
      </c>
      <c r="CE255" s="6">
        <f>SUM(Table1[[#This Row],[MOH 731_EMTCT_Tested at ANC_Initial_HV02-02]])</f>
        <v>0</v>
      </c>
      <c r="CF255" s="6">
        <f t="shared" si="44"/>
        <v>0</v>
      </c>
      <c r="CG255" s="6">
        <f t="shared" si="44"/>
        <v>0</v>
      </c>
      <c r="CH255" s="6">
        <f>SUM(Table1[[#This Row],[MOH 731_EMTCT_Known Positive at 1st ANC_HV02-01]])</f>
        <v>0</v>
      </c>
      <c r="CI255" s="6">
        <f>SUM(Table1[[#This Row],[MOH 731_EMTCT_Positive Results_ANC_HV02-10]])</f>
        <v>0</v>
      </c>
      <c r="CJ255" s="6">
        <f t="shared" si="34"/>
        <v>0</v>
      </c>
      <c r="CK255" s="6">
        <f t="shared" si="35"/>
        <v>0</v>
      </c>
      <c r="CL255" s="6">
        <f>Table1[[#This Row],[MOH 731_EMTCT_Start HAART_ANC_HV02-15]]</f>
        <v>0</v>
      </c>
      <c r="CM255" s="6">
        <f>Table1[[#This Row],[MOH 731_EMTCT_On HAART at 1st ANC_HV02-14]]</f>
        <v>0</v>
      </c>
      <c r="CN255" s="6">
        <f>SUM(Table1[[#This Row],[MOH 731_HIV_TB_StartART_&lt;1 (M) HV03-01]:[MOH 731_HIV_TB_StartART_25+_(F)_HV03-14]])</f>
        <v>0</v>
      </c>
      <c r="CO255" s="6">
        <f>SUM(Table1[[#This Row],[MOH 731_HIV_TB_OnART_&lt;1 (M) HV03-15]:[MOH 731_HIV_TB_OnART_25+_(F)_HV03-28]])</f>
        <v>0</v>
      </c>
      <c r="CP255" s="6">
        <f>Table1[[#This Row],[anc1_731]]</f>
        <v>0</v>
      </c>
      <c r="CQ255" s="6">
        <f>Table1[[#This Row],[anc_kp]]</f>
        <v>0</v>
      </c>
      <c r="CR255" s="6">
        <f>Table1[[#This Row],[MOH 731_HIV_TB cases_New_HV03-61]]</f>
        <v>0</v>
      </c>
      <c r="CS255" s="6">
        <f>Table1[[#This Row],[MOH 731_HIV_TB New_KnownHIVPositive(KPs)_HV03-62]]</f>
        <v>0</v>
      </c>
      <c r="CT255" s="6">
        <f t="shared" si="36"/>
        <v>0</v>
      </c>
      <c r="CU255" s="6">
        <f t="shared" si="37"/>
        <v>0</v>
      </c>
      <c r="CV255" s="6">
        <f>Table1[[#This Row],[MOH 731_HIV_TB New HIV Positive_HV03-63]]</f>
        <v>0</v>
      </c>
      <c r="CW255" s="6">
        <f>Table1[[#This Row],[MOH 731_HIV_TB New Known HIV Positive (KP) on HAART_HV03-64]]</f>
        <v>0</v>
      </c>
      <c r="CX255" s="6">
        <f>Table1[[#This Row],[MOH 731_HIV_TB New_start_HAART_HV03-65]]</f>
        <v>0</v>
      </c>
      <c r="CY255" s="6">
        <f>SUM(Table1[[#This Row],[tb_alreadyart_3082]:[tb_newart_3083]])</f>
        <v>0</v>
      </c>
      <c r="CZ255" s="6">
        <f>SUM(Table1[[#This Row],[MOH 731_HTS_No. Initiated on PrEP (NEW)_General popn _(M)_ HV01-19]:[MOH 731_HTS_No. Initiated on PrEP (NEW)_Pregnant and breastfeeding women HV01-31]])</f>
        <v>0</v>
      </c>
      <c r="DA255" s="6">
        <f t="shared" si="38"/>
        <v>0</v>
      </c>
      <c r="DB255" s="6">
        <f t="shared" si="39"/>
        <v>0</v>
      </c>
      <c r="DC255" s="6">
        <f>Table1[[#This Row],[MOH 711 SGBV Total Survivors Seen]]</f>
        <v>0</v>
      </c>
      <c r="DD255" s="6">
        <f t="shared" si="40"/>
        <v>0</v>
      </c>
      <c r="DE255" s="6">
        <f t="shared" si="41"/>
        <v>0</v>
      </c>
      <c r="DF255" s="6">
        <f>SUM(Table1[[#This Row],[MOH 731_HIV_TB_StartTPT_&lt;15 HV03-31]:[MOH 731_HIV_TB_StartTPT_15+ HV03-32]])</f>
        <v>0</v>
      </c>
      <c r="DG255" s="6">
        <f t="shared" si="42"/>
        <v>0</v>
      </c>
      <c r="DH255" s="18"/>
      <c r="DI255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('202407_KFQlHx7fNik','202407','KFQlHx7fNik','17151','0','1','0','0','0','0','0','0','0','0','0','0','0','0','0','0','0','0','0','0','0','0','0','0','0','0','0','0','0','0','0','0');</v>
      </c>
    </row>
    <row r="256" spans="2:113" x14ac:dyDescent="0.25">
      <c r="B256" s="1">
        <v>202407</v>
      </c>
      <c r="C256" s="2">
        <v>45474</v>
      </c>
      <c r="D256" s="1">
        <v>202407</v>
      </c>
      <c r="E256" s="1"/>
      <c r="F256" s="1" t="s">
        <v>446</v>
      </c>
      <c r="G256" s="1" t="s">
        <v>447</v>
      </c>
      <c r="H256" s="1">
        <v>20435</v>
      </c>
      <c r="I256" s="1"/>
      <c r="J256" s="1">
        <v>1</v>
      </c>
      <c r="K256" s="1">
        <v>31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6">
        <f>SUM(Table1[[#This Row],[MOH 731_HTS_Positive_2-9 _(M)_ HV01-06]:[MOH 731_HTS_Positive_25+ _(F) (Including PMTCT)_HV01-15]])</f>
        <v>0</v>
      </c>
      <c r="CC256" s="16">
        <f>SUM(Table1[[#This Row],[MOH 731_HTS_Tests _(M)_ HV01-01]:[MOH 731_HTS_Tests _(F) (Including PMTCT)_ HV01-02]])</f>
        <v>32</v>
      </c>
      <c r="CD256" s="16">
        <f>Table1[[#This Row],[MOH 711 New ANC clients]]</f>
        <v>0</v>
      </c>
      <c r="CE256" s="6">
        <f>SUM(Table1[[#This Row],[MOH 731_EMTCT_Tested at ANC_Initial_HV02-02]])</f>
        <v>0</v>
      </c>
      <c r="CF256" s="6">
        <f t="shared" si="44"/>
        <v>0</v>
      </c>
      <c r="CG256" s="6">
        <f t="shared" si="44"/>
        <v>0</v>
      </c>
      <c r="CH256" s="6">
        <f>SUM(Table1[[#This Row],[MOH 731_EMTCT_Known Positive at 1st ANC_HV02-01]])</f>
        <v>0</v>
      </c>
      <c r="CI256" s="6">
        <f>SUM(Table1[[#This Row],[MOH 731_EMTCT_Positive Results_ANC_HV02-10]])</f>
        <v>0</v>
      </c>
      <c r="CJ256" s="6">
        <f t="shared" si="34"/>
        <v>0</v>
      </c>
      <c r="CK256" s="6">
        <f t="shared" si="35"/>
        <v>0</v>
      </c>
      <c r="CL256" s="6">
        <f>Table1[[#This Row],[MOH 731_EMTCT_Start HAART_ANC_HV02-15]]</f>
        <v>0</v>
      </c>
      <c r="CM256" s="6">
        <f>Table1[[#This Row],[MOH 731_EMTCT_On HAART at 1st ANC_HV02-14]]</f>
        <v>0</v>
      </c>
      <c r="CN256" s="6">
        <f>SUM(Table1[[#This Row],[MOH 731_HIV_TB_StartART_&lt;1 (M) HV03-01]:[MOH 731_HIV_TB_StartART_25+_(F)_HV03-14]])</f>
        <v>0</v>
      </c>
      <c r="CO256" s="6">
        <f>SUM(Table1[[#This Row],[MOH 731_HIV_TB_OnART_&lt;1 (M) HV03-15]:[MOH 731_HIV_TB_OnART_25+_(F)_HV03-28]])</f>
        <v>0</v>
      </c>
      <c r="CP256" s="6">
        <f>Table1[[#This Row],[anc1_731]]</f>
        <v>0</v>
      </c>
      <c r="CQ256" s="6">
        <f>Table1[[#This Row],[anc_kp]]</f>
        <v>0</v>
      </c>
      <c r="CR256" s="6">
        <f>Table1[[#This Row],[MOH 731_HIV_TB cases_New_HV03-61]]</f>
        <v>0</v>
      </c>
      <c r="CS256" s="6">
        <f>Table1[[#This Row],[MOH 731_HIV_TB New_KnownHIVPositive(KPs)_HV03-62]]</f>
        <v>0</v>
      </c>
      <c r="CT256" s="6">
        <f t="shared" si="36"/>
        <v>0</v>
      </c>
      <c r="CU256" s="6">
        <f t="shared" si="37"/>
        <v>0</v>
      </c>
      <c r="CV256" s="6">
        <f>Table1[[#This Row],[MOH 731_HIV_TB New HIV Positive_HV03-63]]</f>
        <v>0</v>
      </c>
      <c r="CW256" s="6">
        <f>Table1[[#This Row],[MOH 731_HIV_TB New Known HIV Positive (KP) on HAART_HV03-64]]</f>
        <v>0</v>
      </c>
      <c r="CX256" s="6">
        <f>Table1[[#This Row],[MOH 731_HIV_TB New_start_HAART_HV03-65]]</f>
        <v>0</v>
      </c>
      <c r="CY256" s="6">
        <f>SUM(Table1[[#This Row],[tb_alreadyart_3082]:[tb_newart_3083]])</f>
        <v>0</v>
      </c>
      <c r="CZ256" s="6">
        <f>SUM(Table1[[#This Row],[MOH 731_HTS_No. Initiated on PrEP (NEW)_General popn _(M)_ HV01-19]:[MOH 731_HTS_No. Initiated on PrEP (NEW)_Pregnant and breastfeeding women HV01-31]])</f>
        <v>0</v>
      </c>
      <c r="DA256" s="6">
        <f t="shared" si="38"/>
        <v>0</v>
      </c>
      <c r="DB256" s="6">
        <f t="shared" si="39"/>
        <v>0</v>
      </c>
      <c r="DC256" s="6">
        <f>Table1[[#This Row],[MOH 711 SGBV Total Survivors Seen]]</f>
        <v>0</v>
      </c>
      <c r="DD256" s="6">
        <f t="shared" si="40"/>
        <v>0</v>
      </c>
      <c r="DE256" s="6">
        <f t="shared" si="41"/>
        <v>0</v>
      </c>
      <c r="DF256" s="6">
        <f>SUM(Table1[[#This Row],[MOH 731_HIV_TB_StartTPT_&lt;15 HV03-31]:[MOH 731_HIV_TB_StartTPT_15+ HV03-32]])</f>
        <v>0</v>
      </c>
      <c r="DG256" s="6">
        <f t="shared" si="42"/>
        <v>0</v>
      </c>
      <c r="DH256" s="18"/>
      <c r="DI256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('202407_HevmijdrRsw','202407','HevmijdrRsw','20435','0','32','0','0','0','0','0','0','0','0','0','0','0','0','0','0','0','0','0','0','0','0','0','0','0','0','0','0','0','0','0','0');</v>
      </c>
    </row>
    <row r="257" spans="2:113" x14ac:dyDescent="0.25">
      <c r="B257" s="1">
        <v>202407</v>
      </c>
      <c r="C257" s="2">
        <v>45474</v>
      </c>
      <c r="D257" s="1">
        <v>202407</v>
      </c>
      <c r="E257" s="1"/>
      <c r="F257" s="1" t="s">
        <v>448</v>
      </c>
      <c r="G257" s="1" t="s">
        <v>449</v>
      </c>
      <c r="H257" s="1">
        <v>17350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>
        <v>1</v>
      </c>
      <c r="BQ257" s="1">
        <v>3</v>
      </c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6">
        <f>SUM(Table1[[#This Row],[MOH 731_HTS_Positive_2-9 _(M)_ HV01-06]:[MOH 731_HTS_Positive_25+ _(F) (Including PMTCT)_HV01-15]])</f>
        <v>0</v>
      </c>
      <c r="CC257" s="16">
        <f>SUM(Table1[[#This Row],[MOH 731_HTS_Tests _(M)_ HV01-01]:[MOH 731_HTS_Tests _(F) (Including PMTCT)_ HV01-02]])</f>
        <v>0</v>
      </c>
      <c r="CD257" s="16">
        <f>Table1[[#This Row],[MOH 711 New ANC clients]]</f>
        <v>0</v>
      </c>
      <c r="CE257" s="6">
        <f>SUM(Table1[[#This Row],[MOH 731_EMTCT_Tested at ANC_Initial_HV02-02]])</f>
        <v>0</v>
      </c>
      <c r="CF257" s="6">
        <f t="shared" si="44"/>
        <v>0</v>
      </c>
      <c r="CG257" s="6">
        <f t="shared" si="44"/>
        <v>0</v>
      </c>
      <c r="CH257" s="6">
        <f>SUM(Table1[[#This Row],[MOH 731_EMTCT_Known Positive at 1st ANC_HV02-01]])</f>
        <v>0</v>
      </c>
      <c r="CI257" s="6">
        <f>SUM(Table1[[#This Row],[MOH 731_EMTCT_Positive Results_ANC_HV02-10]])</f>
        <v>0</v>
      </c>
      <c r="CJ257" s="6">
        <f t="shared" si="34"/>
        <v>0</v>
      </c>
      <c r="CK257" s="6">
        <f t="shared" si="35"/>
        <v>0</v>
      </c>
      <c r="CL257" s="6">
        <f>Table1[[#This Row],[MOH 731_EMTCT_Start HAART_ANC_HV02-15]]</f>
        <v>0</v>
      </c>
      <c r="CM257" s="6">
        <f>Table1[[#This Row],[MOH 731_EMTCT_On HAART at 1st ANC_HV02-14]]</f>
        <v>0</v>
      </c>
      <c r="CN257" s="6">
        <f>SUM(Table1[[#This Row],[MOH 731_HIV_TB_StartART_&lt;1 (M) HV03-01]:[MOH 731_HIV_TB_StartART_25+_(F)_HV03-14]])</f>
        <v>0</v>
      </c>
      <c r="CO257" s="6">
        <f>SUM(Table1[[#This Row],[MOH 731_HIV_TB_OnART_&lt;1 (M) HV03-15]:[MOH 731_HIV_TB_OnART_25+_(F)_HV03-28]])</f>
        <v>4</v>
      </c>
      <c r="CP257" s="6">
        <f>Table1[[#This Row],[anc1_731]]</f>
        <v>0</v>
      </c>
      <c r="CQ257" s="6">
        <f>Table1[[#This Row],[anc_kp]]</f>
        <v>0</v>
      </c>
      <c r="CR257" s="6">
        <f>Table1[[#This Row],[MOH 731_HIV_TB cases_New_HV03-61]]</f>
        <v>0</v>
      </c>
      <c r="CS257" s="6">
        <f>Table1[[#This Row],[MOH 731_HIV_TB New_KnownHIVPositive(KPs)_HV03-62]]</f>
        <v>0</v>
      </c>
      <c r="CT257" s="6">
        <f t="shared" si="36"/>
        <v>0</v>
      </c>
      <c r="CU257" s="6">
        <f t="shared" si="37"/>
        <v>0</v>
      </c>
      <c r="CV257" s="6">
        <f>Table1[[#This Row],[MOH 731_HIV_TB New HIV Positive_HV03-63]]</f>
        <v>0</v>
      </c>
      <c r="CW257" s="6">
        <f>Table1[[#This Row],[MOH 731_HIV_TB New Known HIV Positive (KP) on HAART_HV03-64]]</f>
        <v>0</v>
      </c>
      <c r="CX257" s="6">
        <f>Table1[[#This Row],[MOH 731_HIV_TB New_start_HAART_HV03-65]]</f>
        <v>0</v>
      </c>
      <c r="CY257" s="6">
        <f>SUM(Table1[[#This Row],[tb_alreadyart_3082]:[tb_newart_3083]])</f>
        <v>0</v>
      </c>
      <c r="CZ257" s="6">
        <f>SUM(Table1[[#This Row],[MOH 731_HTS_No. Initiated on PrEP (NEW)_General popn _(M)_ HV01-19]:[MOH 731_HTS_No. Initiated on PrEP (NEW)_Pregnant and breastfeeding women HV01-31]])</f>
        <v>0</v>
      </c>
      <c r="DA257" s="6">
        <f t="shared" si="38"/>
        <v>0</v>
      </c>
      <c r="DB257" s="6">
        <f t="shared" si="39"/>
        <v>0</v>
      </c>
      <c r="DC257" s="6">
        <f>Table1[[#This Row],[MOH 711 SGBV Total Survivors Seen]]</f>
        <v>0</v>
      </c>
      <c r="DD257" s="6">
        <f t="shared" si="40"/>
        <v>0</v>
      </c>
      <c r="DE257" s="6">
        <f t="shared" si="41"/>
        <v>0</v>
      </c>
      <c r="DF257" s="6">
        <f>SUM(Table1[[#This Row],[MOH 731_HIV_TB_StartTPT_&lt;15 HV03-31]:[MOH 731_HIV_TB_StartTPT_15+ HV03-32]])</f>
        <v>0</v>
      </c>
      <c r="DG257" s="6">
        <f t="shared" si="42"/>
        <v>0</v>
      </c>
      <c r="DH257" s="18"/>
      <c r="DI257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('202407_vgCAPtNHq1r','202407','vgCAPtNHq1r','17350','0','0','0','0','0','0','0','0','0','0','0','0','0','4','0','0','0','0','0','0','0','0','0','0','0','0','0','0','0','0','0','0');</v>
      </c>
    </row>
    <row r="258" spans="2:113" x14ac:dyDescent="0.25">
      <c r="B258" s="1">
        <v>202407</v>
      </c>
      <c r="C258" s="2">
        <v>45474</v>
      </c>
      <c r="D258" s="1">
        <v>202407</v>
      </c>
      <c r="E258" s="1"/>
      <c r="F258" s="1" t="s">
        <v>450</v>
      </c>
      <c r="G258" s="1" t="s">
        <v>451</v>
      </c>
      <c r="H258" s="1">
        <v>15590</v>
      </c>
      <c r="I258" s="1"/>
      <c r="J258" s="1">
        <v>14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>
        <v>14</v>
      </c>
      <c r="BZ258" s="1"/>
      <c r="CA258" s="1"/>
      <c r="CB258" s="16">
        <f>SUM(Table1[[#This Row],[MOH 731_HTS_Positive_2-9 _(M)_ HV01-06]:[MOH 731_HTS_Positive_25+ _(F) (Including PMTCT)_HV01-15]])</f>
        <v>0</v>
      </c>
      <c r="CC258" s="16">
        <f>SUM(Table1[[#This Row],[MOH 731_HTS_Tests _(M)_ HV01-01]:[MOH 731_HTS_Tests _(F) (Including PMTCT)_ HV01-02]])</f>
        <v>14</v>
      </c>
      <c r="CD258" s="16">
        <f>Table1[[#This Row],[MOH 711 New ANC clients]]</f>
        <v>14</v>
      </c>
      <c r="CE258" s="6">
        <f>SUM(Table1[[#This Row],[MOH 731_EMTCT_Tested at ANC_Initial_HV02-02]])</f>
        <v>0</v>
      </c>
      <c r="CF258" s="6">
        <f t="shared" si="44"/>
        <v>0</v>
      </c>
      <c r="CG258" s="6">
        <f t="shared" si="44"/>
        <v>0</v>
      </c>
      <c r="CH258" s="6">
        <f>SUM(Table1[[#This Row],[MOH 731_EMTCT_Known Positive at 1st ANC_HV02-01]])</f>
        <v>0</v>
      </c>
      <c r="CI258" s="6">
        <f>SUM(Table1[[#This Row],[MOH 731_EMTCT_Positive Results_ANC_HV02-10]])</f>
        <v>0</v>
      </c>
      <c r="CJ258" s="6">
        <f t="shared" si="34"/>
        <v>0</v>
      </c>
      <c r="CK258" s="6">
        <f t="shared" si="35"/>
        <v>0</v>
      </c>
      <c r="CL258" s="6">
        <f>Table1[[#This Row],[MOH 731_EMTCT_Start HAART_ANC_HV02-15]]</f>
        <v>0</v>
      </c>
      <c r="CM258" s="6">
        <f>Table1[[#This Row],[MOH 731_EMTCT_On HAART at 1st ANC_HV02-14]]</f>
        <v>0</v>
      </c>
      <c r="CN258" s="6">
        <f>SUM(Table1[[#This Row],[MOH 731_HIV_TB_StartART_&lt;1 (M) HV03-01]:[MOH 731_HIV_TB_StartART_25+_(F)_HV03-14]])</f>
        <v>0</v>
      </c>
      <c r="CO258" s="6">
        <f>SUM(Table1[[#This Row],[MOH 731_HIV_TB_OnART_&lt;1 (M) HV03-15]:[MOH 731_HIV_TB_OnART_25+_(F)_HV03-28]])</f>
        <v>0</v>
      </c>
      <c r="CP258" s="6">
        <f>Table1[[#This Row],[anc1_731]]</f>
        <v>14</v>
      </c>
      <c r="CQ258" s="6">
        <f>Table1[[#This Row],[anc_kp]]</f>
        <v>0</v>
      </c>
      <c r="CR258" s="6">
        <f>Table1[[#This Row],[MOH 731_HIV_TB cases_New_HV03-61]]</f>
        <v>0</v>
      </c>
      <c r="CS258" s="6">
        <f>Table1[[#This Row],[MOH 731_HIV_TB New_KnownHIVPositive(KPs)_HV03-62]]</f>
        <v>0</v>
      </c>
      <c r="CT258" s="6">
        <f t="shared" si="36"/>
        <v>0</v>
      </c>
      <c r="CU258" s="6">
        <f t="shared" si="37"/>
        <v>0</v>
      </c>
      <c r="CV258" s="6">
        <f>Table1[[#This Row],[MOH 731_HIV_TB New HIV Positive_HV03-63]]</f>
        <v>0</v>
      </c>
      <c r="CW258" s="6">
        <f>Table1[[#This Row],[MOH 731_HIV_TB New Known HIV Positive (KP) on HAART_HV03-64]]</f>
        <v>0</v>
      </c>
      <c r="CX258" s="6">
        <f>Table1[[#This Row],[MOH 731_HIV_TB New_start_HAART_HV03-65]]</f>
        <v>0</v>
      </c>
      <c r="CY258" s="6">
        <f>SUM(Table1[[#This Row],[tb_alreadyart_3082]:[tb_newart_3083]])</f>
        <v>0</v>
      </c>
      <c r="CZ258" s="6">
        <f>SUM(Table1[[#This Row],[MOH 731_HTS_No. Initiated on PrEP (NEW)_General popn _(M)_ HV01-19]:[MOH 731_HTS_No. Initiated on PrEP (NEW)_Pregnant and breastfeeding women HV01-31]])</f>
        <v>0</v>
      </c>
      <c r="DA258" s="6">
        <f t="shared" si="38"/>
        <v>0</v>
      </c>
      <c r="DB258" s="6">
        <f t="shared" si="39"/>
        <v>0</v>
      </c>
      <c r="DC258" s="6">
        <f>Table1[[#This Row],[MOH 711 SGBV Total Survivors Seen]]</f>
        <v>0</v>
      </c>
      <c r="DD258" s="6">
        <f t="shared" si="40"/>
        <v>0</v>
      </c>
      <c r="DE258" s="6">
        <f t="shared" si="41"/>
        <v>0</v>
      </c>
      <c r="DF258" s="6">
        <f>SUM(Table1[[#This Row],[MOH 731_HIV_TB_StartTPT_&lt;15 HV03-31]:[MOH 731_HIV_TB_StartTPT_15+ HV03-32]])</f>
        <v>0</v>
      </c>
      <c r="DG258" s="6">
        <f t="shared" si="42"/>
        <v>0</v>
      </c>
      <c r="DH258" s="18"/>
      <c r="DI258" s="18" t="str">
        <f t="shared" si="43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('202407_L602XweaLuy','202407','L602XweaLuy','15590','0','14','14','0','0','0','0','0','0','0','0','0','0','0','14','0','0','0','0','0','0','0','0','0','0','0','0','0','0','0','0','0');</v>
      </c>
    </row>
    <row r="259" spans="2:113" x14ac:dyDescent="0.25">
      <c r="B259" s="1">
        <v>202407</v>
      </c>
      <c r="C259" s="2">
        <v>45474</v>
      </c>
      <c r="D259" s="1">
        <v>202407</v>
      </c>
      <c r="E259" s="1"/>
      <c r="F259" s="1" t="s">
        <v>452</v>
      </c>
      <c r="G259" s="1" t="s">
        <v>453</v>
      </c>
      <c r="H259" s="1">
        <v>15593</v>
      </c>
      <c r="I259" s="1"/>
      <c r="J259" s="1">
        <v>3</v>
      </c>
      <c r="K259" s="1">
        <v>12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>
        <v>5</v>
      </c>
      <c r="AK259" s="1">
        <v>1</v>
      </c>
      <c r="AL259" s="1">
        <v>1</v>
      </c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>
        <v>5</v>
      </c>
      <c r="BZ259" s="1"/>
      <c r="CA259" s="1">
        <v>3</v>
      </c>
      <c r="CB259" s="16">
        <f>SUM(Table1[[#This Row],[MOH 731_HTS_Positive_2-9 _(M)_ HV01-06]:[MOH 731_HTS_Positive_25+ _(F) (Including PMTCT)_HV01-15]])</f>
        <v>0</v>
      </c>
      <c r="CC259" s="16">
        <f>SUM(Table1[[#This Row],[MOH 731_HTS_Tests _(M)_ HV01-01]:[MOH 731_HTS_Tests _(F) (Including PMTCT)_ HV01-02]])</f>
        <v>15</v>
      </c>
      <c r="CD259" s="16">
        <f>Table1[[#This Row],[MOH 711 New ANC clients]]</f>
        <v>5</v>
      </c>
      <c r="CE259" s="6">
        <f>SUM(Table1[[#This Row],[MOH 731_EMTCT_Tested at ANC_Initial_HV02-02]])</f>
        <v>5</v>
      </c>
      <c r="CF259" s="6">
        <f t="shared" si="44"/>
        <v>0</v>
      </c>
      <c r="CG259" s="6">
        <f t="shared" si="44"/>
        <v>0</v>
      </c>
      <c r="CH259" s="6">
        <f>SUM(Table1[[#This Row],[MOH 731_EMTCT_Known Positive at 1st ANC_HV02-01]])</f>
        <v>0</v>
      </c>
      <c r="CI259" s="6">
        <f>SUM(Table1[[#This Row],[MOH 731_EMTCT_Positive Results_ANC_HV02-10]])</f>
        <v>0</v>
      </c>
      <c r="CJ259" s="6">
        <f t="shared" ref="CJ259:CJ322" si="45">IF(1=1,0,0)</f>
        <v>0</v>
      </c>
      <c r="CK259" s="6">
        <f t="shared" ref="CK259:CK322" si="46">IF(1=1,0,0)</f>
        <v>0</v>
      </c>
      <c r="CL259" s="6">
        <f>Table1[[#This Row],[MOH 731_EMTCT_Start HAART_ANC_HV02-15]]</f>
        <v>0</v>
      </c>
      <c r="CM259" s="6">
        <f>Table1[[#This Row],[MOH 731_EMTCT_On HAART at 1st ANC_HV02-14]]</f>
        <v>0</v>
      </c>
      <c r="CN259" s="6">
        <f>SUM(Table1[[#This Row],[MOH 731_HIV_TB_StartART_&lt;1 (M) HV03-01]:[MOH 731_HIV_TB_StartART_25+_(F)_HV03-14]])</f>
        <v>0</v>
      </c>
      <c r="CO259" s="6">
        <f>SUM(Table1[[#This Row],[MOH 731_HIV_TB_OnART_&lt;1 (M) HV03-15]:[MOH 731_HIV_TB_OnART_25+_(F)_HV03-28]])</f>
        <v>0</v>
      </c>
      <c r="CP259" s="6">
        <f>Table1[[#This Row],[anc1_731]]</f>
        <v>5</v>
      </c>
      <c r="CQ259" s="6">
        <f>Table1[[#This Row],[anc_kp]]</f>
        <v>0</v>
      </c>
      <c r="CR259" s="6">
        <f>Table1[[#This Row],[MOH 731_HIV_TB cases_New_HV03-61]]</f>
        <v>0</v>
      </c>
      <c r="CS259" s="6">
        <f>Table1[[#This Row],[MOH 731_HIV_TB New_KnownHIVPositive(KPs)_HV03-62]]</f>
        <v>0</v>
      </c>
      <c r="CT259" s="6">
        <f t="shared" ref="CT259:CT322" si="47">IF(1=1,0,0)</f>
        <v>0</v>
      </c>
      <c r="CU259" s="6">
        <f t="shared" ref="CU259:CU322" si="48">IF(1=1,0,0)</f>
        <v>0</v>
      </c>
      <c r="CV259" s="6">
        <f>Table1[[#This Row],[MOH 731_HIV_TB New HIV Positive_HV03-63]]</f>
        <v>0</v>
      </c>
      <c r="CW259" s="6">
        <f>Table1[[#This Row],[MOH 731_HIV_TB New Known HIV Positive (KP) on HAART_HV03-64]]</f>
        <v>0</v>
      </c>
      <c r="CX259" s="6">
        <f>Table1[[#This Row],[MOH 731_HIV_TB New_start_HAART_HV03-65]]</f>
        <v>0</v>
      </c>
      <c r="CY259" s="6">
        <f>SUM(Table1[[#This Row],[tb_alreadyart_3082]:[tb_newart_3083]])</f>
        <v>0</v>
      </c>
      <c r="CZ259" s="6">
        <f>SUM(Table1[[#This Row],[MOH 731_HTS_No. Initiated on PrEP (NEW)_General popn _(M)_ HV01-19]:[MOH 731_HTS_No. Initiated on PrEP (NEW)_Pregnant and breastfeeding women HV01-31]])</f>
        <v>0</v>
      </c>
      <c r="DA259" s="6">
        <f t="shared" ref="DA259:DA322" si="49">IF(1=1,0,0)</f>
        <v>0</v>
      </c>
      <c r="DB259" s="6">
        <f t="shared" ref="DB259:DB322" si="50">IF(1=1,0,0)</f>
        <v>0</v>
      </c>
      <c r="DC259" s="6">
        <f>Table1[[#This Row],[MOH 711 SGBV Total Survivors Seen]]</f>
        <v>3</v>
      </c>
      <c r="DD259" s="6">
        <f t="shared" ref="DD259:DD322" si="51">IF(1=1,0,0)</f>
        <v>0</v>
      </c>
      <c r="DE259" s="6">
        <f t="shared" ref="DE259:DE322" si="52">IF(1=1,0,0)</f>
        <v>0</v>
      </c>
      <c r="DF259" s="6">
        <f>SUM(Table1[[#This Row],[MOH 731_HIV_TB_StartTPT_&lt;15 HV03-31]:[MOH 731_HIV_TB_StartTPT_15+ HV03-32]])</f>
        <v>0</v>
      </c>
      <c r="DG259" s="6">
        <f t="shared" ref="DG259:DG322" si="53">IF(1=1,0,0)</f>
        <v>0</v>
      </c>
      <c r="DH259" s="18"/>
      <c r="DI259" s="18" t="str">
        <f t="shared" ref="DI259:DI322" si="54">IF(B259&lt;&gt;"",CONCATENATE("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259,"_",F259,"','",B259,"','",F259,"','",H259,"','",CB259,"','",CC259,"','",CD259,"','",CE259,"','",CF259,"','",CG259,"','",CH259,"','",CI259,"','",CJ259,"','",CK259,"','",CL259,"','",CM259,"','",CN259,"','",CO259,"','",CP259,"','",CQ259,"','",CR259,"','",CS259,"','",CT259,"','",CU259,"','",CV259,"','",CW259,"','",CX259,"','",CY259,"','",CZ259,"','",DA259,"','",DB259,"','",DC259,"','",DD259,"','",DE259,"','",DF259,"','",DG259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('202407_XEgtZ5OwD2h','202407','XEgtZ5OwD2h','15593','0','15','5','5','0','0','0','0','0','0','0','0','0','0','5','0','0','0','0','0','0','0','0','0','0','0','0','3','0','0','0','0');</v>
      </c>
    </row>
    <row r="260" spans="2:113" x14ac:dyDescent="0.25">
      <c r="B260" s="1">
        <v>202407</v>
      </c>
      <c r="C260" s="2">
        <v>45474</v>
      </c>
      <c r="D260" s="1">
        <v>202407</v>
      </c>
      <c r="E260" s="1"/>
      <c r="F260" s="1" t="s">
        <v>454</v>
      </c>
      <c r="G260" s="1" t="s">
        <v>455</v>
      </c>
      <c r="H260" s="1">
        <v>15604</v>
      </c>
      <c r="I260" s="1"/>
      <c r="J260" s="1"/>
      <c r="K260" s="1">
        <v>2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>
        <v>2</v>
      </c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6">
        <f>SUM(Table1[[#This Row],[MOH 731_HTS_Positive_2-9 _(M)_ HV01-06]:[MOH 731_HTS_Positive_25+ _(F) (Including PMTCT)_HV01-15]])</f>
        <v>0</v>
      </c>
      <c r="CC260" s="16">
        <f>SUM(Table1[[#This Row],[MOH 731_HTS_Tests _(M)_ HV01-01]:[MOH 731_HTS_Tests _(F) (Including PMTCT)_ HV01-02]])</f>
        <v>2</v>
      </c>
      <c r="CD260" s="16">
        <f>Table1[[#This Row],[MOH 711 New ANC clients]]</f>
        <v>0</v>
      </c>
      <c r="CE260" s="6">
        <f>SUM(Table1[[#This Row],[MOH 731_EMTCT_Tested at ANC_Initial_HV02-02]])</f>
        <v>2</v>
      </c>
      <c r="CF260" s="6">
        <f t="shared" ref="CF260:CG323" si="55">IF(1=1,0,0)</f>
        <v>0</v>
      </c>
      <c r="CG260" s="6">
        <f t="shared" si="55"/>
        <v>0</v>
      </c>
      <c r="CH260" s="6">
        <f>SUM(Table1[[#This Row],[MOH 731_EMTCT_Known Positive at 1st ANC_HV02-01]])</f>
        <v>0</v>
      </c>
      <c r="CI260" s="6">
        <f>SUM(Table1[[#This Row],[MOH 731_EMTCT_Positive Results_ANC_HV02-10]])</f>
        <v>0</v>
      </c>
      <c r="CJ260" s="6">
        <f t="shared" si="45"/>
        <v>0</v>
      </c>
      <c r="CK260" s="6">
        <f t="shared" si="46"/>
        <v>0</v>
      </c>
      <c r="CL260" s="6">
        <f>Table1[[#This Row],[MOH 731_EMTCT_Start HAART_ANC_HV02-15]]</f>
        <v>0</v>
      </c>
      <c r="CM260" s="6">
        <f>Table1[[#This Row],[MOH 731_EMTCT_On HAART at 1st ANC_HV02-14]]</f>
        <v>0</v>
      </c>
      <c r="CN260" s="6">
        <f>SUM(Table1[[#This Row],[MOH 731_HIV_TB_StartART_&lt;1 (M) HV03-01]:[MOH 731_HIV_TB_StartART_25+_(F)_HV03-14]])</f>
        <v>0</v>
      </c>
      <c r="CO260" s="6">
        <f>SUM(Table1[[#This Row],[MOH 731_HIV_TB_OnART_&lt;1 (M) HV03-15]:[MOH 731_HIV_TB_OnART_25+_(F)_HV03-28]])</f>
        <v>0</v>
      </c>
      <c r="CP260" s="6">
        <f>Table1[[#This Row],[anc1_731]]</f>
        <v>0</v>
      </c>
      <c r="CQ260" s="6">
        <f>Table1[[#This Row],[anc_kp]]</f>
        <v>0</v>
      </c>
      <c r="CR260" s="6">
        <f>Table1[[#This Row],[MOH 731_HIV_TB cases_New_HV03-61]]</f>
        <v>0</v>
      </c>
      <c r="CS260" s="6">
        <f>Table1[[#This Row],[MOH 731_HIV_TB New_KnownHIVPositive(KPs)_HV03-62]]</f>
        <v>0</v>
      </c>
      <c r="CT260" s="6">
        <f t="shared" si="47"/>
        <v>0</v>
      </c>
      <c r="CU260" s="6">
        <f t="shared" si="48"/>
        <v>0</v>
      </c>
      <c r="CV260" s="6">
        <f>Table1[[#This Row],[MOH 731_HIV_TB New HIV Positive_HV03-63]]</f>
        <v>0</v>
      </c>
      <c r="CW260" s="6">
        <f>Table1[[#This Row],[MOH 731_HIV_TB New Known HIV Positive (KP) on HAART_HV03-64]]</f>
        <v>0</v>
      </c>
      <c r="CX260" s="6">
        <f>Table1[[#This Row],[MOH 731_HIV_TB New_start_HAART_HV03-65]]</f>
        <v>0</v>
      </c>
      <c r="CY260" s="6">
        <f>SUM(Table1[[#This Row],[tb_alreadyart_3082]:[tb_newart_3083]])</f>
        <v>0</v>
      </c>
      <c r="CZ260" s="6">
        <f>SUM(Table1[[#This Row],[MOH 731_HTS_No. Initiated on PrEP (NEW)_General popn _(M)_ HV01-19]:[MOH 731_HTS_No. Initiated on PrEP (NEW)_Pregnant and breastfeeding women HV01-31]])</f>
        <v>0</v>
      </c>
      <c r="DA260" s="6">
        <f t="shared" si="49"/>
        <v>0</v>
      </c>
      <c r="DB260" s="6">
        <f t="shared" si="50"/>
        <v>0</v>
      </c>
      <c r="DC260" s="6">
        <f>Table1[[#This Row],[MOH 711 SGBV Total Survivors Seen]]</f>
        <v>0</v>
      </c>
      <c r="DD260" s="6">
        <f t="shared" si="51"/>
        <v>0</v>
      </c>
      <c r="DE260" s="6">
        <f t="shared" si="52"/>
        <v>0</v>
      </c>
      <c r="DF260" s="6">
        <f>SUM(Table1[[#This Row],[MOH 731_HIV_TB_StartTPT_&lt;15 HV03-31]:[MOH 731_HIV_TB_StartTPT_15+ HV03-32]])</f>
        <v>0</v>
      </c>
      <c r="DG260" s="6">
        <f t="shared" si="53"/>
        <v>0</v>
      </c>
      <c r="DH260" s="18"/>
      <c r="DI260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('202407_M74KfX3iuTM','202407','M74KfX3iuTM','15604','0','2','0','2','0','0','0','0','0','0','0','0','0','0','0','0','0','0','0','0','0','0','0','0','0','0','0','0','0','0','0','0');</v>
      </c>
    </row>
    <row r="261" spans="2:113" x14ac:dyDescent="0.25">
      <c r="B261" s="1">
        <v>202407</v>
      </c>
      <c r="C261" s="2">
        <v>45474</v>
      </c>
      <c r="D261" s="1">
        <v>202407</v>
      </c>
      <c r="E261" s="1"/>
      <c r="F261" s="1" t="s">
        <v>456</v>
      </c>
      <c r="G261" s="1" t="s">
        <v>457</v>
      </c>
      <c r="H261" s="1">
        <v>28848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>
        <v>1</v>
      </c>
      <c r="BC261" s="1"/>
      <c r="BD261" s="1">
        <v>1</v>
      </c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>
        <v>10</v>
      </c>
      <c r="BZ261" s="1"/>
      <c r="CA261" s="1"/>
      <c r="CB261" s="16">
        <f>SUM(Table1[[#This Row],[MOH 731_HTS_Positive_2-9 _(M)_ HV01-06]:[MOH 731_HTS_Positive_25+ _(F) (Including PMTCT)_HV01-15]])</f>
        <v>0</v>
      </c>
      <c r="CC261" s="16">
        <f>SUM(Table1[[#This Row],[MOH 731_HTS_Tests _(M)_ HV01-01]:[MOH 731_HTS_Tests _(F) (Including PMTCT)_ HV01-02]])</f>
        <v>0</v>
      </c>
      <c r="CD261" s="16">
        <f>Table1[[#This Row],[MOH 711 New ANC clients]]</f>
        <v>10</v>
      </c>
      <c r="CE261" s="6">
        <f>SUM(Table1[[#This Row],[MOH 731_EMTCT_Tested at ANC_Initial_HV02-02]])</f>
        <v>0</v>
      </c>
      <c r="CF261" s="6">
        <f t="shared" si="55"/>
        <v>0</v>
      </c>
      <c r="CG261" s="6">
        <f t="shared" si="55"/>
        <v>0</v>
      </c>
      <c r="CH261" s="6">
        <f>SUM(Table1[[#This Row],[MOH 731_EMTCT_Known Positive at 1st ANC_HV02-01]])</f>
        <v>0</v>
      </c>
      <c r="CI261" s="6">
        <f>SUM(Table1[[#This Row],[MOH 731_EMTCT_Positive Results_ANC_HV02-10]])</f>
        <v>0</v>
      </c>
      <c r="CJ261" s="6">
        <f t="shared" si="45"/>
        <v>0</v>
      </c>
      <c r="CK261" s="6">
        <f t="shared" si="46"/>
        <v>0</v>
      </c>
      <c r="CL261" s="6">
        <f>Table1[[#This Row],[MOH 731_EMTCT_Start HAART_ANC_HV02-15]]</f>
        <v>0</v>
      </c>
      <c r="CM261" s="6">
        <f>Table1[[#This Row],[MOH 731_EMTCT_On HAART at 1st ANC_HV02-14]]</f>
        <v>0</v>
      </c>
      <c r="CN261" s="6">
        <f>SUM(Table1[[#This Row],[MOH 731_HIV_TB_StartART_&lt;1 (M) HV03-01]:[MOH 731_HIV_TB_StartART_25+_(F)_HV03-14]])</f>
        <v>1</v>
      </c>
      <c r="CO261" s="6">
        <f>SUM(Table1[[#This Row],[MOH 731_HIV_TB_OnART_&lt;1 (M) HV03-15]:[MOH 731_HIV_TB_OnART_25+_(F)_HV03-28]])</f>
        <v>1</v>
      </c>
      <c r="CP261" s="6">
        <f>Table1[[#This Row],[anc1_731]]</f>
        <v>10</v>
      </c>
      <c r="CQ261" s="6">
        <f>Table1[[#This Row],[anc_kp]]</f>
        <v>0</v>
      </c>
      <c r="CR261" s="6">
        <f>Table1[[#This Row],[MOH 731_HIV_TB cases_New_HV03-61]]</f>
        <v>0</v>
      </c>
      <c r="CS261" s="6">
        <f>Table1[[#This Row],[MOH 731_HIV_TB New_KnownHIVPositive(KPs)_HV03-62]]</f>
        <v>0</v>
      </c>
      <c r="CT261" s="6">
        <f t="shared" si="47"/>
        <v>0</v>
      </c>
      <c r="CU261" s="6">
        <f t="shared" si="48"/>
        <v>0</v>
      </c>
      <c r="CV261" s="6">
        <f>Table1[[#This Row],[MOH 731_HIV_TB New HIV Positive_HV03-63]]</f>
        <v>0</v>
      </c>
      <c r="CW261" s="6">
        <f>Table1[[#This Row],[MOH 731_HIV_TB New Known HIV Positive (KP) on HAART_HV03-64]]</f>
        <v>0</v>
      </c>
      <c r="CX261" s="6">
        <f>Table1[[#This Row],[MOH 731_HIV_TB New_start_HAART_HV03-65]]</f>
        <v>0</v>
      </c>
      <c r="CY261" s="6">
        <f>SUM(Table1[[#This Row],[tb_alreadyart_3082]:[tb_newart_3083]])</f>
        <v>0</v>
      </c>
      <c r="CZ261" s="6">
        <f>SUM(Table1[[#This Row],[MOH 731_HTS_No. Initiated on PrEP (NEW)_General popn _(M)_ HV01-19]:[MOH 731_HTS_No. Initiated on PrEP (NEW)_Pregnant and breastfeeding women HV01-31]])</f>
        <v>0</v>
      </c>
      <c r="DA261" s="6">
        <f t="shared" si="49"/>
        <v>0</v>
      </c>
      <c r="DB261" s="6">
        <f t="shared" si="50"/>
        <v>0</v>
      </c>
      <c r="DC261" s="6">
        <f>Table1[[#This Row],[MOH 711 SGBV Total Survivors Seen]]</f>
        <v>0</v>
      </c>
      <c r="DD261" s="6">
        <f t="shared" si="51"/>
        <v>0</v>
      </c>
      <c r="DE261" s="6">
        <f t="shared" si="52"/>
        <v>0</v>
      </c>
      <c r="DF261" s="6">
        <f>SUM(Table1[[#This Row],[MOH 731_HIV_TB_StartTPT_&lt;15 HV03-31]:[MOH 731_HIV_TB_StartTPT_15+ HV03-32]])</f>
        <v>0</v>
      </c>
      <c r="DG261" s="6">
        <f t="shared" si="53"/>
        <v>0</v>
      </c>
      <c r="DH261" s="18"/>
      <c r="DI261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('202407_ULDcxw0PBni','202407','ULDcxw0PBni','28848','0','0','10','0','0','0','0','0','0','0','0','0','1','1','10','0','0','0','0','0','0','0','0','0','0','0','0','0','0','0','0','0');</v>
      </c>
    </row>
    <row r="262" spans="2:113" x14ac:dyDescent="0.25">
      <c r="B262" s="1">
        <v>202407</v>
      </c>
      <c r="C262" s="2">
        <v>45474</v>
      </c>
      <c r="D262" s="1">
        <v>202407</v>
      </c>
      <c r="E262" s="1"/>
      <c r="F262" s="1" t="s">
        <v>458</v>
      </c>
      <c r="G262" s="1" t="s">
        <v>459</v>
      </c>
      <c r="H262" s="1">
        <v>15606</v>
      </c>
      <c r="I262" s="1"/>
      <c r="J262" s="1">
        <v>2</v>
      </c>
      <c r="K262" s="1">
        <v>18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>
        <v>5</v>
      </c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>
        <v>5</v>
      </c>
      <c r="BZ262" s="1"/>
      <c r="CA262" s="1"/>
      <c r="CB262" s="16">
        <f>SUM(Table1[[#This Row],[MOH 731_HTS_Positive_2-9 _(M)_ HV01-06]:[MOH 731_HTS_Positive_25+ _(F) (Including PMTCT)_HV01-15]])</f>
        <v>0</v>
      </c>
      <c r="CC262" s="16">
        <f>SUM(Table1[[#This Row],[MOH 731_HTS_Tests _(M)_ HV01-01]:[MOH 731_HTS_Tests _(F) (Including PMTCT)_ HV01-02]])</f>
        <v>20</v>
      </c>
      <c r="CD262" s="16">
        <f>Table1[[#This Row],[MOH 711 New ANC clients]]</f>
        <v>5</v>
      </c>
      <c r="CE262" s="6">
        <f>SUM(Table1[[#This Row],[MOH 731_EMTCT_Tested at ANC_Initial_HV02-02]])</f>
        <v>5</v>
      </c>
      <c r="CF262" s="6">
        <f t="shared" si="55"/>
        <v>0</v>
      </c>
      <c r="CG262" s="6">
        <f t="shared" si="55"/>
        <v>0</v>
      </c>
      <c r="CH262" s="6">
        <f>SUM(Table1[[#This Row],[MOH 731_EMTCT_Known Positive at 1st ANC_HV02-01]])</f>
        <v>0</v>
      </c>
      <c r="CI262" s="6">
        <f>SUM(Table1[[#This Row],[MOH 731_EMTCT_Positive Results_ANC_HV02-10]])</f>
        <v>0</v>
      </c>
      <c r="CJ262" s="6">
        <f t="shared" si="45"/>
        <v>0</v>
      </c>
      <c r="CK262" s="6">
        <f t="shared" si="46"/>
        <v>0</v>
      </c>
      <c r="CL262" s="6">
        <f>Table1[[#This Row],[MOH 731_EMTCT_Start HAART_ANC_HV02-15]]</f>
        <v>0</v>
      </c>
      <c r="CM262" s="6">
        <f>Table1[[#This Row],[MOH 731_EMTCT_On HAART at 1st ANC_HV02-14]]</f>
        <v>0</v>
      </c>
      <c r="CN262" s="6">
        <f>SUM(Table1[[#This Row],[MOH 731_HIV_TB_StartART_&lt;1 (M) HV03-01]:[MOH 731_HIV_TB_StartART_25+_(F)_HV03-14]])</f>
        <v>0</v>
      </c>
      <c r="CO262" s="6">
        <f>SUM(Table1[[#This Row],[MOH 731_HIV_TB_OnART_&lt;1 (M) HV03-15]:[MOH 731_HIV_TB_OnART_25+_(F)_HV03-28]])</f>
        <v>0</v>
      </c>
      <c r="CP262" s="6">
        <f>Table1[[#This Row],[anc1_731]]</f>
        <v>5</v>
      </c>
      <c r="CQ262" s="6">
        <f>Table1[[#This Row],[anc_kp]]</f>
        <v>0</v>
      </c>
      <c r="CR262" s="6">
        <f>Table1[[#This Row],[MOH 731_HIV_TB cases_New_HV03-61]]</f>
        <v>0</v>
      </c>
      <c r="CS262" s="6">
        <f>Table1[[#This Row],[MOH 731_HIV_TB New_KnownHIVPositive(KPs)_HV03-62]]</f>
        <v>0</v>
      </c>
      <c r="CT262" s="6">
        <f t="shared" si="47"/>
        <v>0</v>
      </c>
      <c r="CU262" s="6">
        <f t="shared" si="48"/>
        <v>0</v>
      </c>
      <c r="CV262" s="6">
        <f>Table1[[#This Row],[MOH 731_HIV_TB New HIV Positive_HV03-63]]</f>
        <v>0</v>
      </c>
      <c r="CW262" s="6">
        <f>Table1[[#This Row],[MOH 731_HIV_TB New Known HIV Positive (KP) on HAART_HV03-64]]</f>
        <v>0</v>
      </c>
      <c r="CX262" s="6">
        <f>Table1[[#This Row],[MOH 731_HIV_TB New_start_HAART_HV03-65]]</f>
        <v>0</v>
      </c>
      <c r="CY262" s="6">
        <f>SUM(Table1[[#This Row],[tb_alreadyart_3082]:[tb_newart_3083]])</f>
        <v>0</v>
      </c>
      <c r="CZ262" s="6">
        <f>SUM(Table1[[#This Row],[MOH 731_HTS_No. Initiated on PrEP (NEW)_General popn _(M)_ HV01-19]:[MOH 731_HTS_No. Initiated on PrEP (NEW)_Pregnant and breastfeeding women HV01-31]])</f>
        <v>0</v>
      </c>
      <c r="DA262" s="6">
        <f t="shared" si="49"/>
        <v>0</v>
      </c>
      <c r="DB262" s="6">
        <f t="shared" si="50"/>
        <v>0</v>
      </c>
      <c r="DC262" s="6">
        <f>Table1[[#This Row],[MOH 711 SGBV Total Survivors Seen]]</f>
        <v>0</v>
      </c>
      <c r="DD262" s="6">
        <f t="shared" si="51"/>
        <v>0</v>
      </c>
      <c r="DE262" s="6">
        <f t="shared" si="52"/>
        <v>0</v>
      </c>
      <c r="DF262" s="6">
        <f>SUM(Table1[[#This Row],[MOH 731_HIV_TB_StartTPT_&lt;15 HV03-31]:[MOH 731_HIV_TB_StartTPT_15+ HV03-32]])</f>
        <v>0</v>
      </c>
      <c r="DG262" s="6">
        <f t="shared" si="53"/>
        <v>0</v>
      </c>
      <c r="DH262" s="18"/>
      <c r="DI262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('202407_m7in7RHWjRu','202407','m7in7RHWjRu','15606','0','20','5','5','0','0','0','0','0','0','0','0','0','0','5','0','0','0','0','0','0','0','0','0','0','0','0','0','0','0','0','0');</v>
      </c>
    </row>
    <row r="263" spans="2:113" x14ac:dyDescent="0.25">
      <c r="B263" s="1">
        <v>202407</v>
      </c>
      <c r="C263" s="2">
        <v>45474</v>
      </c>
      <c r="D263" s="1">
        <v>202407</v>
      </c>
      <c r="E263" s="1"/>
      <c r="F263" s="1" t="s">
        <v>460</v>
      </c>
      <c r="G263" s="1" t="s">
        <v>461</v>
      </c>
      <c r="H263" s="1">
        <v>15613</v>
      </c>
      <c r="I263" s="1"/>
      <c r="J263" s="1"/>
      <c r="K263" s="1">
        <v>9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>
        <v>3</v>
      </c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>
        <v>2</v>
      </c>
      <c r="BZ263" s="1"/>
      <c r="CA263" s="1"/>
      <c r="CB263" s="16">
        <f>SUM(Table1[[#This Row],[MOH 731_HTS_Positive_2-9 _(M)_ HV01-06]:[MOH 731_HTS_Positive_25+ _(F) (Including PMTCT)_HV01-15]])</f>
        <v>0</v>
      </c>
      <c r="CC263" s="16">
        <f>SUM(Table1[[#This Row],[MOH 731_HTS_Tests _(M)_ HV01-01]:[MOH 731_HTS_Tests _(F) (Including PMTCT)_ HV01-02]])</f>
        <v>9</v>
      </c>
      <c r="CD263" s="16">
        <f>Table1[[#This Row],[MOH 711 New ANC clients]]</f>
        <v>2</v>
      </c>
      <c r="CE263" s="6">
        <f>SUM(Table1[[#This Row],[MOH 731_EMTCT_Tested at ANC_Initial_HV02-02]])</f>
        <v>3</v>
      </c>
      <c r="CF263" s="6">
        <f t="shared" si="55"/>
        <v>0</v>
      </c>
      <c r="CG263" s="6">
        <f t="shared" si="55"/>
        <v>0</v>
      </c>
      <c r="CH263" s="6">
        <f>SUM(Table1[[#This Row],[MOH 731_EMTCT_Known Positive at 1st ANC_HV02-01]])</f>
        <v>0</v>
      </c>
      <c r="CI263" s="6">
        <f>SUM(Table1[[#This Row],[MOH 731_EMTCT_Positive Results_ANC_HV02-10]])</f>
        <v>0</v>
      </c>
      <c r="CJ263" s="6">
        <f t="shared" si="45"/>
        <v>0</v>
      </c>
      <c r="CK263" s="6">
        <f t="shared" si="46"/>
        <v>0</v>
      </c>
      <c r="CL263" s="6">
        <f>Table1[[#This Row],[MOH 731_EMTCT_Start HAART_ANC_HV02-15]]</f>
        <v>0</v>
      </c>
      <c r="CM263" s="6">
        <f>Table1[[#This Row],[MOH 731_EMTCT_On HAART at 1st ANC_HV02-14]]</f>
        <v>0</v>
      </c>
      <c r="CN263" s="6">
        <f>SUM(Table1[[#This Row],[MOH 731_HIV_TB_StartART_&lt;1 (M) HV03-01]:[MOH 731_HIV_TB_StartART_25+_(F)_HV03-14]])</f>
        <v>0</v>
      </c>
      <c r="CO263" s="6">
        <f>SUM(Table1[[#This Row],[MOH 731_HIV_TB_OnART_&lt;1 (M) HV03-15]:[MOH 731_HIV_TB_OnART_25+_(F)_HV03-28]])</f>
        <v>0</v>
      </c>
      <c r="CP263" s="6">
        <f>Table1[[#This Row],[anc1_731]]</f>
        <v>2</v>
      </c>
      <c r="CQ263" s="6">
        <f>Table1[[#This Row],[anc_kp]]</f>
        <v>0</v>
      </c>
      <c r="CR263" s="6">
        <f>Table1[[#This Row],[MOH 731_HIV_TB cases_New_HV03-61]]</f>
        <v>0</v>
      </c>
      <c r="CS263" s="6">
        <f>Table1[[#This Row],[MOH 731_HIV_TB New_KnownHIVPositive(KPs)_HV03-62]]</f>
        <v>0</v>
      </c>
      <c r="CT263" s="6">
        <f t="shared" si="47"/>
        <v>0</v>
      </c>
      <c r="CU263" s="6">
        <f t="shared" si="48"/>
        <v>0</v>
      </c>
      <c r="CV263" s="6">
        <f>Table1[[#This Row],[MOH 731_HIV_TB New HIV Positive_HV03-63]]</f>
        <v>0</v>
      </c>
      <c r="CW263" s="6">
        <f>Table1[[#This Row],[MOH 731_HIV_TB New Known HIV Positive (KP) on HAART_HV03-64]]</f>
        <v>0</v>
      </c>
      <c r="CX263" s="6">
        <f>Table1[[#This Row],[MOH 731_HIV_TB New_start_HAART_HV03-65]]</f>
        <v>0</v>
      </c>
      <c r="CY263" s="6">
        <f>SUM(Table1[[#This Row],[tb_alreadyart_3082]:[tb_newart_3083]])</f>
        <v>0</v>
      </c>
      <c r="CZ263" s="6">
        <f>SUM(Table1[[#This Row],[MOH 731_HTS_No. Initiated on PrEP (NEW)_General popn _(M)_ HV01-19]:[MOH 731_HTS_No. Initiated on PrEP (NEW)_Pregnant and breastfeeding women HV01-31]])</f>
        <v>0</v>
      </c>
      <c r="DA263" s="6">
        <f t="shared" si="49"/>
        <v>0</v>
      </c>
      <c r="DB263" s="6">
        <f t="shared" si="50"/>
        <v>0</v>
      </c>
      <c r="DC263" s="6">
        <f>Table1[[#This Row],[MOH 711 SGBV Total Survivors Seen]]</f>
        <v>0</v>
      </c>
      <c r="DD263" s="6">
        <f t="shared" si="51"/>
        <v>0</v>
      </c>
      <c r="DE263" s="6">
        <f t="shared" si="52"/>
        <v>0</v>
      </c>
      <c r="DF263" s="6">
        <f>SUM(Table1[[#This Row],[MOH 731_HIV_TB_StartTPT_&lt;15 HV03-31]:[MOH 731_HIV_TB_StartTPT_15+ HV03-32]])</f>
        <v>0</v>
      </c>
      <c r="DG263" s="6">
        <f t="shared" si="53"/>
        <v>0</v>
      </c>
      <c r="DH263" s="18"/>
      <c r="DI263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('202407_S6tu7qwT796','202407','S6tu7qwT796','15613','0','9','2','3','0','0','0','0','0','0','0','0','0','0','2','0','0','0','0','0','0','0','0','0','0','0','0','0','0','0','0','0');</v>
      </c>
    </row>
    <row r="264" spans="2:113" x14ac:dyDescent="0.25">
      <c r="B264" s="1">
        <v>202407</v>
      </c>
      <c r="C264" s="2">
        <v>45474</v>
      </c>
      <c r="D264" s="1">
        <v>202407</v>
      </c>
      <c r="E264" s="1"/>
      <c r="F264" s="1" t="s">
        <v>755</v>
      </c>
      <c r="G264" s="1" t="s">
        <v>756</v>
      </c>
      <c r="H264" s="1">
        <v>15622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>
        <v>53</v>
      </c>
      <c r="BZ264" s="1"/>
      <c r="CA264" s="1"/>
      <c r="CB264" s="16">
        <f>SUM(Table1[[#This Row],[MOH 731_HTS_Positive_2-9 _(M)_ HV01-06]:[MOH 731_HTS_Positive_25+ _(F) (Including PMTCT)_HV01-15]])</f>
        <v>0</v>
      </c>
      <c r="CC264" s="16">
        <f>SUM(Table1[[#This Row],[MOH 731_HTS_Tests _(M)_ HV01-01]:[MOH 731_HTS_Tests _(F) (Including PMTCT)_ HV01-02]])</f>
        <v>0</v>
      </c>
      <c r="CD264" s="16">
        <f>Table1[[#This Row],[MOH 711 New ANC clients]]</f>
        <v>53</v>
      </c>
      <c r="CE264" s="6">
        <f>SUM(Table1[[#This Row],[MOH 731_EMTCT_Tested at ANC_Initial_HV02-02]])</f>
        <v>0</v>
      </c>
      <c r="CF264" s="6">
        <f t="shared" si="55"/>
        <v>0</v>
      </c>
      <c r="CG264" s="6">
        <f t="shared" si="55"/>
        <v>0</v>
      </c>
      <c r="CH264" s="6">
        <f>SUM(Table1[[#This Row],[MOH 731_EMTCT_Known Positive at 1st ANC_HV02-01]])</f>
        <v>0</v>
      </c>
      <c r="CI264" s="6">
        <f>SUM(Table1[[#This Row],[MOH 731_EMTCT_Positive Results_ANC_HV02-10]])</f>
        <v>0</v>
      </c>
      <c r="CJ264" s="6">
        <f t="shared" si="45"/>
        <v>0</v>
      </c>
      <c r="CK264" s="6">
        <f t="shared" si="46"/>
        <v>0</v>
      </c>
      <c r="CL264" s="6">
        <f>Table1[[#This Row],[MOH 731_EMTCT_Start HAART_ANC_HV02-15]]</f>
        <v>0</v>
      </c>
      <c r="CM264" s="6">
        <f>Table1[[#This Row],[MOH 731_EMTCT_On HAART at 1st ANC_HV02-14]]</f>
        <v>0</v>
      </c>
      <c r="CN264" s="6">
        <f>SUM(Table1[[#This Row],[MOH 731_HIV_TB_StartART_&lt;1 (M) HV03-01]:[MOH 731_HIV_TB_StartART_25+_(F)_HV03-14]])</f>
        <v>0</v>
      </c>
      <c r="CO264" s="6">
        <f>SUM(Table1[[#This Row],[MOH 731_HIV_TB_OnART_&lt;1 (M) HV03-15]:[MOH 731_HIV_TB_OnART_25+_(F)_HV03-28]])</f>
        <v>0</v>
      </c>
      <c r="CP264" s="6">
        <f>Table1[[#This Row],[anc1_731]]</f>
        <v>53</v>
      </c>
      <c r="CQ264" s="6">
        <f>Table1[[#This Row],[anc_kp]]</f>
        <v>0</v>
      </c>
      <c r="CR264" s="6">
        <f>Table1[[#This Row],[MOH 731_HIV_TB cases_New_HV03-61]]</f>
        <v>0</v>
      </c>
      <c r="CS264" s="6">
        <f>Table1[[#This Row],[MOH 731_HIV_TB New_KnownHIVPositive(KPs)_HV03-62]]</f>
        <v>0</v>
      </c>
      <c r="CT264" s="6">
        <f t="shared" si="47"/>
        <v>0</v>
      </c>
      <c r="CU264" s="6">
        <f t="shared" si="48"/>
        <v>0</v>
      </c>
      <c r="CV264" s="6">
        <f>Table1[[#This Row],[MOH 731_HIV_TB New HIV Positive_HV03-63]]</f>
        <v>0</v>
      </c>
      <c r="CW264" s="6">
        <f>Table1[[#This Row],[MOH 731_HIV_TB New Known HIV Positive (KP) on HAART_HV03-64]]</f>
        <v>0</v>
      </c>
      <c r="CX264" s="6">
        <f>Table1[[#This Row],[MOH 731_HIV_TB New_start_HAART_HV03-65]]</f>
        <v>0</v>
      </c>
      <c r="CY264" s="6">
        <f>SUM(Table1[[#This Row],[tb_alreadyart_3082]:[tb_newart_3083]])</f>
        <v>0</v>
      </c>
      <c r="CZ264" s="6">
        <f>SUM(Table1[[#This Row],[MOH 731_HTS_No. Initiated on PrEP (NEW)_General popn _(M)_ HV01-19]:[MOH 731_HTS_No. Initiated on PrEP (NEW)_Pregnant and breastfeeding women HV01-31]])</f>
        <v>0</v>
      </c>
      <c r="DA264" s="6">
        <f t="shared" si="49"/>
        <v>0</v>
      </c>
      <c r="DB264" s="6">
        <f t="shared" si="50"/>
        <v>0</v>
      </c>
      <c r="DC264" s="6">
        <f>Table1[[#This Row],[MOH 711 SGBV Total Survivors Seen]]</f>
        <v>0</v>
      </c>
      <c r="DD264" s="6">
        <f t="shared" si="51"/>
        <v>0</v>
      </c>
      <c r="DE264" s="6">
        <f t="shared" si="52"/>
        <v>0</v>
      </c>
      <c r="DF264" s="6">
        <f>SUM(Table1[[#This Row],[MOH 731_HIV_TB_StartTPT_&lt;15 HV03-31]:[MOH 731_HIV_TB_StartTPT_15+ HV03-32]])</f>
        <v>0</v>
      </c>
      <c r="DG264" s="6">
        <f t="shared" si="53"/>
        <v>0</v>
      </c>
      <c r="DH264" s="18"/>
      <c r="DI264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('202407_tMbCxhtt0QI','202407','tMbCxhtt0QI','15622','0','0','53','0','0','0','0','0','0','0','0','0','0','0','53','0','0','0','0','0','0','0','0','0','0','0','0','0','0','0','0','0');</v>
      </c>
    </row>
    <row r="265" spans="2:113" x14ac:dyDescent="0.25">
      <c r="B265" s="1">
        <v>202407</v>
      </c>
      <c r="C265" s="2">
        <v>45474</v>
      </c>
      <c r="D265" s="1">
        <v>202407</v>
      </c>
      <c r="E265" s="1"/>
      <c r="F265" s="1" t="s">
        <v>462</v>
      </c>
      <c r="G265" s="1" t="s">
        <v>463</v>
      </c>
      <c r="H265" s="1">
        <v>15621</v>
      </c>
      <c r="I265" s="1"/>
      <c r="J265" s="1">
        <v>22</v>
      </c>
      <c r="K265" s="1">
        <v>37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>
        <v>27</v>
      </c>
      <c r="AK265" s="1"/>
      <c r="AL265" s="1">
        <v>1</v>
      </c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>
        <v>1</v>
      </c>
      <c r="BH265" s="1"/>
      <c r="BI265" s="1">
        <v>1</v>
      </c>
      <c r="BJ265" s="1"/>
      <c r="BK265" s="1"/>
      <c r="BL265" s="1"/>
      <c r="BM265" s="1">
        <v>1</v>
      </c>
      <c r="BN265" s="1"/>
      <c r="BO265" s="1">
        <v>4</v>
      </c>
      <c r="BP265" s="1">
        <v>20</v>
      </c>
      <c r="BQ265" s="1">
        <v>39</v>
      </c>
      <c r="BR265" s="1"/>
      <c r="BS265" s="1"/>
      <c r="BT265" s="1"/>
      <c r="BU265" s="1"/>
      <c r="BV265" s="1"/>
      <c r="BW265" s="1"/>
      <c r="BX265" s="1"/>
      <c r="BY265" s="1">
        <v>22</v>
      </c>
      <c r="BZ265" s="1"/>
      <c r="CA265" s="1"/>
      <c r="CB265" s="16">
        <f>SUM(Table1[[#This Row],[MOH 731_HTS_Positive_2-9 _(M)_ HV01-06]:[MOH 731_HTS_Positive_25+ _(F) (Including PMTCT)_HV01-15]])</f>
        <v>0</v>
      </c>
      <c r="CC265" s="16">
        <f>SUM(Table1[[#This Row],[MOH 731_HTS_Tests _(M)_ HV01-01]:[MOH 731_HTS_Tests _(F) (Including PMTCT)_ HV01-02]])</f>
        <v>59</v>
      </c>
      <c r="CD265" s="16">
        <f>Table1[[#This Row],[MOH 711 New ANC clients]]</f>
        <v>22</v>
      </c>
      <c r="CE265" s="6">
        <f>SUM(Table1[[#This Row],[MOH 731_EMTCT_Tested at ANC_Initial_HV02-02]])</f>
        <v>27</v>
      </c>
      <c r="CF265" s="6">
        <f t="shared" si="55"/>
        <v>0</v>
      </c>
      <c r="CG265" s="6">
        <f t="shared" si="55"/>
        <v>0</v>
      </c>
      <c r="CH265" s="6">
        <f>SUM(Table1[[#This Row],[MOH 731_EMTCT_Known Positive at 1st ANC_HV02-01]])</f>
        <v>0</v>
      </c>
      <c r="CI265" s="6">
        <f>SUM(Table1[[#This Row],[MOH 731_EMTCT_Positive Results_ANC_HV02-10]])</f>
        <v>0</v>
      </c>
      <c r="CJ265" s="6">
        <f t="shared" si="45"/>
        <v>0</v>
      </c>
      <c r="CK265" s="6">
        <f t="shared" si="46"/>
        <v>0</v>
      </c>
      <c r="CL265" s="6">
        <f>Table1[[#This Row],[MOH 731_EMTCT_Start HAART_ANC_HV02-15]]</f>
        <v>0</v>
      </c>
      <c r="CM265" s="6">
        <f>Table1[[#This Row],[MOH 731_EMTCT_On HAART at 1st ANC_HV02-14]]</f>
        <v>0</v>
      </c>
      <c r="CN265" s="6">
        <f>SUM(Table1[[#This Row],[MOH 731_HIV_TB_StartART_&lt;1 (M) HV03-01]:[MOH 731_HIV_TB_StartART_25+_(F)_HV03-14]])</f>
        <v>0</v>
      </c>
      <c r="CO265" s="6">
        <f>SUM(Table1[[#This Row],[MOH 731_HIV_TB_OnART_&lt;1 (M) HV03-15]:[MOH 731_HIV_TB_OnART_25+_(F)_HV03-28]])</f>
        <v>66</v>
      </c>
      <c r="CP265" s="6">
        <f>Table1[[#This Row],[anc1_731]]</f>
        <v>22</v>
      </c>
      <c r="CQ265" s="6">
        <f>Table1[[#This Row],[anc_kp]]</f>
        <v>0</v>
      </c>
      <c r="CR265" s="6">
        <f>Table1[[#This Row],[MOH 731_HIV_TB cases_New_HV03-61]]</f>
        <v>0</v>
      </c>
      <c r="CS265" s="6">
        <f>Table1[[#This Row],[MOH 731_HIV_TB New_KnownHIVPositive(KPs)_HV03-62]]</f>
        <v>0</v>
      </c>
      <c r="CT265" s="6">
        <f t="shared" si="47"/>
        <v>0</v>
      </c>
      <c r="CU265" s="6">
        <f t="shared" si="48"/>
        <v>0</v>
      </c>
      <c r="CV265" s="6">
        <f>Table1[[#This Row],[MOH 731_HIV_TB New HIV Positive_HV03-63]]</f>
        <v>0</v>
      </c>
      <c r="CW265" s="6">
        <f>Table1[[#This Row],[MOH 731_HIV_TB New Known HIV Positive (KP) on HAART_HV03-64]]</f>
        <v>0</v>
      </c>
      <c r="CX265" s="6">
        <f>Table1[[#This Row],[MOH 731_HIV_TB New_start_HAART_HV03-65]]</f>
        <v>0</v>
      </c>
      <c r="CY265" s="6">
        <f>SUM(Table1[[#This Row],[tb_alreadyart_3082]:[tb_newart_3083]])</f>
        <v>0</v>
      </c>
      <c r="CZ265" s="6">
        <f>SUM(Table1[[#This Row],[MOH 731_HTS_No. Initiated on PrEP (NEW)_General popn _(M)_ HV01-19]:[MOH 731_HTS_No. Initiated on PrEP (NEW)_Pregnant and breastfeeding women HV01-31]])</f>
        <v>0</v>
      </c>
      <c r="DA265" s="6">
        <f t="shared" si="49"/>
        <v>0</v>
      </c>
      <c r="DB265" s="6">
        <f t="shared" si="50"/>
        <v>0</v>
      </c>
      <c r="DC265" s="6">
        <f>Table1[[#This Row],[MOH 711 SGBV Total Survivors Seen]]</f>
        <v>0</v>
      </c>
      <c r="DD265" s="6">
        <f t="shared" si="51"/>
        <v>0</v>
      </c>
      <c r="DE265" s="6">
        <f t="shared" si="52"/>
        <v>0</v>
      </c>
      <c r="DF265" s="6">
        <f>SUM(Table1[[#This Row],[MOH 731_HIV_TB_StartTPT_&lt;15 HV03-31]:[MOH 731_HIV_TB_StartTPT_15+ HV03-32]])</f>
        <v>0</v>
      </c>
      <c r="DG265" s="6">
        <f t="shared" si="53"/>
        <v>0</v>
      </c>
      <c r="DH265" s="18"/>
      <c r="DI265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('202407_vY8MIki2v3v','202407','vY8MIki2v3v','15621','0','59','22','27','0','0','0','0','0','0','0','0','0','66','22','0','0','0','0','0','0','0','0','0','0','0','0','0','0','0','0','0');</v>
      </c>
    </row>
    <row r="266" spans="2:113" x14ac:dyDescent="0.25">
      <c r="B266" s="1">
        <v>202407</v>
      </c>
      <c r="C266" s="2">
        <v>45474</v>
      </c>
      <c r="D266" s="1">
        <v>202407</v>
      </c>
      <c r="E266" s="1"/>
      <c r="F266" s="1" t="s">
        <v>611</v>
      </c>
      <c r="G266" s="1" t="s">
        <v>612</v>
      </c>
      <c r="H266" s="1">
        <v>15682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>
        <v>24</v>
      </c>
      <c r="BZ266" s="1"/>
      <c r="CA266" s="1"/>
      <c r="CB266" s="16">
        <f>SUM(Table1[[#This Row],[MOH 731_HTS_Positive_2-9 _(M)_ HV01-06]:[MOH 731_HTS_Positive_25+ _(F) (Including PMTCT)_HV01-15]])</f>
        <v>0</v>
      </c>
      <c r="CC266" s="16">
        <f>SUM(Table1[[#This Row],[MOH 731_HTS_Tests _(M)_ HV01-01]:[MOH 731_HTS_Tests _(F) (Including PMTCT)_ HV01-02]])</f>
        <v>0</v>
      </c>
      <c r="CD266" s="16">
        <f>Table1[[#This Row],[MOH 711 New ANC clients]]</f>
        <v>24</v>
      </c>
      <c r="CE266" s="6">
        <f>SUM(Table1[[#This Row],[MOH 731_EMTCT_Tested at ANC_Initial_HV02-02]])</f>
        <v>0</v>
      </c>
      <c r="CF266" s="6">
        <f t="shared" si="55"/>
        <v>0</v>
      </c>
      <c r="CG266" s="6">
        <f t="shared" si="55"/>
        <v>0</v>
      </c>
      <c r="CH266" s="6">
        <f>SUM(Table1[[#This Row],[MOH 731_EMTCT_Known Positive at 1st ANC_HV02-01]])</f>
        <v>0</v>
      </c>
      <c r="CI266" s="6">
        <f>SUM(Table1[[#This Row],[MOH 731_EMTCT_Positive Results_ANC_HV02-10]])</f>
        <v>0</v>
      </c>
      <c r="CJ266" s="6">
        <f t="shared" si="45"/>
        <v>0</v>
      </c>
      <c r="CK266" s="6">
        <f t="shared" si="46"/>
        <v>0</v>
      </c>
      <c r="CL266" s="6">
        <f>Table1[[#This Row],[MOH 731_EMTCT_Start HAART_ANC_HV02-15]]</f>
        <v>0</v>
      </c>
      <c r="CM266" s="6">
        <f>Table1[[#This Row],[MOH 731_EMTCT_On HAART at 1st ANC_HV02-14]]</f>
        <v>0</v>
      </c>
      <c r="CN266" s="6">
        <f>SUM(Table1[[#This Row],[MOH 731_HIV_TB_StartART_&lt;1 (M) HV03-01]:[MOH 731_HIV_TB_StartART_25+_(F)_HV03-14]])</f>
        <v>0</v>
      </c>
      <c r="CO266" s="6">
        <f>SUM(Table1[[#This Row],[MOH 731_HIV_TB_OnART_&lt;1 (M) HV03-15]:[MOH 731_HIV_TB_OnART_25+_(F)_HV03-28]])</f>
        <v>0</v>
      </c>
      <c r="CP266" s="6">
        <f>Table1[[#This Row],[anc1_731]]</f>
        <v>24</v>
      </c>
      <c r="CQ266" s="6">
        <f>Table1[[#This Row],[anc_kp]]</f>
        <v>0</v>
      </c>
      <c r="CR266" s="6">
        <f>Table1[[#This Row],[MOH 731_HIV_TB cases_New_HV03-61]]</f>
        <v>0</v>
      </c>
      <c r="CS266" s="6">
        <f>Table1[[#This Row],[MOH 731_HIV_TB New_KnownHIVPositive(KPs)_HV03-62]]</f>
        <v>0</v>
      </c>
      <c r="CT266" s="6">
        <f t="shared" si="47"/>
        <v>0</v>
      </c>
      <c r="CU266" s="6">
        <f t="shared" si="48"/>
        <v>0</v>
      </c>
      <c r="CV266" s="6">
        <f>Table1[[#This Row],[MOH 731_HIV_TB New HIV Positive_HV03-63]]</f>
        <v>0</v>
      </c>
      <c r="CW266" s="6">
        <f>Table1[[#This Row],[MOH 731_HIV_TB New Known HIV Positive (KP) on HAART_HV03-64]]</f>
        <v>0</v>
      </c>
      <c r="CX266" s="6">
        <f>Table1[[#This Row],[MOH 731_HIV_TB New_start_HAART_HV03-65]]</f>
        <v>0</v>
      </c>
      <c r="CY266" s="6">
        <f>SUM(Table1[[#This Row],[tb_alreadyart_3082]:[tb_newart_3083]])</f>
        <v>0</v>
      </c>
      <c r="CZ266" s="6">
        <f>SUM(Table1[[#This Row],[MOH 731_HTS_No. Initiated on PrEP (NEW)_General popn _(M)_ HV01-19]:[MOH 731_HTS_No. Initiated on PrEP (NEW)_Pregnant and breastfeeding women HV01-31]])</f>
        <v>0</v>
      </c>
      <c r="DA266" s="6">
        <f t="shared" si="49"/>
        <v>0</v>
      </c>
      <c r="DB266" s="6">
        <f t="shared" si="50"/>
        <v>0</v>
      </c>
      <c r="DC266" s="6">
        <f>Table1[[#This Row],[MOH 711 SGBV Total Survivors Seen]]</f>
        <v>0</v>
      </c>
      <c r="DD266" s="6">
        <f t="shared" si="51"/>
        <v>0</v>
      </c>
      <c r="DE266" s="6">
        <f t="shared" si="52"/>
        <v>0</v>
      </c>
      <c r="DF266" s="6">
        <f>SUM(Table1[[#This Row],[MOH 731_HIV_TB_StartTPT_&lt;15 HV03-31]:[MOH 731_HIV_TB_StartTPT_15+ HV03-32]])</f>
        <v>0</v>
      </c>
      <c r="DG266" s="6">
        <f t="shared" si="53"/>
        <v>0</v>
      </c>
      <c r="DH266" s="18"/>
      <c r="DI266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('202407_Kw9qM5jwrK7','202407','Kw9qM5jwrK7','15682','0','0','24','0','0','0','0','0','0','0','0','0','0','0','24','0','0','0','0','0','0','0','0','0','0','0','0','0','0','0','0','0');</v>
      </c>
    </row>
    <row r="267" spans="2:113" x14ac:dyDescent="0.25">
      <c r="B267" s="1">
        <v>202407</v>
      </c>
      <c r="C267" s="2">
        <v>45474</v>
      </c>
      <c r="D267" s="1">
        <v>202407</v>
      </c>
      <c r="E267" s="1"/>
      <c r="F267" s="1" t="s">
        <v>464</v>
      </c>
      <c r="G267" s="1" t="s">
        <v>465</v>
      </c>
      <c r="H267" s="1">
        <v>15684</v>
      </c>
      <c r="I267" s="1"/>
      <c r="J267" s="1"/>
      <c r="K267" s="1">
        <v>3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>
        <v>2</v>
      </c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>
        <v>2</v>
      </c>
      <c r="BZ267" s="1"/>
      <c r="CA267" s="1"/>
      <c r="CB267" s="16">
        <f>SUM(Table1[[#This Row],[MOH 731_HTS_Positive_2-9 _(M)_ HV01-06]:[MOH 731_HTS_Positive_25+ _(F) (Including PMTCT)_HV01-15]])</f>
        <v>0</v>
      </c>
      <c r="CC267" s="16">
        <f>SUM(Table1[[#This Row],[MOH 731_HTS_Tests _(M)_ HV01-01]:[MOH 731_HTS_Tests _(F) (Including PMTCT)_ HV01-02]])</f>
        <v>3</v>
      </c>
      <c r="CD267" s="16">
        <f>Table1[[#This Row],[MOH 711 New ANC clients]]</f>
        <v>2</v>
      </c>
      <c r="CE267" s="6">
        <f>SUM(Table1[[#This Row],[MOH 731_EMTCT_Tested at ANC_Initial_HV02-02]])</f>
        <v>2</v>
      </c>
      <c r="CF267" s="6">
        <f t="shared" si="55"/>
        <v>0</v>
      </c>
      <c r="CG267" s="6">
        <f t="shared" si="55"/>
        <v>0</v>
      </c>
      <c r="CH267" s="6">
        <f>SUM(Table1[[#This Row],[MOH 731_EMTCT_Known Positive at 1st ANC_HV02-01]])</f>
        <v>0</v>
      </c>
      <c r="CI267" s="6">
        <f>SUM(Table1[[#This Row],[MOH 731_EMTCT_Positive Results_ANC_HV02-10]])</f>
        <v>0</v>
      </c>
      <c r="CJ267" s="6">
        <f t="shared" si="45"/>
        <v>0</v>
      </c>
      <c r="CK267" s="6">
        <f t="shared" si="46"/>
        <v>0</v>
      </c>
      <c r="CL267" s="6">
        <f>Table1[[#This Row],[MOH 731_EMTCT_Start HAART_ANC_HV02-15]]</f>
        <v>0</v>
      </c>
      <c r="CM267" s="6">
        <f>Table1[[#This Row],[MOH 731_EMTCT_On HAART at 1st ANC_HV02-14]]</f>
        <v>0</v>
      </c>
      <c r="CN267" s="6">
        <f>SUM(Table1[[#This Row],[MOH 731_HIV_TB_StartART_&lt;1 (M) HV03-01]:[MOH 731_HIV_TB_StartART_25+_(F)_HV03-14]])</f>
        <v>0</v>
      </c>
      <c r="CO267" s="6">
        <f>SUM(Table1[[#This Row],[MOH 731_HIV_TB_OnART_&lt;1 (M) HV03-15]:[MOH 731_HIV_TB_OnART_25+_(F)_HV03-28]])</f>
        <v>0</v>
      </c>
      <c r="CP267" s="6">
        <f>Table1[[#This Row],[anc1_731]]</f>
        <v>2</v>
      </c>
      <c r="CQ267" s="6">
        <f>Table1[[#This Row],[anc_kp]]</f>
        <v>0</v>
      </c>
      <c r="CR267" s="6">
        <f>Table1[[#This Row],[MOH 731_HIV_TB cases_New_HV03-61]]</f>
        <v>0</v>
      </c>
      <c r="CS267" s="6">
        <f>Table1[[#This Row],[MOH 731_HIV_TB New_KnownHIVPositive(KPs)_HV03-62]]</f>
        <v>0</v>
      </c>
      <c r="CT267" s="6">
        <f t="shared" si="47"/>
        <v>0</v>
      </c>
      <c r="CU267" s="6">
        <f t="shared" si="48"/>
        <v>0</v>
      </c>
      <c r="CV267" s="6">
        <f>Table1[[#This Row],[MOH 731_HIV_TB New HIV Positive_HV03-63]]</f>
        <v>0</v>
      </c>
      <c r="CW267" s="6">
        <f>Table1[[#This Row],[MOH 731_HIV_TB New Known HIV Positive (KP) on HAART_HV03-64]]</f>
        <v>0</v>
      </c>
      <c r="CX267" s="6">
        <f>Table1[[#This Row],[MOH 731_HIV_TB New_start_HAART_HV03-65]]</f>
        <v>0</v>
      </c>
      <c r="CY267" s="6">
        <f>SUM(Table1[[#This Row],[tb_alreadyart_3082]:[tb_newart_3083]])</f>
        <v>0</v>
      </c>
      <c r="CZ267" s="6">
        <f>SUM(Table1[[#This Row],[MOH 731_HTS_No. Initiated on PrEP (NEW)_General popn _(M)_ HV01-19]:[MOH 731_HTS_No. Initiated on PrEP (NEW)_Pregnant and breastfeeding women HV01-31]])</f>
        <v>0</v>
      </c>
      <c r="DA267" s="6">
        <f t="shared" si="49"/>
        <v>0</v>
      </c>
      <c r="DB267" s="6">
        <f t="shared" si="50"/>
        <v>0</v>
      </c>
      <c r="DC267" s="6">
        <f>Table1[[#This Row],[MOH 711 SGBV Total Survivors Seen]]</f>
        <v>0</v>
      </c>
      <c r="DD267" s="6">
        <f t="shared" si="51"/>
        <v>0</v>
      </c>
      <c r="DE267" s="6">
        <f t="shared" si="52"/>
        <v>0</v>
      </c>
      <c r="DF267" s="6">
        <f>SUM(Table1[[#This Row],[MOH 731_HIV_TB_StartTPT_&lt;15 HV03-31]:[MOH 731_HIV_TB_StartTPT_15+ HV03-32]])</f>
        <v>0</v>
      </c>
      <c r="DG267" s="6">
        <f t="shared" si="53"/>
        <v>0</v>
      </c>
      <c r="DH267" s="18"/>
      <c r="DI267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('202407_OPJeAkDP2wA','202407','OPJeAkDP2wA','15684','0','3','2','2','0','0','0','0','0','0','0','0','0','0','2','0','0','0','0','0','0','0','0','0','0','0','0','0','0','0','0','0');</v>
      </c>
    </row>
    <row r="268" spans="2:113" x14ac:dyDescent="0.25">
      <c r="B268" s="1">
        <v>202407</v>
      </c>
      <c r="C268" s="2">
        <v>45474</v>
      </c>
      <c r="D268" s="1">
        <v>202407</v>
      </c>
      <c r="E268" s="1"/>
      <c r="F268" s="1" t="s">
        <v>615</v>
      </c>
      <c r="G268" s="1" t="s">
        <v>616</v>
      </c>
      <c r="H268" s="1">
        <v>15693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>
        <v>38</v>
      </c>
      <c r="BZ268" s="1"/>
      <c r="CA268" s="1">
        <v>1</v>
      </c>
      <c r="CB268" s="16">
        <f>SUM(Table1[[#This Row],[MOH 731_HTS_Positive_2-9 _(M)_ HV01-06]:[MOH 731_HTS_Positive_25+ _(F) (Including PMTCT)_HV01-15]])</f>
        <v>0</v>
      </c>
      <c r="CC268" s="16">
        <f>SUM(Table1[[#This Row],[MOH 731_HTS_Tests _(M)_ HV01-01]:[MOH 731_HTS_Tests _(F) (Including PMTCT)_ HV01-02]])</f>
        <v>0</v>
      </c>
      <c r="CD268" s="16">
        <f>Table1[[#This Row],[MOH 711 New ANC clients]]</f>
        <v>38</v>
      </c>
      <c r="CE268" s="6">
        <f>SUM(Table1[[#This Row],[MOH 731_EMTCT_Tested at ANC_Initial_HV02-02]])</f>
        <v>0</v>
      </c>
      <c r="CF268" s="6">
        <f t="shared" si="55"/>
        <v>0</v>
      </c>
      <c r="CG268" s="6">
        <f t="shared" si="55"/>
        <v>0</v>
      </c>
      <c r="CH268" s="6">
        <f>SUM(Table1[[#This Row],[MOH 731_EMTCT_Known Positive at 1st ANC_HV02-01]])</f>
        <v>0</v>
      </c>
      <c r="CI268" s="6">
        <f>SUM(Table1[[#This Row],[MOH 731_EMTCT_Positive Results_ANC_HV02-10]])</f>
        <v>0</v>
      </c>
      <c r="CJ268" s="6">
        <f t="shared" si="45"/>
        <v>0</v>
      </c>
      <c r="CK268" s="6">
        <f t="shared" si="46"/>
        <v>0</v>
      </c>
      <c r="CL268" s="6">
        <f>Table1[[#This Row],[MOH 731_EMTCT_Start HAART_ANC_HV02-15]]</f>
        <v>0</v>
      </c>
      <c r="CM268" s="6">
        <f>Table1[[#This Row],[MOH 731_EMTCT_On HAART at 1st ANC_HV02-14]]</f>
        <v>0</v>
      </c>
      <c r="CN268" s="6">
        <f>SUM(Table1[[#This Row],[MOH 731_HIV_TB_StartART_&lt;1 (M) HV03-01]:[MOH 731_HIV_TB_StartART_25+_(F)_HV03-14]])</f>
        <v>0</v>
      </c>
      <c r="CO268" s="6">
        <f>SUM(Table1[[#This Row],[MOH 731_HIV_TB_OnART_&lt;1 (M) HV03-15]:[MOH 731_HIV_TB_OnART_25+_(F)_HV03-28]])</f>
        <v>0</v>
      </c>
      <c r="CP268" s="6">
        <f>Table1[[#This Row],[anc1_731]]</f>
        <v>38</v>
      </c>
      <c r="CQ268" s="6">
        <f>Table1[[#This Row],[anc_kp]]</f>
        <v>0</v>
      </c>
      <c r="CR268" s="6">
        <f>Table1[[#This Row],[MOH 731_HIV_TB cases_New_HV03-61]]</f>
        <v>0</v>
      </c>
      <c r="CS268" s="6">
        <f>Table1[[#This Row],[MOH 731_HIV_TB New_KnownHIVPositive(KPs)_HV03-62]]</f>
        <v>0</v>
      </c>
      <c r="CT268" s="6">
        <f t="shared" si="47"/>
        <v>0</v>
      </c>
      <c r="CU268" s="6">
        <f t="shared" si="48"/>
        <v>0</v>
      </c>
      <c r="CV268" s="6">
        <f>Table1[[#This Row],[MOH 731_HIV_TB New HIV Positive_HV03-63]]</f>
        <v>0</v>
      </c>
      <c r="CW268" s="6">
        <f>Table1[[#This Row],[MOH 731_HIV_TB New Known HIV Positive (KP) on HAART_HV03-64]]</f>
        <v>0</v>
      </c>
      <c r="CX268" s="6">
        <f>Table1[[#This Row],[MOH 731_HIV_TB New_start_HAART_HV03-65]]</f>
        <v>0</v>
      </c>
      <c r="CY268" s="6">
        <f>SUM(Table1[[#This Row],[tb_alreadyart_3082]:[tb_newart_3083]])</f>
        <v>0</v>
      </c>
      <c r="CZ268" s="6">
        <f>SUM(Table1[[#This Row],[MOH 731_HTS_No. Initiated on PrEP (NEW)_General popn _(M)_ HV01-19]:[MOH 731_HTS_No. Initiated on PrEP (NEW)_Pregnant and breastfeeding women HV01-31]])</f>
        <v>0</v>
      </c>
      <c r="DA268" s="6">
        <f t="shared" si="49"/>
        <v>0</v>
      </c>
      <c r="DB268" s="6">
        <f t="shared" si="50"/>
        <v>0</v>
      </c>
      <c r="DC268" s="6">
        <f>Table1[[#This Row],[MOH 711 SGBV Total Survivors Seen]]</f>
        <v>1</v>
      </c>
      <c r="DD268" s="6">
        <f t="shared" si="51"/>
        <v>0</v>
      </c>
      <c r="DE268" s="6">
        <f t="shared" si="52"/>
        <v>0</v>
      </c>
      <c r="DF268" s="6">
        <f>SUM(Table1[[#This Row],[MOH 731_HIV_TB_StartTPT_&lt;15 HV03-31]:[MOH 731_HIV_TB_StartTPT_15+ HV03-32]])</f>
        <v>0</v>
      </c>
      <c r="DG268" s="6">
        <f t="shared" si="53"/>
        <v>0</v>
      </c>
      <c r="DH268" s="18"/>
      <c r="DI268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('202407_qC7HoduXy9L','202407','qC7HoduXy9L','15693','0','0','38','0','0','0','0','0','0','0','0','0','0','0','38','0','0','0','0','0','0','0','0','0','0','0','0','1','0','0','0','0');</v>
      </c>
    </row>
    <row r="269" spans="2:113" x14ac:dyDescent="0.25">
      <c r="B269" s="1">
        <v>202407</v>
      </c>
      <c r="C269" s="2">
        <v>45474</v>
      </c>
      <c r="D269" s="1">
        <v>202407</v>
      </c>
      <c r="E269" s="1"/>
      <c r="F269" s="1" t="s">
        <v>466</v>
      </c>
      <c r="G269" s="1" t="s">
        <v>467</v>
      </c>
      <c r="H269" s="1">
        <v>15701</v>
      </c>
      <c r="I269" s="1"/>
      <c r="J269" s="1">
        <v>3</v>
      </c>
      <c r="K269" s="1">
        <v>11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>
        <v>8</v>
      </c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>
        <v>8</v>
      </c>
      <c r="BZ269" s="1"/>
      <c r="CA269" s="1"/>
      <c r="CB269" s="16">
        <f>SUM(Table1[[#This Row],[MOH 731_HTS_Positive_2-9 _(M)_ HV01-06]:[MOH 731_HTS_Positive_25+ _(F) (Including PMTCT)_HV01-15]])</f>
        <v>0</v>
      </c>
      <c r="CC269" s="16">
        <f>SUM(Table1[[#This Row],[MOH 731_HTS_Tests _(M)_ HV01-01]:[MOH 731_HTS_Tests _(F) (Including PMTCT)_ HV01-02]])</f>
        <v>14</v>
      </c>
      <c r="CD269" s="16">
        <f>Table1[[#This Row],[MOH 711 New ANC clients]]</f>
        <v>8</v>
      </c>
      <c r="CE269" s="6">
        <f>SUM(Table1[[#This Row],[MOH 731_EMTCT_Tested at ANC_Initial_HV02-02]])</f>
        <v>8</v>
      </c>
      <c r="CF269" s="6">
        <f t="shared" si="55"/>
        <v>0</v>
      </c>
      <c r="CG269" s="6">
        <f t="shared" si="55"/>
        <v>0</v>
      </c>
      <c r="CH269" s="6">
        <f>SUM(Table1[[#This Row],[MOH 731_EMTCT_Known Positive at 1st ANC_HV02-01]])</f>
        <v>0</v>
      </c>
      <c r="CI269" s="6">
        <f>SUM(Table1[[#This Row],[MOH 731_EMTCT_Positive Results_ANC_HV02-10]])</f>
        <v>0</v>
      </c>
      <c r="CJ269" s="6">
        <f t="shared" si="45"/>
        <v>0</v>
      </c>
      <c r="CK269" s="6">
        <f t="shared" si="46"/>
        <v>0</v>
      </c>
      <c r="CL269" s="6">
        <f>Table1[[#This Row],[MOH 731_EMTCT_Start HAART_ANC_HV02-15]]</f>
        <v>0</v>
      </c>
      <c r="CM269" s="6">
        <f>Table1[[#This Row],[MOH 731_EMTCT_On HAART at 1st ANC_HV02-14]]</f>
        <v>0</v>
      </c>
      <c r="CN269" s="6">
        <f>SUM(Table1[[#This Row],[MOH 731_HIV_TB_StartART_&lt;1 (M) HV03-01]:[MOH 731_HIV_TB_StartART_25+_(F)_HV03-14]])</f>
        <v>0</v>
      </c>
      <c r="CO269" s="6">
        <f>SUM(Table1[[#This Row],[MOH 731_HIV_TB_OnART_&lt;1 (M) HV03-15]:[MOH 731_HIV_TB_OnART_25+_(F)_HV03-28]])</f>
        <v>0</v>
      </c>
      <c r="CP269" s="6">
        <f>Table1[[#This Row],[anc1_731]]</f>
        <v>8</v>
      </c>
      <c r="CQ269" s="6">
        <f>Table1[[#This Row],[anc_kp]]</f>
        <v>0</v>
      </c>
      <c r="CR269" s="6">
        <f>Table1[[#This Row],[MOH 731_HIV_TB cases_New_HV03-61]]</f>
        <v>0</v>
      </c>
      <c r="CS269" s="6">
        <f>Table1[[#This Row],[MOH 731_HIV_TB New_KnownHIVPositive(KPs)_HV03-62]]</f>
        <v>0</v>
      </c>
      <c r="CT269" s="6">
        <f t="shared" si="47"/>
        <v>0</v>
      </c>
      <c r="CU269" s="6">
        <f t="shared" si="48"/>
        <v>0</v>
      </c>
      <c r="CV269" s="6">
        <f>Table1[[#This Row],[MOH 731_HIV_TB New HIV Positive_HV03-63]]</f>
        <v>0</v>
      </c>
      <c r="CW269" s="6">
        <f>Table1[[#This Row],[MOH 731_HIV_TB New Known HIV Positive (KP) on HAART_HV03-64]]</f>
        <v>0</v>
      </c>
      <c r="CX269" s="6">
        <f>Table1[[#This Row],[MOH 731_HIV_TB New_start_HAART_HV03-65]]</f>
        <v>0</v>
      </c>
      <c r="CY269" s="6">
        <f>SUM(Table1[[#This Row],[tb_alreadyart_3082]:[tb_newart_3083]])</f>
        <v>0</v>
      </c>
      <c r="CZ269" s="6">
        <f>SUM(Table1[[#This Row],[MOH 731_HTS_No. Initiated on PrEP (NEW)_General popn _(M)_ HV01-19]:[MOH 731_HTS_No. Initiated on PrEP (NEW)_Pregnant and breastfeeding women HV01-31]])</f>
        <v>0</v>
      </c>
      <c r="DA269" s="6">
        <f t="shared" si="49"/>
        <v>0</v>
      </c>
      <c r="DB269" s="6">
        <f t="shared" si="50"/>
        <v>0</v>
      </c>
      <c r="DC269" s="6">
        <f>Table1[[#This Row],[MOH 711 SGBV Total Survivors Seen]]</f>
        <v>0</v>
      </c>
      <c r="DD269" s="6">
        <f t="shared" si="51"/>
        <v>0</v>
      </c>
      <c r="DE269" s="6">
        <f t="shared" si="52"/>
        <v>0</v>
      </c>
      <c r="DF269" s="6">
        <f>SUM(Table1[[#This Row],[MOH 731_HIV_TB_StartTPT_&lt;15 HV03-31]:[MOH 731_HIV_TB_StartTPT_15+ HV03-32]])</f>
        <v>0</v>
      </c>
      <c r="DG269" s="6">
        <f t="shared" si="53"/>
        <v>0</v>
      </c>
      <c r="DH269" s="18"/>
      <c r="DI269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('202407_zxiSHy4syb0','202407','zxiSHy4syb0','15701','0','14','8','8','0','0','0','0','0','0','0','0','0','0','8','0','0','0','0','0','0','0','0','0','0','0','0','0','0','0','0','0');</v>
      </c>
    </row>
    <row r="270" spans="2:113" x14ac:dyDescent="0.25">
      <c r="B270" s="1">
        <v>202407</v>
      </c>
      <c r="C270" s="2">
        <v>45474</v>
      </c>
      <c r="D270" s="1">
        <v>202407</v>
      </c>
      <c r="E270" s="1"/>
      <c r="F270" s="1" t="s">
        <v>468</v>
      </c>
      <c r="G270" s="1" t="s">
        <v>469</v>
      </c>
      <c r="H270" s="1">
        <v>15707</v>
      </c>
      <c r="I270" s="1"/>
      <c r="J270" s="1">
        <v>25</v>
      </c>
      <c r="K270" s="1">
        <v>55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>
        <v>30</v>
      </c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>
        <v>1</v>
      </c>
      <c r="BC270" s="1"/>
      <c r="BD270" s="1"/>
      <c r="BE270" s="1"/>
      <c r="BF270" s="1"/>
      <c r="BG270" s="1"/>
      <c r="BH270" s="1">
        <v>2</v>
      </c>
      <c r="BI270" s="1"/>
      <c r="BJ270" s="1"/>
      <c r="BK270" s="1"/>
      <c r="BL270" s="1"/>
      <c r="BM270" s="1">
        <v>1</v>
      </c>
      <c r="BN270" s="1">
        <v>2</v>
      </c>
      <c r="BO270" s="1"/>
      <c r="BP270" s="1">
        <v>17</v>
      </c>
      <c r="BQ270" s="1">
        <v>28</v>
      </c>
      <c r="BR270" s="1"/>
      <c r="BS270" s="1"/>
      <c r="BT270" s="1"/>
      <c r="BU270" s="1"/>
      <c r="BV270" s="1"/>
      <c r="BW270" s="1"/>
      <c r="BX270" s="1"/>
      <c r="BY270" s="1">
        <v>28</v>
      </c>
      <c r="BZ270" s="1"/>
      <c r="CA270" s="1"/>
      <c r="CB270" s="16">
        <f>SUM(Table1[[#This Row],[MOH 731_HTS_Positive_2-9 _(M)_ HV01-06]:[MOH 731_HTS_Positive_25+ _(F) (Including PMTCT)_HV01-15]])</f>
        <v>0</v>
      </c>
      <c r="CC270" s="16">
        <f>SUM(Table1[[#This Row],[MOH 731_HTS_Tests _(M)_ HV01-01]:[MOH 731_HTS_Tests _(F) (Including PMTCT)_ HV01-02]])</f>
        <v>80</v>
      </c>
      <c r="CD270" s="16">
        <f>Table1[[#This Row],[MOH 711 New ANC clients]]</f>
        <v>28</v>
      </c>
      <c r="CE270" s="6">
        <f>SUM(Table1[[#This Row],[MOH 731_EMTCT_Tested at ANC_Initial_HV02-02]])</f>
        <v>30</v>
      </c>
      <c r="CF270" s="6">
        <f t="shared" si="55"/>
        <v>0</v>
      </c>
      <c r="CG270" s="6">
        <f t="shared" si="55"/>
        <v>0</v>
      </c>
      <c r="CH270" s="6">
        <f>SUM(Table1[[#This Row],[MOH 731_EMTCT_Known Positive at 1st ANC_HV02-01]])</f>
        <v>0</v>
      </c>
      <c r="CI270" s="6">
        <f>SUM(Table1[[#This Row],[MOH 731_EMTCT_Positive Results_ANC_HV02-10]])</f>
        <v>0</v>
      </c>
      <c r="CJ270" s="6">
        <f t="shared" si="45"/>
        <v>0</v>
      </c>
      <c r="CK270" s="6">
        <f t="shared" si="46"/>
        <v>0</v>
      </c>
      <c r="CL270" s="6">
        <f>Table1[[#This Row],[MOH 731_EMTCT_Start HAART_ANC_HV02-15]]</f>
        <v>0</v>
      </c>
      <c r="CM270" s="6">
        <f>Table1[[#This Row],[MOH 731_EMTCT_On HAART at 1st ANC_HV02-14]]</f>
        <v>0</v>
      </c>
      <c r="CN270" s="6">
        <f>SUM(Table1[[#This Row],[MOH 731_HIV_TB_StartART_&lt;1 (M) HV03-01]:[MOH 731_HIV_TB_StartART_25+_(F)_HV03-14]])</f>
        <v>1</v>
      </c>
      <c r="CO270" s="6">
        <f>SUM(Table1[[#This Row],[MOH 731_HIV_TB_OnART_&lt;1 (M) HV03-15]:[MOH 731_HIV_TB_OnART_25+_(F)_HV03-28]])</f>
        <v>50</v>
      </c>
      <c r="CP270" s="6">
        <f>Table1[[#This Row],[anc1_731]]</f>
        <v>28</v>
      </c>
      <c r="CQ270" s="6">
        <f>Table1[[#This Row],[anc_kp]]</f>
        <v>0</v>
      </c>
      <c r="CR270" s="6">
        <f>Table1[[#This Row],[MOH 731_HIV_TB cases_New_HV03-61]]</f>
        <v>0</v>
      </c>
      <c r="CS270" s="6">
        <f>Table1[[#This Row],[MOH 731_HIV_TB New_KnownHIVPositive(KPs)_HV03-62]]</f>
        <v>0</v>
      </c>
      <c r="CT270" s="6">
        <f t="shared" si="47"/>
        <v>0</v>
      </c>
      <c r="CU270" s="6">
        <f t="shared" si="48"/>
        <v>0</v>
      </c>
      <c r="CV270" s="6">
        <f>Table1[[#This Row],[MOH 731_HIV_TB New HIV Positive_HV03-63]]</f>
        <v>0</v>
      </c>
      <c r="CW270" s="6">
        <f>Table1[[#This Row],[MOH 731_HIV_TB New Known HIV Positive (KP) on HAART_HV03-64]]</f>
        <v>0</v>
      </c>
      <c r="CX270" s="6">
        <f>Table1[[#This Row],[MOH 731_HIV_TB New_start_HAART_HV03-65]]</f>
        <v>0</v>
      </c>
      <c r="CY270" s="6">
        <f>SUM(Table1[[#This Row],[tb_alreadyart_3082]:[tb_newart_3083]])</f>
        <v>0</v>
      </c>
      <c r="CZ270" s="6">
        <f>SUM(Table1[[#This Row],[MOH 731_HTS_No. Initiated on PrEP (NEW)_General popn _(M)_ HV01-19]:[MOH 731_HTS_No. Initiated on PrEP (NEW)_Pregnant and breastfeeding women HV01-31]])</f>
        <v>0</v>
      </c>
      <c r="DA270" s="6">
        <f t="shared" si="49"/>
        <v>0</v>
      </c>
      <c r="DB270" s="6">
        <f t="shared" si="50"/>
        <v>0</v>
      </c>
      <c r="DC270" s="6">
        <f>Table1[[#This Row],[MOH 711 SGBV Total Survivors Seen]]</f>
        <v>0</v>
      </c>
      <c r="DD270" s="6">
        <f t="shared" si="51"/>
        <v>0</v>
      </c>
      <c r="DE270" s="6">
        <f t="shared" si="52"/>
        <v>0</v>
      </c>
      <c r="DF270" s="6">
        <f>SUM(Table1[[#This Row],[MOH 731_HIV_TB_StartTPT_&lt;15 HV03-31]:[MOH 731_HIV_TB_StartTPT_15+ HV03-32]])</f>
        <v>0</v>
      </c>
      <c r="DG270" s="6">
        <f t="shared" si="53"/>
        <v>0</v>
      </c>
      <c r="DH270" s="18"/>
      <c r="DI270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('202407_syfJgdyBYs3','202407','syfJgdyBYs3','15707','0','80','28','30','0','0','0','0','0','0','0','0','1','50','28','0','0','0','0','0','0','0','0','0','0','0','0','0','0','0','0','0');</v>
      </c>
    </row>
    <row r="271" spans="2:113" x14ac:dyDescent="0.25">
      <c r="B271" s="1">
        <v>202407</v>
      </c>
      <c r="C271" s="2">
        <v>45474</v>
      </c>
      <c r="D271" s="1">
        <v>202407</v>
      </c>
      <c r="E271" s="1"/>
      <c r="F271" s="1" t="s">
        <v>470</v>
      </c>
      <c r="G271" s="1" t="s">
        <v>471</v>
      </c>
      <c r="H271" s="1">
        <v>15718</v>
      </c>
      <c r="I271" s="1"/>
      <c r="J271" s="1">
        <v>28</v>
      </c>
      <c r="K271" s="1">
        <v>75</v>
      </c>
      <c r="L271" s="1"/>
      <c r="M271" s="1"/>
      <c r="N271" s="1"/>
      <c r="O271" s="1"/>
      <c r="P271" s="1"/>
      <c r="Q271" s="1"/>
      <c r="R271" s="1"/>
      <c r="S271" s="1"/>
      <c r="T271" s="1"/>
      <c r="U271" s="1">
        <v>2</v>
      </c>
      <c r="V271" s="1">
        <v>1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>
        <v>1</v>
      </c>
      <c r="AH271" s="1">
        <v>2</v>
      </c>
      <c r="AI271" s="1">
        <v>1</v>
      </c>
      <c r="AJ271" s="1">
        <v>16</v>
      </c>
      <c r="AK271" s="1">
        <v>3</v>
      </c>
      <c r="AL271" s="1"/>
      <c r="AM271" s="1"/>
      <c r="AN271" s="1">
        <v>1</v>
      </c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>
        <v>2</v>
      </c>
      <c r="BI271" s="1">
        <v>2</v>
      </c>
      <c r="BJ271" s="1">
        <v>2</v>
      </c>
      <c r="BK271" s="1"/>
      <c r="BL271" s="1">
        <v>2</v>
      </c>
      <c r="BM271" s="1">
        <v>6</v>
      </c>
      <c r="BN271" s="1">
        <v>5</v>
      </c>
      <c r="BO271" s="1">
        <v>11</v>
      </c>
      <c r="BP271" s="1">
        <v>45</v>
      </c>
      <c r="BQ271" s="1">
        <v>79</v>
      </c>
      <c r="BR271" s="1"/>
      <c r="BS271" s="1"/>
      <c r="BT271" s="1"/>
      <c r="BU271" s="1"/>
      <c r="BV271" s="1"/>
      <c r="BW271" s="1"/>
      <c r="BX271" s="1"/>
      <c r="BY271" s="1">
        <v>17</v>
      </c>
      <c r="BZ271" s="1"/>
      <c r="CA271" s="1"/>
      <c r="CB271" s="16">
        <f>SUM(Table1[[#This Row],[MOH 731_HTS_Positive_2-9 _(M)_ HV01-06]:[MOH 731_HTS_Positive_25+ _(F) (Including PMTCT)_HV01-15]])</f>
        <v>2</v>
      </c>
      <c r="CC271" s="16">
        <f>SUM(Table1[[#This Row],[MOH 731_HTS_Tests _(M)_ HV01-01]:[MOH 731_HTS_Tests _(F) (Including PMTCT)_ HV01-02]])</f>
        <v>103</v>
      </c>
      <c r="CD271" s="16">
        <f>Table1[[#This Row],[MOH 711 New ANC clients]]</f>
        <v>17</v>
      </c>
      <c r="CE271" s="6">
        <f>SUM(Table1[[#This Row],[MOH 731_EMTCT_Tested at ANC_Initial_HV02-02]])</f>
        <v>16</v>
      </c>
      <c r="CF271" s="6">
        <f t="shared" si="55"/>
        <v>0</v>
      </c>
      <c r="CG271" s="6">
        <f t="shared" si="55"/>
        <v>0</v>
      </c>
      <c r="CH271" s="6">
        <f>SUM(Table1[[#This Row],[MOH 731_EMTCT_Known Positive at 1st ANC_HV02-01]])</f>
        <v>1</v>
      </c>
      <c r="CI271" s="6">
        <f>SUM(Table1[[#This Row],[MOH 731_EMTCT_Positive Results_ANC_HV02-10]])</f>
        <v>0</v>
      </c>
      <c r="CJ271" s="6">
        <f t="shared" si="45"/>
        <v>0</v>
      </c>
      <c r="CK271" s="6">
        <f t="shared" si="46"/>
        <v>0</v>
      </c>
      <c r="CL271" s="6">
        <f>Table1[[#This Row],[MOH 731_EMTCT_Start HAART_ANC_HV02-15]]</f>
        <v>0</v>
      </c>
      <c r="CM271" s="6">
        <f>Table1[[#This Row],[MOH 731_EMTCT_On HAART at 1st ANC_HV02-14]]</f>
        <v>1</v>
      </c>
      <c r="CN271" s="6">
        <f>SUM(Table1[[#This Row],[MOH 731_HIV_TB_StartART_&lt;1 (M) HV03-01]:[MOH 731_HIV_TB_StartART_25+_(F)_HV03-14]])</f>
        <v>0</v>
      </c>
      <c r="CO271" s="6">
        <f>SUM(Table1[[#This Row],[MOH 731_HIV_TB_OnART_&lt;1 (M) HV03-15]:[MOH 731_HIV_TB_OnART_25+_(F)_HV03-28]])</f>
        <v>154</v>
      </c>
      <c r="CP271" s="6">
        <f>Table1[[#This Row],[anc1_731]]</f>
        <v>17</v>
      </c>
      <c r="CQ271" s="6">
        <f>Table1[[#This Row],[anc_kp]]</f>
        <v>1</v>
      </c>
      <c r="CR271" s="6">
        <f>Table1[[#This Row],[MOH 731_HIV_TB cases_New_HV03-61]]</f>
        <v>0</v>
      </c>
      <c r="CS271" s="6">
        <f>Table1[[#This Row],[MOH 731_HIV_TB New_KnownHIVPositive(KPs)_HV03-62]]</f>
        <v>0</v>
      </c>
      <c r="CT271" s="6">
        <f t="shared" si="47"/>
        <v>0</v>
      </c>
      <c r="CU271" s="6">
        <f t="shared" si="48"/>
        <v>0</v>
      </c>
      <c r="CV271" s="6">
        <f>Table1[[#This Row],[MOH 731_HIV_TB New HIV Positive_HV03-63]]</f>
        <v>0</v>
      </c>
      <c r="CW271" s="6">
        <f>Table1[[#This Row],[MOH 731_HIV_TB New Known HIV Positive (KP) on HAART_HV03-64]]</f>
        <v>0</v>
      </c>
      <c r="CX271" s="6">
        <f>Table1[[#This Row],[MOH 731_HIV_TB New_start_HAART_HV03-65]]</f>
        <v>0</v>
      </c>
      <c r="CY271" s="6">
        <f>SUM(Table1[[#This Row],[tb_alreadyart_3082]:[tb_newart_3083]])</f>
        <v>0</v>
      </c>
      <c r="CZ271" s="6">
        <f>SUM(Table1[[#This Row],[MOH 731_HTS_No. Initiated on PrEP (NEW)_General popn _(M)_ HV01-19]:[MOH 731_HTS_No. Initiated on PrEP (NEW)_Pregnant and breastfeeding women HV01-31]])</f>
        <v>4</v>
      </c>
      <c r="DA271" s="6">
        <f t="shared" si="49"/>
        <v>0</v>
      </c>
      <c r="DB271" s="6">
        <f t="shared" si="50"/>
        <v>0</v>
      </c>
      <c r="DC271" s="6">
        <f>Table1[[#This Row],[MOH 711 SGBV Total Survivors Seen]]</f>
        <v>0</v>
      </c>
      <c r="DD271" s="6">
        <f t="shared" si="51"/>
        <v>0</v>
      </c>
      <c r="DE271" s="6">
        <f t="shared" si="52"/>
        <v>0</v>
      </c>
      <c r="DF271" s="6">
        <f>SUM(Table1[[#This Row],[MOH 731_HIV_TB_StartTPT_&lt;15 HV03-31]:[MOH 731_HIV_TB_StartTPT_15+ HV03-32]])</f>
        <v>0</v>
      </c>
      <c r="DG271" s="6">
        <f t="shared" si="53"/>
        <v>0</v>
      </c>
      <c r="DH271" s="18"/>
      <c r="DI271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('202407_Ofg6EXpIiv1','202407','Ofg6EXpIiv1','15718','2','103','17','16','0','0','1','0','0','0','0','1','0','154','17','1','0','0','0','0','0','0','0','0','4','0','0','0','0','0','0','0');</v>
      </c>
    </row>
    <row r="272" spans="2:113" x14ac:dyDescent="0.25">
      <c r="B272" s="1">
        <v>202407</v>
      </c>
      <c r="C272" s="2">
        <v>45474</v>
      </c>
      <c r="D272" s="1">
        <v>202407</v>
      </c>
      <c r="E272" s="1"/>
      <c r="F272" s="1" t="s">
        <v>472</v>
      </c>
      <c r="G272" s="1" t="s">
        <v>473</v>
      </c>
      <c r="H272" s="1">
        <v>25783</v>
      </c>
      <c r="I272" s="1"/>
      <c r="J272" s="1">
        <v>20</v>
      </c>
      <c r="K272" s="1">
        <v>22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6">
        <f>SUM(Table1[[#This Row],[MOH 731_HTS_Positive_2-9 _(M)_ HV01-06]:[MOH 731_HTS_Positive_25+ _(F) (Including PMTCT)_HV01-15]])</f>
        <v>0</v>
      </c>
      <c r="CC272" s="16">
        <f>SUM(Table1[[#This Row],[MOH 731_HTS_Tests _(M)_ HV01-01]:[MOH 731_HTS_Tests _(F) (Including PMTCT)_ HV01-02]])</f>
        <v>42</v>
      </c>
      <c r="CD272" s="16">
        <f>Table1[[#This Row],[MOH 711 New ANC clients]]</f>
        <v>0</v>
      </c>
      <c r="CE272" s="6">
        <f>SUM(Table1[[#This Row],[MOH 731_EMTCT_Tested at ANC_Initial_HV02-02]])</f>
        <v>0</v>
      </c>
      <c r="CF272" s="6">
        <f t="shared" si="55"/>
        <v>0</v>
      </c>
      <c r="CG272" s="6">
        <f t="shared" si="55"/>
        <v>0</v>
      </c>
      <c r="CH272" s="6">
        <f>SUM(Table1[[#This Row],[MOH 731_EMTCT_Known Positive at 1st ANC_HV02-01]])</f>
        <v>0</v>
      </c>
      <c r="CI272" s="6">
        <f>SUM(Table1[[#This Row],[MOH 731_EMTCT_Positive Results_ANC_HV02-10]])</f>
        <v>0</v>
      </c>
      <c r="CJ272" s="6">
        <f t="shared" si="45"/>
        <v>0</v>
      </c>
      <c r="CK272" s="6">
        <f t="shared" si="46"/>
        <v>0</v>
      </c>
      <c r="CL272" s="6">
        <f>Table1[[#This Row],[MOH 731_EMTCT_Start HAART_ANC_HV02-15]]</f>
        <v>0</v>
      </c>
      <c r="CM272" s="6">
        <f>Table1[[#This Row],[MOH 731_EMTCT_On HAART at 1st ANC_HV02-14]]</f>
        <v>0</v>
      </c>
      <c r="CN272" s="6">
        <f>SUM(Table1[[#This Row],[MOH 731_HIV_TB_StartART_&lt;1 (M) HV03-01]:[MOH 731_HIV_TB_StartART_25+_(F)_HV03-14]])</f>
        <v>0</v>
      </c>
      <c r="CO272" s="6">
        <f>SUM(Table1[[#This Row],[MOH 731_HIV_TB_OnART_&lt;1 (M) HV03-15]:[MOH 731_HIV_TB_OnART_25+_(F)_HV03-28]])</f>
        <v>0</v>
      </c>
      <c r="CP272" s="6">
        <f>Table1[[#This Row],[anc1_731]]</f>
        <v>0</v>
      </c>
      <c r="CQ272" s="6">
        <f>Table1[[#This Row],[anc_kp]]</f>
        <v>0</v>
      </c>
      <c r="CR272" s="6">
        <f>Table1[[#This Row],[MOH 731_HIV_TB cases_New_HV03-61]]</f>
        <v>0</v>
      </c>
      <c r="CS272" s="6">
        <f>Table1[[#This Row],[MOH 731_HIV_TB New_KnownHIVPositive(KPs)_HV03-62]]</f>
        <v>0</v>
      </c>
      <c r="CT272" s="6">
        <f t="shared" si="47"/>
        <v>0</v>
      </c>
      <c r="CU272" s="6">
        <f t="shared" si="48"/>
        <v>0</v>
      </c>
      <c r="CV272" s="6">
        <f>Table1[[#This Row],[MOH 731_HIV_TB New HIV Positive_HV03-63]]</f>
        <v>0</v>
      </c>
      <c r="CW272" s="6">
        <f>Table1[[#This Row],[MOH 731_HIV_TB New Known HIV Positive (KP) on HAART_HV03-64]]</f>
        <v>0</v>
      </c>
      <c r="CX272" s="6">
        <f>Table1[[#This Row],[MOH 731_HIV_TB New_start_HAART_HV03-65]]</f>
        <v>0</v>
      </c>
      <c r="CY272" s="6">
        <f>SUM(Table1[[#This Row],[tb_alreadyart_3082]:[tb_newart_3083]])</f>
        <v>0</v>
      </c>
      <c r="CZ272" s="6">
        <f>SUM(Table1[[#This Row],[MOH 731_HTS_No. Initiated on PrEP (NEW)_General popn _(M)_ HV01-19]:[MOH 731_HTS_No. Initiated on PrEP (NEW)_Pregnant and breastfeeding women HV01-31]])</f>
        <v>0</v>
      </c>
      <c r="DA272" s="6">
        <f t="shared" si="49"/>
        <v>0</v>
      </c>
      <c r="DB272" s="6">
        <f t="shared" si="50"/>
        <v>0</v>
      </c>
      <c r="DC272" s="6">
        <f>Table1[[#This Row],[MOH 711 SGBV Total Survivors Seen]]</f>
        <v>0</v>
      </c>
      <c r="DD272" s="6">
        <f t="shared" si="51"/>
        <v>0</v>
      </c>
      <c r="DE272" s="6">
        <f t="shared" si="52"/>
        <v>0</v>
      </c>
      <c r="DF272" s="6">
        <f>SUM(Table1[[#This Row],[MOH 731_HIV_TB_StartTPT_&lt;15 HV03-31]:[MOH 731_HIV_TB_StartTPT_15+ HV03-32]])</f>
        <v>0</v>
      </c>
      <c r="DG272" s="6">
        <f t="shared" si="53"/>
        <v>0</v>
      </c>
      <c r="DH272" s="18"/>
      <c r="DI272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('202407_GMmOVhrwEnv','202407','GMmOVhrwEnv','25783','0','42','0','0','0','0','0','0','0','0','0','0','0','0','0','0','0','0','0','0','0','0','0','0','0','0','0','0','0','0','0','0');</v>
      </c>
    </row>
    <row r="273" spans="2:113" x14ac:dyDescent="0.25">
      <c r="B273" s="1">
        <v>202407</v>
      </c>
      <c r="C273" s="2">
        <v>45474</v>
      </c>
      <c r="D273" s="1">
        <v>202407</v>
      </c>
      <c r="E273" s="1"/>
      <c r="F273" s="1" t="s">
        <v>474</v>
      </c>
      <c r="G273" s="1" t="s">
        <v>475</v>
      </c>
      <c r="H273" s="1">
        <v>20004</v>
      </c>
      <c r="I273" s="1"/>
      <c r="J273" s="1"/>
      <c r="K273" s="1">
        <v>1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>
        <v>1</v>
      </c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>
        <v>1</v>
      </c>
      <c r="BZ273" s="1"/>
      <c r="CA273" s="1"/>
      <c r="CB273" s="16">
        <f>SUM(Table1[[#This Row],[MOH 731_HTS_Positive_2-9 _(M)_ HV01-06]:[MOH 731_HTS_Positive_25+ _(F) (Including PMTCT)_HV01-15]])</f>
        <v>0</v>
      </c>
      <c r="CC273" s="16">
        <f>SUM(Table1[[#This Row],[MOH 731_HTS_Tests _(M)_ HV01-01]:[MOH 731_HTS_Tests _(F) (Including PMTCT)_ HV01-02]])</f>
        <v>1</v>
      </c>
      <c r="CD273" s="16">
        <f>Table1[[#This Row],[MOH 711 New ANC clients]]</f>
        <v>1</v>
      </c>
      <c r="CE273" s="6">
        <f>SUM(Table1[[#This Row],[MOH 731_EMTCT_Tested at ANC_Initial_HV02-02]])</f>
        <v>1</v>
      </c>
      <c r="CF273" s="6">
        <f t="shared" si="55"/>
        <v>0</v>
      </c>
      <c r="CG273" s="6">
        <f t="shared" si="55"/>
        <v>0</v>
      </c>
      <c r="CH273" s="6">
        <f>SUM(Table1[[#This Row],[MOH 731_EMTCT_Known Positive at 1st ANC_HV02-01]])</f>
        <v>0</v>
      </c>
      <c r="CI273" s="6">
        <f>SUM(Table1[[#This Row],[MOH 731_EMTCT_Positive Results_ANC_HV02-10]])</f>
        <v>0</v>
      </c>
      <c r="CJ273" s="6">
        <f t="shared" si="45"/>
        <v>0</v>
      </c>
      <c r="CK273" s="6">
        <f t="shared" si="46"/>
        <v>0</v>
      </c>
      <c r="CL273" s="6">
        <f>Table1[[#This Row],[MOH 731_EMTCT_Start HAART_ANC_HV02-15]]</f>
        <v>0</v>
      </c>
      <c r="CM273" s="6">
        <f>Table1[[#This Row],[MOH 731_EMTCT_On HAART at 1st ANC_HV02-14]]</f>
        <v>0</v>
      </c>
      <c r="CN273" s="6">
        <f>SUM(Table1[[#This Row],[MOH 731_HIV_TB_StartART_&lt;1 (M) HV03-01]:[MOH 731_HIV_TB_StartART_25+_(F)_HV03-14]])</f>
        <v>0</v>
      </c>
      <c r="CO273" s="6">
        <f>SUM(Table1[[#This Row],[MOH 731_HIV_TB_OnART_&lt;1 (M) HV03-15]:[MOH 731_HIV_TB_OnART_25+_(F)_HV03-28]])</f>
        <v>0</v>
      </c>
      <c r="CP273" s="6">
        <f>Table1[[#This Row],[anc1_731]]</f>
        <v>1</v>
      </c>
      <c r="CQ273" s="6">
        <f>Table1[[#This Row],[anc_kp]]</f>
        <v>0</v>
      </c>
      <c r="CR273" s="6">
        <f>Table1[[#This Row],[MOH 731_HIV_TB cases_New_HV03-61]]</f>
        <v>0</v>
      </c>
      <c r="CS273" s="6">
        <f>Table1[[#This Row],[MOH 731_HIV_TB New_KnownHIVPositive(KPs)_HV03-62]]</f>
        <v>0</v>
      </c>
      <c r="CT273" s="6">
        <f t="shared" si="47"/>
        <v>0</v>
      </c>
      <c r="CU273" s="6">
        <f t="shared" si="48"/>
        <v>0</v>
      </c>
      <c r="CV273" s="6">
        <f>Table1[[#This Row],[MOH 731_HIV_TB New HIV Positive_HV03-63]]</f>
        <v>0</v>
      </c>
      <c r="CW273" s="6">
        <f>Table1[[#This Row],[MOH 731_HIV_TB New Known HIV Positive (KP) on HAART_HV03-64]]</f>
        <v>0</v>
      </c>
      <c r="CX273" s="6">
        <f>Table1[[#This Row],[MOH 731_HIV_TB New_start_HAART_HV03-65]]</f>
        <v>0</v>
      </c>
      <c r="CY273" s="6">
        <f>SUM(Table1[[#This Row],[tb_alreadyart_3082]:[tb_newart_3083]])</f>
        <v>0</v>
      </c>
      <c r="CZ273" s="6">
        <f>SUM(Table1[[#This Row],[MOH 731_HTS_No. Initiated on PrEP (NEW)_General popn _(M)_ HV01-19]:[MOH 731_HTS_No. Initiated on PrEP (NEW)_Pregnant and breastfeeding women HV01-31]])</f>
        <v>0</v>
      </c>
      <c r="DA273" s="6">
        <f t="shared" si="49"/>
        <v>0</v>
      </c>
      <c r="DB273" s="6">
        <f t="shared" si="50"/>
        <v>0</v>
      </c>
      <c r="DC273" s="6">
        <f>Table1[[#This Row],[MOH 711 SGBV Total Survivors Seen]]</f>
        <v>0</v>
      </c>
      <c r="DD273" s="6">
        <f t="shared" si="51"/>
        <v>0</v>
      </c>
      <c r="DE273" s="6">
        <f t="shared" si="52"/>
        <v>0</v>
      </c>
      <c r="DF273" s="6">
        <f>SUM(Table1[[#This Row],[MOH 731_HIV_TB_StartTPT_&lt;15 HV03-31]:[MOH 731_HIV_TB_StartTPT_15+ HV03-32]])</f>
        <v>0</v>
      </c>
      <c r="DG273" s="6">
        <f t="shared" si="53"/>
        <v>0</v>
      </c>
      <c r="DH273" s="18"/>
      <c r="DI273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('202407_bdjzCjPO8lG','202407','bdjzCjPO8lG','20004','0','1','1','1','0','0','0','0','0','0','0','0','0','0','1','0','0','0','0','0','0','0','0','0','0','0','0','0','0','0','0','0');</v>
      </c>
    </row>
    <row r="274" spans="2:113" x14ac:dyDescent="0.25">
      <c r="B274" s="1">
        <v>202407</v>
      </c>
      <c r="C274" s="2">
        <v>45474</v>
      </c>
      <c r="D274" s="1">
        <v>202407</v>
      </c>
      <c r="E274" s="1"/>
      <c r="F274" s="1" t="s">
        <v>476</v>
      </c>
      <c r="G274" s="1" t="s">
        <v>477</v>
      </c>
      <c r="H274" s="1">
        <v>20470</v>
      </c>
      <c r="I274" s="1"/>
      <c r="J274" s="1">
        <v>2</v>
      </c>
      <c r="K274" s="1">
        <v>11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6">
        <f>SUM(Table1[[#This Row],[MOH 731_HTS_Positive_2-9 _(M)_ HV01-06]:[MOH 731_HTS_Positive_25+ _(F) (Including PMTCT)_HV01-15]])</f>
        <v>0</v>
      </c>
      <c r="CC274" s="16">
        <f>SUM(Table1[[#This Row],[MOH 731_HTS_Tests _(M)_ HV01-01]:[MOH 731_HTS_Tests _(F) (Including PMTCT)_ HV01-02]])</f>
        <v>13</v>
      </c>
      <c r="CD274" s="16">
        <f>Table1[[#This Row],[MOH 711 New ANC clients]]</f>
        <v>0</v>
      </c>
      <c r="CE274" s="6">
        <f>SUM(Table1[[#This Row],[MOH 731_EMTCT_Tested at ANC_Initial_HV02-02]])</f>
        <v>0</v>
      </c>
      <c r="CF274" s="6">
        <f t="shared" si="55"/>
        <v>0</v>
      </c>
      <c r="CG274" s="6">
        <f t="shared" si="55"/>
        <v>0</v>
      </c>
      <c r="CH274" s="6">
        <f>SUM(Table1[[#This Row],[MOH 731_EMTCT_Known Positive at 1st ANC_HV02-01]])</f>
        <v>0</v>
      </c>
      <c r="CI274" s="6">
        <f>SUM(Table1[[#This Row],[MOH 731_EMTCT_Positive Results_ANC_HV02-10]])</f>
        <v>0</v>
      </c>
      <c r="CJ274" s="6">
        <f t="shared" si="45"/>
        <v>0</v>
      </c>
      <c r="CK274" s="6">
        <f t="shared" si="46"/>
        <v>0</v>
      </c>
      <c r="CL274" s="6">
        <f>Table1[[#This Row],[MOH 731_EMTCT_Start HAART_ANC_HV02-15]]</f>
        <v>0</v>
      </c>
      <c r="CM274" s="6">
        <f>Table1[[#This Row],[MOH 731_EMTCT_On HAART at 1st ANC_HV02-14]]</f>
        <v>0</v>
      </c>
      <c r="CN274" s="6">
        <f>SUM(Table1[[#This Row],[MOH 731_HIV_TB_StartART_&lt;1 (M) HV03-01]:[MOH 731_HIV_TB_StartART_25+_(F)_HV03-14]])</f>
        <v>0</v>
      </c>
      <c r="CO274" s="6">
        <f>SUM(Table1[[#This Row],[MOH 731_HIV_TB_OnART_&lt;1 (M) HV03-15]:[MOH 731_HIV_TB_OnART_25+_(F)_HV03-28]])</f>
        <v>0</v>
      </c>
      <c r="CP274" s="6">
        <f>Table1[[#This Row],[anc1_731]]</f>
        <v>0</v>
      </c>
      <c r="CQ274" s="6">
        <f>Table1[[#This Row],[anc_kp]]</f>
        <v>0</v>
      </c>
      <c r="CR274" s="6">
        <f>Table1[[#This Row],[MOH 731_HIV_TB cases_New_HV03-61]]</f>
        <v>0</v>
      </c>
      <c r="CS274" s="6">
        <f>Table1[[#This Row],[MOH 731_HIV_TB New_KnownHIVPositive(KPs)_HV03-62]]</f>
        <v>0</v>
      </c>
      <c r="CT274" s="6">
        <f t="shared" si="47"/>
        <v>0</v>
      </c>
      <c r="CU274" s="6">
        <f t="shared" si="48"/>
        <v>0</v>
      </c>
      <c r="CV274" s="6">
        <f>Table1[[#This Row],[MOH 731_HIV_TB New HIV Positive_HV03-63]]</f>
        <v>0</v>
      </c>
      <c r="CW274" s="6">
        <f>Table1[[#This Row],[MOH 731_HIV_TB New Known HIV Positive (KP) on HAART_HV03-64]]</f>
        <v>0</v>
      </c>
      <c r="CX274" s="6">
        <f>Table1[[#This Row],[MOH 731_HIV_TB New_start_HAART_HV03-65]]</f>
        <v>0</v>
      </c>
      <c r="CY274" s="6">
        <f>SUM(Table1[[#This Row],[tb_alreadyart_3082]:[tb_newart_3083]])</f>
        <v>0</v>
      </c>
      <c r="CZ274" s="6">
        <f>SUM(Table1[[#This Row],[MOH 731_HTS_No. Initiated on PrEP (NEW)_General popn _(M)_ HV01-19]:[MOH 731_HTS_No. Initiated on PrEP (NEW)_Pregnant and breastfeeding women HV01-31]])</f>
        <v>0</v>
      </c>
      <c r="DA274" s="6">
        <f t="shared" si="49"/>
        <v>0</v>
      </c>
      <c r="DB274" s="6">
        <f t="shared" si="50"/>
        <v>0</v>
      </c>
      <c r="DC274" s="6">
        <f>Table1[[#This Row],[MOH 711 SGBV Total Survivors Seen]]</f>
        <v>0</v>
      </c>
      <c r="DD274" s="6">
        <f t="shared" si="51"/>
        <v>0</v>
      </c>
      <c r="DE274" s="6">
        <f t="shared" si="52"/>
        <v>0</v>
      </c>
      <c r="DF274" s="6">
        <f>SUM(Table1[[#This Row],[MOH 731_HIV_TB_StartTPT_&lt;15 HV03-31]:[MOH 731_HIV_TB_StartTPT_15+ HV03-32]])</f>
        <v>0</v>
      </c>
      <c r="DG274" s="6">
        <f t="shared" si="53"/>
        <v>0</v>
      </c>
      <c r="DH274" s="18"/>
      <c r="DI274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('202407_JwTrxsGsURQ','202407','JwTrxsGsURQ','20470','0','13','0','0','0','0','0','0','0','0','0','0','0','0','0','0','0','0','0','0','0','0','0','0','0','0','0','0','0','0','0','0');</v>
      </c>
    </row>
    <row r="275" spans="2:113" x14ac:dyDescent="0.25">
      <c r="B275" s="1">
        <v>202407</v>
      </c>
      <c r="C275" s="2">
        <v>45474</v>
      </c>
      <c r="D275" s="1">
        <v>202407</v>
      </c>
      <c r="E275" s="1"/>
      <c r="F275" s="1" t="s">
        <v>478</v>
      </c>
      <c r="G275" s="1" t="s">
        <v>479</v>
      </c>
      <c r="H275" s="1">
        <v>15724</v>
      </c>
      <c r="I275" s="1"/>
      <c r="J275" s="1">
        <v>5</v>
      </c>
      <c r="K275" s="1">
        <v>22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>
        <v>8</v>
      </c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>
        <v>8</v>
      </c>
      <c r="BZ275" s="1"/>
      <c r="CA275" s="1"/>
      <c r="CB275" s="16">
        <f>SUM(Table1[[#This Row],[MOH 731_HTS_Positive_2-9 _(M)_ HV01-06]:[MOH 731_HTS_Positive_25+ _(F) (Including PMTCT)_HV01-15]])</f>
        <v>0</v>
      </c>
      <c r="CC275" s="16">
        <f>SUM(Table1[[#This Row],[MOH 731_HTS_Tests _(M)_ HV01-01]:[MOH 731_HTS_Tests _(F) (Including PMTCT)_ HV01-02]])</f>
        <v>27</v>
      </c>
      <c r="CD275" s="16">
        <f>Table1[[#This Row],[MOH 711 New ANC clients]]</f>
        <v>8</v>
      </c>
      <c r="CE275" s="6">
        <f>SUM(Table1[[#This Row],[MOH 731_EMTCT_Tested at ANC_Initial_HV02-02]])</f>
        <v>8</v>
      </c>
      <c r="CF275" s="6">
        <f t="shared" si="55"/>
        <v>0</v>
      </c>
      <c r="CG275" s="6">
        <f t="shared" si="55"/>
        <v>0</v>
      </c>
      <c r="CH275" s="6">
        <f>SUM(Table1[[#This Row],[MOH 731_EMTCT_Known Positive at 1st ANC_HV02-01]])</f>
        <v>0</v>
      </c>
      <c r="CI275" s="6">
        <f>SUM(Table1[[#This Row],[MOH 731_EMTCT_Positive Results_ANC_HV02-10]])</f>
        <v>0</v>
      </c>
      <c r="CJ275" s="6">
        <f t="shared" si="45"/>
        <v>0</v>
      </c>
      <c r="CK275" s="6">
        <f t="shared" si="46"/>
        <v>0</v>
      </c>
      <c r="CL275" s="6">
        <f>Table1[[#This Row],[MOH 731_EMTCT_Start HAART_ANC_HV02-15]]</f>
        <v>0</v>
      </c>
      <c r="CM275" s="6">
        <f>Table1[[#This Row],[MOH 731_EMTCT_On HAART at 1st ANC_HV02-14]]</f>
        <v>0</v>
      </c>
      <c r="CN275" s="6">
        <f>SUM(Table1[[#This Row],[MOH 731_HIV_TB_StartART_&lt;1 (M) HV03-01]:[MOH 731_HIV_TB_StartART_25+_(F)_HV03-14]])</f>
        <v>0</v>
      </c>
      <c r="CO275" s="6">
        <f>SUM(Table1[[#This Row],[MOH 731_HIV_TB_OnART_&lt;1 (M) HV03-15]:[MOH 731_HIV_TB_OnART_25+_(F)_HV03-28]])</f>
        <v>0</v>
      </c>
      <c r="CP275" s="6">
        <f>Table1[[#This Row],[anc1_731]]</f>
        <v>8</v>
      </c>
      <c r="CQ275" s="6">
        <f>Table1[[#This Row],[anc_kp]]</f>
        <v>0</v>
      </c>
      <c r="CR275" s="6">
        <f>Table1[[#This Row],[MOH 731_HIV_TB cases_New_HV03-61]]</f>
        <v>0</v>
      </c>
      <c r="CS275" s="6">
        <f>Table1[[#This Row],[MOH 731_HIV_TB New_KnownHIVPositive(KPs)_HV03-62]]</f>
        <v>0</v>
      </c>
      <c r="CT275" s="6">
        <f t="shared" si="47"/>
        <v>0</v>
      </c>
      <c r="CU275" s="6">
        <f t="shared" si="48"/>
        <v>0</v>
      </c>
      <c r="CV275" s="6">
        <f>Table1[[#This Row],[MOH 731_HIV_TB New HIV Positive_HV03-63]]</f>
        <v>0</v>
      </c>
      <c r="CW275" s="6">
        <f>Table1[[#This Row],[MOH 731_HIV_TB New Known HIV Positive (KP) on HAART_HV03-64]]</f>
        <v>0</v>
      </c>
      <c r="CX275" s="6">
        <f>Table1[[#This Row],[MOH 731_HIV_TB New_start_HAART_HV03-65]]</f>
        <v>0</v>
      </c>
      <c r="CY275" s="6">
        <f>SUM(Table1[[#This Row],[tb_alreadyart_3082]:[tb_newart_3083]])</f>
        <v>0</v>
      </c>
      <c r="CZ275" s="6">
        <f>SUM(Table1[[#This Row],[MOH 731_HTS_No. Initiated on PrEP (NEW)_General popn _(M)_ HV01-19]:[MOH 731_HTS_No. Initiated on PrEP (NEW)_Pregnant and breastfeeding women HV01-31]])</f>
        <v>0</v>
      </c>
      <c r="DA275" s="6">
        <f t="shared" si="49"/>
        <v>0</v>
      </c>
      <c r="DB275" s="6">
        <f t="shared" si="50"/>
        <v>0</v>
      </c>
      <c r="DC275" s="6">
        <f>Table1[[#This Row],[MOH 711 SGBV Total Survivors Seen]]</f>
        <v>0</v>
      </c>
      <c r="DD275" s="6">
        <f t="shared" si="51"/>
        <v>0</v>
      </c>
      <c r="DE275" s="6">
        <f t="shared" si="52"/>
        <v>0</v>
      </c>
      <c r="DF275" s="6">
        <f>SUM(Table1[[#This Row],[MOH 731_HIV_TB_StartTPT_&lt;15 HV03-31]:[MOH 731_HIV_TB_StartTPT_15+ HV03-32]])</f>
        <v>0</v>
      </c>
      <c r="DG275" s="6">
        <f t="shared" si="53"/>
        <v>0</v>
      </c>
      <c r="DH275" s="18"/>
      <c r="DI275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('202407_TlHOb5LRgr4','202407','TlHOb5LRgr4','15724','0','27','8','8','0','0','0','0','0','0','0','0','0','0','8','0','0','0','0','0','0','0','0','0','0','0','0','0','0','0','0','0');</v>
      </c>
    </row>
    <row r="276" spans="2:113" x14ac:dyDescent="0.25">
      <c r="B276" s="1">
        <v>202407</v>
      </c>
      <c r="C276" s="2">
        <v>45474</v>
      </c>
      <c r="D276" s="1">
        <v>202407</v>
      </c>
      <c r="E276" s="1"/>
      <c r="F276" s="1" t="s">
        <v>480</v>
      </c>
      <c r="G276" s="1" t="s">
        <v>481</v>
      </c>
      <c r="H276" s="1">
        <v>15725</v>
      </c>
      <c r="I276" s="1"/>
      <c r="J276" s="1">
        <v>19</v>
      </c>
      <c r="K276" s="1">
        <v>93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>
        <v>2</v>
      </c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>
        <v>1</v>
      </c>
      <c r="AH276" s="1"/>
      <c r="AI276" s="1"/>
      <c r="AJ276" s="1">
        <v>21</v>
      </c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>
        <v>3</v>
      </c>
      <c r="BI276" s="1">
        <v>1</v>
      </c>
      <c r="BJ276" s="1">
        <v>3</v>
      </c>
      <c r="BK276" s="1">
        <v>6</v>
      </c>
      <c r="BL276" s="1">
        <v>3</v>
      </c>
      <c r="BM276" s="1">
        <v>1</v>
      </c>
      <c r="BN276" s="1">
        <v>1</v>
      </c>
      <c r="BO276" s="1">
        <v>9</v>
      </c>
      <c r="BP276" s="1">
        <v>51</v>
      </c>
      <c r="BQ276" s="1">
        <v>150</v>
      </c>
      <c r="BR276" s="1"/>
      <c r="BS276" s="1">
        <v>5</v>
      </c>
      <c r="BT276" s="1"/>
      <c r="BU276" s="1"/>
      <c r="BV276" s="1"/>
      <c r="BW276" s="1"/>
      <c r="BX276" s="1"/>
      <c r="BY276" s="1">
        <v>21</v>
      </c>
      <c r="BZ276" s="1"/>
      <c r="CA276" s="1"/>
      <c r="CB276" s="16">
        <f>SUM(Table1[[#This Row],[MOH 731_HTS_Positive_2-9 _(M)_ HV01-06]:[MOH 731_HTS_Positive_25+ _(F) (Including PMTCT)_HV01-15]])</f>
        <v>0</v>
      </c>
      <c r="CC276" s="16">
        <f>SUM(Table1[[#This Row],[MOH 731_HTS_Tests _(M)_ HV01-01]:[MOH 731_HTS_Tests _(F) (Including PMTCT)_ HV01-02]])</f>
        <v>112</v>
      </c>
      <c r="CD276" s="16">
        <f>Table1[[#This Row],[MOH 711 New ANC clients]]</f>
        <v>21</v>
      </c>
      <c r="CE276" s="6">
        <f>SUM(Table1[[#This Row],[MOH 731_EMTCT_Tested at ANC_Initial_HV02-02]])</f>
        <v>21</v>
      </c>
      <c r="CF276" s="6">
        <f t="shared" si="55"/>
        <v>0</v>
      </c>
      <c r="CG276" s="6">
        <f t="shared" si="55"/>
        <v>0</v>
      </c>
      <c r="CH276" s="6">
        <f>SUM(Table1[[#This Row],[MOH 731_EMTCT_Known Positive at 1st ANC_HV02-01]])</f>
        <v>0</v>
      </c>
      <c r="CI276" s="6">
        <f>SUM(Table1[[#This Row],[MOH 731_EMTCT_Positive Results_ANC_HV02-10]])</f>
        <v>0</v>
      </c>
      <c r="CJ276" s="6">
        <f t="shared" si="45"/>
        <v>0</v>
      </c>
      <c r="CK276" s="6">
        <f t="shared" si="46"/>
        <v>0</v>
      </c>
      <c r="CL276" s="6">
        <f>Table1[[#This Row],[MOH 731_EMTCT_Start HAART_ANC_HV02-15]]</f>
        <v>0</v>
      </c>
      <c r="CM276" s="6">
        <f>Table1[[#This Row],[MOH 731_EMTCT_On HAART at 1st ANC_HV02-14]]</f>
        <v>0</v>
      </c>
      <c r="CN276" s="6">
        <f>SUM(Table1[[#This Row],[MOH 731_HIV_TB_StartART_&lt;1 (M) HV03-01]:[MOH 731_HIV_TB_StartART_25+_(F)_HV03-14]])</f>
        <v>0</v>
      </c>
      <c r="CO276" s="6">
        <f>SUM(Table1[[#This Row],[MOH 731_HIV_TB_OnART_&lt;1 (M) HV03-15]:[MOH 731_HIV_TB_OnART_25+_(F)_HV03-28]])</f>
        <v>228</v>
      </c>
      <c r="CP276" s="6">
        <f>Table1[[#This Row],[anc1_731]]</f>
        <v>21</v>
      </c>
      <c r="CQ276" s="6">
        <f>Table1[[#This Row],[anc_kp]]</f>
        <v>0</v>
      </c>
      <c r="CR276" s="6">
        <f>Table1[[#This Row],[MOH 731_HIV_TB cases_New_HV03-61]]</f>
        <v>0</v>
      </c>
      <c r="CS276" s="6">
        <f>Table1[[#This Row],[MOH 731_HIV_TB New_KnownHIVPositive(KPs)_HV03-62]]</f>
        <v>0</v>
      </c>
      <c r="CT276" s="6">
        <f t="shared" si="47"/>
        <v>0</v>
      </c>
      <c r="CU276" s="6">
        <f t="shared" si="48"/>
        <v>0</v>
      </c>
      <c r="CV276" s="6">
        <f>Table1[[#This Row],[MOH 731_HIV_TB New HIV Positive_HV03-63]]</f>
        <v>0</v>
      </c>
      <c r="CW276" s="6">
        <f>Table1[[#This Row],[MOH 731_HIV_TB New Known HIV Positive (KP) on HAART_HV03-64]]</f>
        <v>0</v>
      </c>
      <c r="CX276" s="6">
        <f>Table1[[#This Row],[MOH 731_HIV_TB New_start_HAART_HV03-65]]</f>
        <v>0</v>
      </c>
      <c r="CY276" s="6">
        <f>SUM(Table1[[#This Row],[tb_alreadyart_3082]:[tb_newart_3083]])</f>
        <v>0</v>
      </c>
      <c r="CZ276" s="6">
        <f>SUM(Table1[[#This Row],[MOH 731_HTS_No. Initiated on PrEP (NEW)_General popn _(M)_ HV01-19]:[MOH 731_HTS_No. Initiated on PrEP (NEW)_Pregnant and breastfeeding women HV01-31]])</f>
        <v>3</v>
      </c>
      <c r="DA276" s="6">
        <f t="shared" si="49"/>
        <v>0</v>
      </c>
      <c r="DB276" s="6">
        <f t="shared" si="50"/>
        <v>0</v>
      </c>
      <c r="DC276" s="6">
        <f>Table1[[#This Row],[MOH 711 SGBV Total Survivors Seen]]</f>
        <v>0</v>
      </c>
      <c r="DD276" s="6">
        <f t="shared" si="51"/>
        <v>0</v>
      </c>
      <c r="DE276" s="6">
        <f t="shared" si="52"/>
        <v>0</v>
      </c>
      <c r="DF276" s="6">
        <f>SUM(Table1[[#This Row],[MOH 731_HIV_TB_StartTPT_&lt;15 HV03-31]:[MOH 731_HIV_TB_StartTPT_15+ HV03-32]])</f>
        <v>5</v>
      </c>
      <c r="DG276" s="6">
        <f t="shared" si="53"/>
        <v>0</v>
      </c>
      <c r="DH276" s="18"/>
      <c r="DI276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('202407_wbP8qyNnPJ2','202407','wbP8qyNnPJ2','15725','0','112','21','21','0','0','0','0','0','0','0','0','0','228','21','0','0','0','0','0','0','0','0','0','3','0','0','0','0','0','5','0');</v>
      </c>
    </row>
    <row r="277" spans="2:113" x14ac:dyDescent="0.25">
      <c r="B277" s="1">
        <v>202407</v>
      </c>
      <c r="C277" s="2">
        <v>45474</v>
      </c>
      <c r="D277" s="1">
        <v>202407</v>
      </c>
      <c r="E277" s="1"/>
      <c r="F277" s="1" t="s">
        <v>482</v>
      </c>
      <c r="G277" s="1" t="s">
        <v>483</v>
      </c>
      <c r="H277" s="1">
        <v>15727</v>
      </c>
      <c r="I277" s="1"/>
      <c r="J277" s="1"/>
      <c r="K277" s="1">
        <v>14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>
        <v>1</v>
      </c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>
        <v>1</v>
      </c>
      <c r="BZ277" s="1"/>
      <c r="CA277" s="1"/>
      <c r="CB277" s="16">
        <f>SUM(Table1[[#This Row],[MOH 731_HTS_Positive_2-9 _(M)_ HV01-06]:[MOH 731_HTS_Positive_25+ _(F) (Including PMTCT)_HV01-15]])</f>
        <v>0</v>
      </c>
      <c r="CC277" s="16">
        <f>SUM(Table1[[#This Row],[MOH 731_HTS_Tests _(M)_ HV01-01]:[MOH 731_HTS_Tests _(F) (Including PMTCT)_ HV01-02]])</f>
        <v>14</v>
      </c>
      <c r="CD277" s="16">
        <f>Table1[[#This Row],[MOH 711 New ANC clients]]</f>
        <v>1</v>
      </c>
      <c r="CE277" s="6">
        <f>SUM(Table1[[#This Row],[MOH 731_EMTCT_Tested at ANC_Initial_HV02-02]])</f>
        <v>1</v>
      </c>
      <c r="CF277" s="6">
        <f t="shared" si="55"/>
        <v>0</v>
      </c>
      <c r="CG277" s="6">
        <f t="shared" si="55"/>
        <v>0</v>
      </c>
      <c r="CH277" s="6">
        <f>SUM(Table1[[#This Row],[MOH 731_EMTCT_Known Positive at 1st ANC_HV02-01]])</f>
        <v>0</v>
      </c>
      <c r="CI277" s="6">
        <f>SUM(Table1[[#This Row],[MOH 731_EMTCT_Positive Results_ANC_HV02-10]])</f>
        <v>0</v>
      </c>
      <c r="CJ277" s="6">
        <f t="shared" si="45"/>
        <v>0</v>
      </c>
      <c r="CK277" s="6">
        <f t="shared" si="46"/>
        <v>0</v>
      </c>
      <c r="CL277" s="6">
        <f>Table1[[#This Row],[MOH 731_EMTCT_Start HAART_ANC_HV02-15]]</f>
        <v>0</v>
      </c>
      <c r="CM277" s="6">
        <f>Table1[[#This Row],[MOH 731_EMTCT_On HAART at 1st ANC_HV02-14]]</f>
        <v>0</v>
      </c>
      <c r="CN277" s="6">
        <f>SUM(Table1[[#This Row],[MOH 731_HIV_TB_StartART_&lt;1 (M) HV03-01]:[MOH 731_HIV_TB_StartART_25+_(F)_HV03-14]])</f>
        <v>0</v>
      </c>
      <c r="CO277" s="6">
        <f>SUM(Table1[[#This Row],[MOH 731_HIV_TB_OnART_&lt;1 (M) HV03-15]:[MOH 731_HIV_TB_OnART_25+_(F)_HV03-28]])</f>
        <v>0</v>
      </c>
      <c r="CP277" s="6">
        <f>Table1[[#This Row],[anc1_731]]</f>
        <v>1</v>
      </c>
      <c r="CQ277" s="6">
        <f>Table1[[#This Row],[anc_kp]]</f>
        <v>0</v>
      </c>
      <c r="CR277" s="6">
        <f>Table1[[#This Row],[MOH 731_HIV_TB cases_New_HV03-61]]</f>
        <v>0</v>
      </c>
      <c r="CS277" s="6">
        <f>Table1[[#This Row],[MOH 731_HIV_TB New_KnownHIVPositive(KPs)_HV03-62]]</f>
        <v>0</v>
      </c>
      <c r="CT277" s="6">
        <f t="shared" si="47"/>
        <v>0</v>
      </c>
      <c r="CU277" s="6">
        <f t="shared" si="48"/>
        <v>0</v>
      </c>
      <c r="CV277" s="6">
        <f>Table1[[#This Row],[MOH 731_HIV_TB New HIV Positive_HV03-63]]</f>
        <v>0</v>
      </c>
      <c r="CW277" s="6">
        <f>Table1[[#This Row],[MOH 731_HIV_TB New Known HIV Positive (KP) on HAART_HV03-64]]</f>
        <v>0</v>
      </c>
      <c r="CX277" s="6">
        <f>Table1[[#This Row],[MOH 731_HIV_TB New_start_HAART_HV03-65]]</f>
        <v>0</v>
      </c>
      <c r="CY277" s="6">
        <f>SUM(Table1[[#This Row],[tb_alreadyart_3082]:[tb_newart_3083]])</f>
        <v>0</v>
      </c>
      <c r="CZ277" s="6">
        <f>SUM(Table1[[#This Row],[MOH 731_HTS_No. Initiated on PrEP (NEW)_General popn _(M)_ HV01-19]:[MOH 731_HTS_No. Initiated on PrEP (NEW)_Pregnant and breastfeeding women HV01-31]])</f>
        <v>0</v>
      </c>
      <c r="DA277" s="6">
        <f t="shared" si="49"/>
        <v>0</v>
      </c>
      <c r="DB277" s="6">
        <f t="shared" si="50"/>
        <v>0</v>
      </c>
      <c r="DC277" s="6">
        <f>Table1[[#This Row],[MOH 711 SGBV Total Survivors Seen]]</f>
        <v>0</v>
      </c>
      <c r="DD277" s="6">
        <f t="shared" si="51"/>
        <v>0</v>
      </c>
      <c r="DE277" s="6">
        <f t="shared" si="52"/>
        <v>0</v>
      </c>
      <c r="DF277" s="6">
        <f>SUM(Table1[[#This Row],[MOH 731_HIV_TB_StartTPT_&lt;15 HV03-31]:[MOH 731_HIV_TB_StartTPT_15+ HV03-32]])</f>
        <v>0</v>
      </c>
      <c r="DG277" s="6">
        <f t="shared" si="53"/>
        <v>0</v>
      </c>
      <c r="DH277" s="18"/>
      <c r="DI277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('202407_P0ca9fDsm30','202407','P0ca9fDsm30','15727','0','14','1','1','0','0','0','0','0','0','0','0','0','0','1','0','0','0','0','0','0','0','0','0','0','0','0','0','0','0','0','0');</v>
      </c>
    </row>
    <row r="278" spans="2:113" x14ac:dyDescent="0.25">
      <c r="B278" s="1">
        <v>202407</v>
      </c>
      <c r="C278" s="2">
        <v>45474</v>
      </c>
      <c r="D278" s="1">
        <v>202407</v>
      </c>
      <c r="E278" s="1"/>
      <c r="F278" s="1" t="s">
        <v>484</v>
      </c>
      <c r="G278" s="1" t="s">
        <v>485</v>
      </c>
      <c r="H278" s="1">
        <v>21244</v>
      </c>
      <c r="I278" s="1"/>
      <c r="J278" s="1">
        <v>3</v>
      </c>
      <c r="K278" s="1">
        <v>6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>
        <v>3</v>
      </c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>
        <v>3</v>
      </c>
      <c r="BZ278" s="1"/>
      <c r="CA278" s="1"/>
      <c r="CB278" s="16">
        <f>SUM(Table1[[#This Row],[MOH 731_HTS_Positive_2-9 _(M)_ HV01-06]:[MOH 731_HTS_Positive_25+ _(F) (Including PMTCT)_HV01-15]])</f>
        <v>0</v>
      </c>
      <c r="CC278" s="16">
        <f>SUM(Table1[[#This Row],[MOH 731_HTS_Tests _(M)_ HV01-01]:[MOH 731_HTS_Tests _(F) (Including PMTCT)_ HV01-02]])</f>
        <v>9</v>
      </c>
      <c r="CD278" s="16">
        <f>Table1[[#This Row],[MOH 711 New ANC clients]]</f>
        <v>3</v>
      </c>
      <c r="CE278" s="6">
        <f>SUM(Table1[[#This Row],[MOH 731_EMTCT_Tested at ANC_Initial_HV02-02]])</f>
        <v>3</v>
      </c>
      <c r="CF278" s="6">
        <f t="shared" si="55"/>
        <v>0</v>
      </c>
      <c r="CG278" s="6">
        <f t="shared" si="55"/>
        <v>0</v>
      </c>
      <c r="CH278" s="6">
        <f>SUM(Table1[[#This Row],[MOH 731_EMTCT_Known Positive at 1st ANC_HV02-01]])</f>
        <v>0</v>
      </c>
      <c r="CI278" s="6">
        <f>SUM(Table1[[#This Row],[MOH 731_EMTCT_Positive Results_ANC_HV02-10]])</f>
        <v>0</v>
      </c>
      <c r="CJ278" s="6">
        <f t="shared" si="45"/>
        <v>0</v>
      </c>
      <c r="CK278" s="6">
        <f t="shared" si="46"/>
        <v>0</v>
      </c>
      <c r="CL278" s="6">
        <f>Table1[[#This Row],[MOH 731_EMTCT_Start HAART_ANC_HV02-15]]</f>
        <v>0</v>
      </c>
      <c r="CM278" s="6">
        <f>Table1[[#This Row],[MOH 731_EMTCT_On HAART at 1st ANC_HV02-14]]</f>
        <v>0</v>
      </c>
      <c r="CN278" s="6">
        <f>SUM(Table1[[#This Row],[MOH 731_HIV_TB_StartART_&lt;1 (M) HV03-01]:[MOH 731_HIV_TB_StartART_25+_(F)_HV03-14]])</f>
        <v>0</v>
      </c>
      <c r="CO278" s="6">
        <f>SUM(Table1[[#This Row],[MOH 731_HIV_TB_OnART_&lt;1 (M) HV03-15]:[MOH 731_HIV_TB_OnART_25+_(F)_HV03-28]])</f>
        <v>0</v>
      </c>
      <c r="CP278" s="6">
        <f>Table1[[#This Row],[anc1_731]]</f>
        <v>3</v>
      </c>
      <c r="CQ278" s="6">
        <f>Table1[[#This Row],[anc_kp]]</f>
        <v>0</v>
      </c>
      <c r="CR278" s="6">
        <f>Table1[[#This Row],[MOH 731_HIV_TB cases_New_HV03-61]]</f>
        <v>0</v>
      </c>
      <c r="CS278" s="6">
        <f>Table1[[#This Row],[MOH 731_HIV_TB New_KnownHIVPositive(KPs)_HV03-62]]</f>
        <v>0</v>
      </c>
      <c r="CT278" s="6">
        <f t="shared" si="47"/>
        <v>0</v>
      </c>
      <c r="CU278" s="6">
        <f t="shared" si="48"/>
        <v>0</v>
      </c>
      <c r="CV278" s="6">
        <f>Table1[[#This Row],[MOH 731_HIV_TB New HIV Positive_HV03-63]]</f>
        <v>0</v>
      </c>
      <c r="CW278" s="6">
        <f>Table1[[#This Row],[MOH 731_HIV_TB New Known HIV Positive (KP) on HAART_HV03-64]]</f>
        <v>0</v>
      </c>
      <c r="CX278" s="6">
        <f>Table1[[#This Row],[MOH 731_HIV_TB New_start_HAART_HV03-65]]</f>
        <v>0</v>
      </c>
      <c r="CY278" s="6">
        <f>SUM(Table1[[#This Row],[tb_alreadyart_3082]:[tb_newart_3083]])</f>
        <v>0</v>
      </c>
      <c r="CZ278" s="6">
        <f>SUM(Table1[[#This Row],[MOH 731_HTS_No. Initiated on PrEP (NEW)_General popn _(M)_ HV01-19]:[MOH 731_HTS_No. Initiated on PrEP (NEW)_Pregnant and breastfeeding women HV01-31]])</f>
        <v>0</v>
      </c>
      <c r="DA278" s="6">
        <f t="shared" si="49"/>
        <v>0</v>
      </c>
      <c r="DB278" s="6">
        <f t="shared" si="50"/>
        <v>0</v>
      </c>
      <c r="DC278" s="6">
        <f>Table1[[#This Row],[MOH 711 SGBV Total Survivors Seen]]</f>
        <v>0</v>
      </c>
      <c r="DD278" s="6">
        <f t="shared" si="51"/>
        <v>0</v>
      </c>
      <c r="DE278" s="6">
        <f t="shared" si="52"/>
        <v>0</v>
      </c>
      <c r="DF278" s="6">
        <f>SUM(Table1[[#This Row],[MOH 731_HIV_TB_StartTPT_&lt;15 HV03-31]:[MOH 731_HIV_TB_StartTPT_15+ HV03-32]])</f>
        <v>0</v>
      </c>
      <c r="DG278" s="6">
        <f t="shared" si="53"/>
        <v>0</v>
      </c>
      <c r="DH278" s="18"/>
      <c r="DI278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('202407_PNP8qPDNW6q','202407','PNP8qPDNW6q','21244','0','9','3','3','0','0','0','0','0','0','0','0','0','0','3','0','0','0','0','0','0','0','0','0','0','0','0','0','0','0','0','0');</v>
      </c>
    </row>
    <row r="279" spans="2:113" x14ac:dyDescent="0.25">
      <c r="B279" s="1">
        <v>202407</v>
      </c>
      <c r="C279" s="2">
        <v>45474</v>
      </c>
      <c r="D279" s="1">
        <v>202407</v>
      </c>
      <c r="E279" s="1"/>
      <c r="F279" s="1" t="s">
        <v>757</v>
      </c>
      <c r="G279" s="1" t="s">
        <v>758</v>
      </c>
      <c r="H279" s="1">
        <v>28619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>
        <v>11</v>
      </c>
      <c r="BZ279" s="1"/>
      <c r="CA279" s="1"/>
      <c r="CB279" s="16">
        <f>SUM(Table1[[#This Row],[MOH 731_HTS_Positive_2-9 _(M)_ HV01-06]:[MOH 731_HTS_Positive_25+ _(F) (Including PMTCT)_HV01-15]])</f>
        <v>0</v>
      </c>
      <c r="CC279" s="16">
        <f>SUM(Table1[[#This Row],[MOH 731_HTS_Tests _(M)_ HV01-01]:[MOH 731_HTS_Tests _(F) (Including PMTCT)_ HV01-02]])</f>
        <v>0</v>
      </c>
      <c r="CD279" s="16">
        <f>Table1[[#This Row],[MOH 711 New ANC clients]]</f>
        <v>11</v>
      </c>
      <c r="CE279" s="6">
        <f>SUM(Table1[[#This Row],[MOH 731_EMTCT_Tested at ANC_Initial_HV02-02]])</f>
        <v>0</v>
      </c>
      <c r="CF279" s="6">
        <f t="shared" si="55"/>
        <v>0</v>
      </c>
      <c r="CG279" s="6">
        <f t="shared" si="55"/>
        <v>0</v>
      </c>
      <c r="CH279" s="6">
        <f>SUM(Table1[[#This Row],[MOH 731_EMTCT_Known Positive at 1st ANC_HV02-01]])</f>
        <v>0</v>
      </c>
      <c r="CI279" s="6">
        <f>SUM(Table1[[#This Row],[MOH 731_EMTCT_Positive Results_ANC_HV02-10]])</f>
        <v>0</v>
      </c>
      <c r="CJ279" s="6">
        <f t="shared" si="45"/>
        <v>0</v>
      </c>
      <c r="CK279" s="6">
        <f t="shared" si="46"/>
        <v>0</v>
      </c>
      <c r="CL279" s="6">
        <f>Table1[[#This Row],[MOH 731_EMTCT_Start HAART_ANC_HV02-15]]</f>
        <v>0</v>
      </c>
      <c r="CM279" s="6">
        <f>Table1[[#This Row],[MOH 731_EMTCT_On HAART at 1st ANC_HV02-14]]</f>
        <v>0</v>
      </c>
      <c r="CN279" s="6">
        <f>SUM(Table1[[#This Row],[MOH 731_HIV_TB_StartART_&lt;1 (M) HV03-01]:[MOH 731_HIV_TB_StartART_25+_(F)_HV03-14]])</f>
        <v>0</v>
      </c>
      <c r="CO279" s="6">
        <f>SUM(Table1[[#This Row],[MOH 731_HIV_TB_OnART_&lt;1 (M) HV03-15]:[MOH 731_HIV_TB_OnART_25+_(F)_HV03-28]])</f>
        <v>0</v>
      </c>
      <c r="CP279" s="6">
        <f>Table1[[#This Row],[anc1_731]]</f>
        <v>11</v>
      </c>
      <c r="CQ279" s="6">
        <f>Table1[[#This Row],[anc_kp]]</f>
        <v>0</v>
      </c>
      <c r="CR279" s="6">
        <f>Table1[[#This Row],[MOH 731_HIV_TB cases_New_HV03-61]]</f>
        <v>0</v>
      </c>
      <c r="CS279" s="6">
        <f>Table1[[#This Row],[MOH 731_HIV_TB New_KnownHIVPositive(KPs)_HV03-62]]</f>
        <v>0</v>
      </c>
      <c r="CT279" s="6">
        <f t="shared" si="47"/>
        <v>0</v>
      </c>
      <c r="CU279" s="6">
        <f t="shared" si="48"/>
        <v>0</v>
      </c>
      <c r="CV279" s="6">
        <f>Table1[[#This Row],[MOH 731_HIV_TB New HIV Positive_HV03-63]]</f>
        <v>0</v>
      </c>
      <c r="CW279" s="6">
        <f>Table1[[#This Row],[MOH 731_HIV_TB New Known HIV Positive (KP) on HAART_HV03-64]]</f>
        <v>0</v>
      </c>
      <c r="CX279" s="6">
        <f>Table1[[#This Row],[MOH 731_HIV_TB New_start_HAART_HV03-65]]</f>
        <v>0</v>
      </c>
      <c r="CY279" s="6">
        <f>SUM(Table1[[#This Row],[tb_alreadyart_3082]:[tb_newart_3083]])</f>
        <v>0</v>
      </c>
      <c r="CZ279" s="6">
        <f>SUM(Table1[[#This Row],[MOH 731_HTS_No. Initiated on PrEP (NEW)_General popn _(M)_ HV01-19]:[MOH 731_HTS_No. Initiated on PrEP (NEW)_Pregnant and breastfeeding women HV01-31]])</f>
        <v>0</v>
      </c>
      <c r="DA279" s="6">
        <f t="shared" si="49"/>
        <v>0</v>
      </c>
      <c r="DB279" s="6">
        <f t="shared" si="50"/>
        <v>0</v>
      </c>
      <c r="DC279" s="6">
        <f>Table1[[#This Row],[MOH 711 SGBV Total Survivors Seen]]</f>
        <v>0</v>
      </c>
      <c r="DD279" s="6">
        <f t="shared" si="51"/>
        <v>0</v>
      </c>
      <c r="DE279" s="6">
        <f t="shared" si="52"/>
        <v>0</v>
      </c>
      <c r="DF279" s="6">
        <f>SUM(Table1[[#This Row],[MOH 731_HIV_TB_StartTPT_&lt;15 HV03-31]:[MOH 731_HIV_TB_StartTPT_15+ HV03-32]])</f>
        <v>0</v>
      </c>
      <c r="DG279" s="6">
        <f t="shared" si="53"/>
        <v>0</v>
      </c>
      <c r="DH279" s="18"/>
      <c r="DI279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('202407_v0TbOJjt8ia','202407','v0TbOJjt8ia','28619','0','0','11','0','0','0','0','0','0','0','0','0','0','0','11','0','0','0','0','0','0','0','0','0','0','0','0','0','0','0','0','0');</v>
      </c>
    </row>
    <row r="280" spans="2:113" x14ac:dyDescent="0.25">
      <c r="B280" s="1">
        <v>202407</v>
      </c>
      <c r="C280" s="2">
        <v>45474</v>
      </c>
      <c r="D280" s="1">
        <v>202407</v>
      </c>
      <c r="E280" s="1"/>
      <c r="F280" s="1" t="s">
        <v>486</v>
      </c>
      <c r="G280" s="1" t="s">
        <v>487</v>
      </c>
      <c r="H280" s="1">
        <v>15729</v>
      </c>
      <c r="I280" s="1"/>
      <c r="J280" s="1">
        <v>5</v>
      </c>
      <c r="K280" s="1">
        <v>4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6">
        <f>SUM(Table1[[#This Row],[MOH 731_HTS_Positive_2-9 _(M)_ HV01-06]:[MOH 731_HTS_Positive_25+ _(F) (Including PMTCT)_HV01-15]])</f>
        <v>0</v>
      </c>
      <c r="CC280" s="16">
        <f>SUM(Table1[[#This Row],[MOH 731_HTS_Tests _(M)_ HV01-01]:[MOH 731_HTS_Tests _(F) (Including PMTCT)_ HV01-02]])</f>
        <v>9</v>
      </c>
      <c r="CD280" s="16">
        <f>Table1[[#This Row],[MOH 711 New ANC clients]]</f>
        <v>0</v>
      </c>
      <c r="CE280" s="6">
        <f>SUM(Table1[[#This Row],[MOH 731_EMTCT_Tested at ANC_Initial_HV02-02]])</f>
        <v>0</v>
      </c>
      <c r="CF280" s="6">
        <f t="shared" si="55"/>
        <v>0</v>
      </c>
      <c r="CG280" s="6">
        <f t="shared" si="55"/>
        <v>0</v>
      </c>
      <c r="CH280" s="6">
        <f>SUM(Table1[[#This Row],[MOH 731_EMTCT_Known Positive at 1st ANC_HV02-01]])</f>
        <v>0</v>
      </c>
      <c r="CI280" s="6">
        <f>SUM(Table1[[#This Row],[MOH 731_EMTCT_Positive Results_ANC_HV02-10]])</f>
        <v>0</v>
      </c>
      <c r="CJ280" s="6">
        <f t="shared" si="45"/>
        <v>0</v>
      </c>
      <c r="CK280" s="6">
        <f t="shared" si="46"/>
        <v>0</v>
      </c>
      <c r="CL280" s="6">
        <f>Table1[[#This Row],[MOH 731_EMTCT_Start HAART_ANC_HV02-15]]</f>
        <v>0</v>
      </c>
      <c r="CM280" s="6">
        <f>Table1[[#This Row],[MOH 731_EMTCT_On HAART at 1st ANC_HV02-14]]</f>
        <v>0</v>
      </c>
      <c r="CN280" s="6">
        <f>SUM(Table1[[#This Row],[MOH 731_HIV_TB_StartART_&lt;1 (M) HV03-01]:[MOH 731_HIV_TB_StartART_25+_(F)_HV03-14]])</f>
        <v>0</v>
      </c>
      <c r="CO280" s="6">
        <f>SUM(Table1[[#This Row],[MOH 731_HIV_TB_OnART_&lt;1 (M) HV03-15]:[MOH 731_HIV_TB_OnART_25+_(F)_HV03-28]])</f>
        <v>0</v>
      </c>
      <c r="CP280" s="6">
        <f>Table1[[#This Row],[anc1_731]]</f>
        <v>0</v>
      </c>
      <c r="CQ280" s="6">
        <f>Table1[[#This Row],[anc_kp]]</f>
        <v>0</v>
      </c>
      <c r="CR280" s="6">
        <f>Table1[[#This Row],[MOH 731_HIV_TB cases_New_HV03-61]]</f>
        <v>0</v>
      </c>
      <c r="CS280" s="6">
        <f>Table1[[#This Row],[MOH 731_HIV_TB New_KnownHIVPositive(KPs)_HV03-62]]</f>
        <v>0</v>
      </c>
      <c r="CT280" s="6">
        <f t="shared" si="47"/>
        <v>0</v>
      </c>
      <c r="CU280" s="6">
        <f t="shared" si="48"/>
        <v>0</v>
      </c>
      <c r="CV280" s="6">
        <f>Table1[[#This Row],[MOH 731_HIV_TB New HIV Positive_HV03-63]]</f>
        <v>0</v>
      </c>
      <c r="CW280" s="6">
        <f>Table1[[#This Row],[MOH 731_HIV_TB New Known HIV Positive (KP) on HAART_HV03-64]]</f>
        <v>0</v>
      </c>
      <c r="CX280" s="6">
        <f>Table1[[#This Row],[MOH 731_HIV_TB New_start_HAART_HV03-65]]</f>
        <v>0</v>
      </c>
      <c r="CY280" s="6">
        <f>SUM(Table1[[#This Row],[tb_alreadyart_3082]:[tb_newart_3083]])</f>
        <v>0</v>
      </c>
      <c r="CZ280" s="6">
        <f>SUM(Table1[[#This Row],[MOH 731_HTS_No. Initiated on PrEP (NEW)_General popn _(M)_ HV01-19]:[MOH 731_HTS_No. Initiated on PrEP (NEW)_Pregnant and breastfeeding women HV01-31]])</f>
        <v>0</v>
      </c>
      <c r="DA280" s="6">
        <f t="shared" si="49"/>
        <v>0</v>
      </c>
      <c r="DB280" s="6">
        <f t="shared" si="50"/>
        <v>0</v>
      </c>
      <c r="DC280" s="6">
        <f>Table1[[#This Row],[MOH 711 SGBV Total Survivors Seen]]</f>
        <v>0</v>
      </c>
      <c r="DD280" s="6">
        <f t="shared" si="51"/>
        <v>0</v>
      </c>
      <c r="DE280" s="6">
        <f t="shared" si="52"/>
        <v>0</v>
      </c>
      <c r="DF280" s="6">
        <f>SUM(Table1[[#This Row],[MOH 731_HIV_TB_StartTPT_&lt;15 HV03-31]:[MOH 731_HIV_TB_StartTPT_15+ HV03-32]])</f>
        <v>0</v>
      </c>
      <c r="DG280" s="6">
        <f t="shared" si="53"/>
        <v>0</v>
      </c>
      <c r="DH280" s="18"/>
      <c r="DI280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('202407_fCcgUHdq2tS','202407','fCcgUHdq2tS','15729','0','9','0','0','0','0','0','0','0','0','0','0','0','0','0','0','0','0','0','0','0','0','0','0','0','0','0','0','0','0','0','0');</v>
      </c>
    </row>
    <row r="281" spans="2:113" x14ac:dyDescent="0.25">
      <c r="B281" s="1">
        <v>202407</v>
      </c>
      <c r="C281" s="2">
        <v>45474</v>
      </c>
      <c r="D281" s="1">
        <v>202407</v>
      </c>
      <c r="E281" s="1"/>
      <c r="F281" s="1" t="s">
        <v>488</v>
      </c>
      <c r="G281" s="1" t="s">
        <v>489</v>
      </c>
      <c r="H281" s="1">
        <v>15730</v>
      </c>
      <c r="I281" s="1"/>
      <c r="J281" s="1">
        <v>4</v>
      </c>
      <c r="K281" s="1">
        <v>3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>
        <v>1</v>
      </c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>
        <v>1</v>
      </c>
      <c r="BZ281" s="1"/>
      <c r="CA281" s="1"/>
      <c r="CB281" s="16">
        <f>SUM(Table1[[#This Row],[MOH 731_HTS_Positive_2-9 _(M)_ HV01-06]:[MOH 731_HTS_Positive_25+ _(F) (Including PMTCT)_HV01-15]])</f>
        <v>0</v>
      </c>
      <c r="CC281" s="16">
        <f>SUM(Table1[[#This Row],[MOH 731_HTS_Tests _(M)_ HV01-01]:[MOH 731_HTS_Tests _(F) (Including PMTCT)_ HV01-02]])</f>
        <v>7</v>
      </c>
      <c r="CD281" s="16">
        <f>Table1[[#This Row],[MOH 711 New ANC clients]]</f>
        <v>1</v>
      </c>
      <c r="CE281" s="6">
        <f>SUM(Table1[[#This Row],[MOH 731_EMTCT_Tested at ANC_Initial_HV02-02]])</f>
        <v>1</v>
      </c>
      <c r="CF281" s="6">
        <f t="shared" si="55"/>
        <v>0</v>
      </c>
      <c r="CG281" s="6">
        <f t="shared" si="55"/>
        <v>0</v>
      </c>
      <c r="CH281" s="6">
        <f>SUM(Table1[[#This Row],[MOH 731_EMTCT_Known Positive at 1st ANC_HV02-01]])</f>
        <v>0</v>
      </c>
      <c r="CI281" s="6">
        <f>SUM(Table1[[#This Row],[MOH 731_EMTCT_Positive Results_ANC_HV02-10]])</f>
        <v>0</v>
      </c>
      <c r="CJ281" s="6">
        <f t="shared" si="45"/>
        <v>0</v>
      </c>
      <c r="CK281" s="6">
        <f t="shared" si="46"/>
        <v>0</v>
      </c>
      <c r="CL281" s="6">
        <f>Table1[[#This Row],[MOH 731_EMTCT_Start HAART_ANC_HV02-15]]</f>
        <v>0</v>
      </c>
      <c r="CM281" s="6">
        <f>Table1[[#This Row],[MOH 731_EMTCT_On HAART at 1st ANC_HV02-14]]</f>
        <v>0</v>
      </c>
      <c r="CN281" s="6">
        <f>SUM(Table1[[#This Row],[MOH 731_HIV_TB_StartART_&lt;1 (M) HV03-01]:[MOH 731_HIV_TB_StartART_25+_(F)_HV03-14]])</f>
        <v>0</v>
      </c>
      <c r="CO281" s="6">
        <f>SUM(Table1[[#This Row],[MOH 731_HIV_TB_OnART_&lt;1 (M) HV03-15]:[MOH 731_HIV_TB_OnART_25+_(F)_HV03-28]])</f>
        <v>0</v>
      </c>
      <c r="CP281" s="6">
        <f>Table1[[#This Row],[anc1_731]]</f>
        <v>1</v>
      </c>
      <c r="CQ281" s="6">
        <f>Table1[[#This Row],[anc_kp]]</f>
        <v>0</v>
      </c>
      <c r="CR281" s="6">
        <f>Table1[[#This Row],[MOH 731_HIV_TB cases_New_HV03-61]]</f>
        <v>0</v>
      </c>
      <c r="CS281" s="6">
        <f>Table1[[#This Row],[MOH 731_HIV_TB New_KnownHIVPositive(KPs)_HV03-62]]</f>
        <v>0</v>
      </c>
      <c r="CT281" s="6">
        <f t="shared" si="47"/>
        <v>0</v>
      </c>
      <c r="CU281" s="6">
        <f t="shared" si="48"/>
        <v>0</v>
      </c>
      <c r="CV281" s="6">
        <f>Table1[[#This Row],[MOH 731_HIV_TB New HIV Positive_HV03-63]]</f>
        <v>0</v>
      </c>
      <c r="CW281" s="6">
        <f>Table1[[#This Row],[MOH 731_HIV_TB New Known HIV Positive (KP) on HAART_HV03-64]]</f>
        <v>0</v>
      </c>
      <c r="CX281" s="6">
        <f>Table1[[#This Row],[MOH 731_HIV_TB New_start_HAART_HV03-65]]</f>
        <v>0</v>
      </c>
      <c r="CY281" s="6">
        <f>SUM(Table1[[#This Row],[tb_alreadyart_3082]:[tb_newart_3083]])</f>
        <v>0</v>
      </c>
      <c r="CZ281" s="6">
        <f>SUM(Table1[[#This Row],[MOH 731_HTS_No. Initiated on PrEP (NEW)_General popn _(M)_ HV01-19]:[MOH 731_HTS_No. Initiated on PrEP (NEW)_Pregnant and breastfeeding women HV01-31]])</f>
        <v>0</v>
      </c>
      <c r="DA281" s="6">
        <f t="shared" si="49"/>
        <v>0</v>
      </c>
      <c r="DB281" s="6">
        <f t="shared" si="50"/>
        <v>0</v>
      </c>
      <c r="DC281" s="6">
        <f>Table1[[#This Row],[MOH 711 SGBV Total Survivors Seen]]</f>
        <v>0</v>
      </c>
      <c r="DD281" s="6">
        <f t="shared" si="51"/>
        <v>0</v>
      </c>
      <c r="DE281" s="6">
        <f t="shared" si="52"/>
        <v>0</v>
      </c>
      <c r="DF281" s="6">
        <f>SUM(Table1[[#This Row],[MOH 731_HIV_TB_StartTPT_&lt;15 HV03-31]:[MOH 731_HIV_TB_StartTPT_15+ HV03-32]])</f>
        <v>0</v>
      </c>
      <c r="DG281" s="6">
        <f t="shared" si="53"/>
        <v>0</v>
      </c>
      <c r="DH281" s="18"/>
      <c r="DI281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('202407_Ui7hsRoGKo9','202407','Ui7hsRoGKo9','15730','0','7','1','1','0','0','0','0','0','0','0','0','0','0','1','0','0','0','0','0','0','0','0','0','0','0','0','0','0','0','0','0');</v>
      </c>
    </row>
    <row r="282" spans="2:113" x14ac:dyDescent="0.25">
      <c r="B282" s="1">
        <v>202407</v>
      </c>
      <c r="C282" s="2">
        <v>45474</v>
      </c>
      <c r="D282" s="1">
        <v>202407</v>
      </c>
      <c r="E282" s="1"/>
      <c r="F282" s="1" t="s">
        <v>490</v>
      </c>
      <c r="G282" s="1" t="s">
        <v>491</v>
      </c>
      <c r="H282" s="1">
        <v>15733</v>
      </c>
      <c r="I282" s="1"/>
      <c r="J282" s="1"/>
      <c r="K282" s="1">
        <v>11</v>
      </c>
      <c r="L282" s="1"/>
      <c r="M282" s="1"/>
      <c r="N282" s="1"/>
      <c r="O282" s="1"/>
      <c r="P282" s="1"/>
      <c r="Q282" s="1"/>
      <c r="R282" s="1"/>
      <c r="S282" s="1"/>
      <c r="T282" s="1"/>
      <c r="U282" s="1">
        <v>1</v>
      </c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>
        <v>3</v>
      </c>
      <c r="AK282" s="1"/>
      <c r="AL282" s="1"/>
      <c r="AM282" s="1">
        <v>1</v>
      </c>
      <c r="AN282" s="1">
        <v>1</v>
      </c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>
        <v>3</v>
      </c>
      <c r="BZ282" s="1"/>
      <c r="CA282" s="1"/>
      <c r="CB282" s="16">
        <f>SUM(Table1[[#This Row],[MOH 731_HTS_Positive_2-9 _(M)_ HV01-06]:[MOH 731_HTS_Positive_25+ _(F) (Including PMTCT)_HV01-15]])</f>
        <v>1</v>
      </c>
      <c r="CC282" s="16">
        <f>SUM(Table1[[#This Row],[MOH 731_HTS_Tests _(M)_ HV01-01]:[MOH 731_HTS_Tests _(F) (Including PMTCT)_ HV01-02]])</f>
        <v>11</v>
      </c>
      <c r="CD282" s="16">
        <f>Table1[[#This Row],[MOH 711 New ANC clients]]</f>
        <v>3</v>
      </c>
      <c r="CE282" s="6">
        <f>SUM(Table1[[#This Row],[MOH 731_EMTCT_Tested at ANC_Initial_HV02-02]])</f>
        <v>3</v>
      </c>
      <c r="CF282" s="6">
        <f t="shared" si="55"/>
        <v>0</v>
      </c>
      <c r="CG282" s="6">
        <f t="shared" si="55"/>
        <v>0</v>
      </c>
      <c r="CH282" s="6">
        <f>SUM(Table1[[#This Row],[MOH 731_EMTCT_Known Positive at 1st ANC_HV02-01]])</f>
        <v>0</v>
      </c>
      <c r="CI282" s="6">
        <f>SUM(Table1[[#This Row],[MOH 731_EMTCT_Positive Results_ANC_HV02-10]])</f>
        <v>1</v>
      </c>
      <c r="CJ282" s="6">
        <f t="shared" si="45"/>
        <v>0</v>
      </c>
      <c r="CK282" s="6">
        <f t="shared" si="46"/>
        <v>0</v>
      </c>
      <c r="CL282" s="6">
        <f>Table1[[#This Row],[MOH 731_EMTCT_Start HAART_ANC_HV02-15]]</f>
        <v>0</v>
      </c>
      <c r="CM282" s="6">
        <f>Table1[[#This Row],[MOH 731_EMTCT_On HAART at 1st ANC_HV02-14]]</f>
        <v>1</v>
      </c>
      <c r="CN282" s="6">
        <f>SUM(Table1[[#This Row],[MOH 731_HIV_TB_StartART_&lt;1 (M) HV03-01]:[MOH 731_HIV_TB_StartART_25+_(F)_HV03-14]])</f>
        <v>0</v>
      </c>
      <c r="CO282" s="6">
        <f>SUM(Table1[[#This Row],[MOH 731_HIV_TB_OnART_&lt;1 (M) HV03-15]:[MOH 731_HIV_TB_OnART_25+_(F)_HV03-28]])</f>
        <v>0</v>
      </c>
      <c r="CP282" s="6">
        <f>Table1[[#This Row],[anc1_731]]</f>
        <v>3</v>
      </c>
      <c r="CQ282" s="6">
        <f>Table1[[#This Row],[anc_kp]]</f>
        <v>0</v>
      </c>
      <c r="CR282" s="6">
        <f>Table1[[#This Row],[MOH 731_HIV_TB cases_New_HV03-61]]</f>
        <v>0</v>
      </c>
      <c r="CS282" s="6">
        <f>Table1[[#This Row],[MOH 731_HIV_TB New_KnownHIVPositive(KPs)_HV03-62]]</f>
        <v>0</v>
      </c>
      <c r="CT282" s="6">
        <f t="shared" si="47"/>
        <v>0</v>
      </c>
      <c r="CU282" s="6">
        <f t="shared" si="48"/>
        <v>0</v>
      </c>
      <c r="CV282" s="6">
        <f>Table1[[#This Row],[MOH 731_HIV_TB New HIV Positive_HV03-63]]</f>
        <v>0</v>
      </c>
      <c r="CW282" s="6">
        <f>Table1[[#This Row],[MOH 731_HIV_TB New Known HIV Positive (KP) on HAART_HV03-64]]</f>
        <v>0</v>
      </c>
      <c r="CX282" s="6">
        <f>Table1[[#This Row],[MOH 731_HIV_TB New_start_HAART_HV03-65]]</f>
        <v>0</v>
      </c>
      <c r="CY282" s="6">
        <f>SUM(Table1[[#This Row],[tb_alreadyart_3082]:[tb_newart_3083]])</f>
        <v>0</v>
      </c>
      <c r="CZ282" s="6">
        <f>SUM(Table1[[#This Row],[MOH 731_HTS_No. Initiated on PrEP (NEW)_General popn _(M)_ HV01-19]:[MOH 731_HTS_No. Initiated on PrEP (NEW)_Pregnant and breastfeeding women HV01-31]])</f>
        <v>0</v>
      </c>
      <c r="DA282" s="6">
        <f t="shared" si="49"/>
        <v>0</v>
      </c>
      <c r="DB282" s="6">
        <f t="shared" si="50"/>
        <v>0</v>
      </c>
      <c r="DC282" s="6">
        <f>Table1[[#This Row],[MOH 711 SGBV Total Survivors Seen]]</f>
        <v>0</v>
      </c>
      <c r="DD282" s="6">
        <f t="shared" si="51"/>
        <v>0</v>
      </c>
      <c r="DE282" s="6">
        <f t="shared" si="52"/>
        <v>0</v>
      </c>
      <c r="DF282" s="6">
        <f>SUM(Table1[[#This Row],[MOH 731_HIV_TB_StartTPT_&lt;15 HV03-31]:[MOH 731_HIV_TB_StartTPT_15+ HV03-32]])</f>
        <v>0</v>
      </c>
      <c r="DG282" s="6">
        <f t="shared" si="53"/>
        <v>0</v>
      </c>
      <c r="DH282" s="18"/>
      <c r="DI282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('202407_vZWp260CZ9O','202407','vZWp260CZ9O','15733','1','11','3','3','0','0','0','1','0','0','0','1','0','0','3','0','0','0','0','0','0','0','0','0','0','0','0','0','0','0','0','0');</v>
      </c>
    </row>
    <row r="283" spans="2:113" x14ac:dyDescent="0.25">
      <c r="B283" s="1">
        <v>202407</v>
      </c>
      <c r="C283" s="2">
        <v>45474</v>
      </c>
      <c r="D283" s="1">
        <v>202407</v>
      </c>
      <c r="E283" s="1"/>
      <c r="F283" s="1" t="s">
        <v>492</v>
      </c>
      <c r="G283" s="1" t="s">
        <v>493</v>
      </c>
      <c r="H283" s="1">
        <v>15735</v>
      </c>
      <c r="I283" s="1"/>
      <c r="J283" s="1">
        <v>5</v>
      </c>
      <c r="K283" s="1">
        <v>62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>
        <v>20</v>
      </c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>
        <v>2</v>
      </c>
      <c r="BG283" s="1"/>
      <c r="BH283" s="1"/>
      <c r="BI283" s="1"/>
      <c r="BJ283" s="1">
        <v>1</v>
      </c>
      <c r="BK283" s="1"/>
      <c r="BL283" s="1"/>
      <c r="BM283" s="1">
        <v>1</v>
      </c>
      <c r="BN283" s="1">
        <v>1</v>
      </c>
      <c r="BO283" s="1">
        <v>3</v>
      </c>
      <c r="BP283" s="1">
        <v>24</v>
      </c>
      <c r="BQ283" s="1">
        <v>37</v>
      </c>
      <c r="BR283" s="1"/>
      <c r="BS283" s="1"/>
      <c r="BT283" s="1"/>
      <c r="BU283" s="1"/>
      <c r="BV283" s="1"/>
      <c r="BW283" s="1"/>
      <c r="BX283" s="1"/>
      <c r="BY283" s="1">
        <v>20</v>
      </c>
      <c r="BZ283" s="1"/>
      <c r="CA283" s="1"/>
      <c r="CB283" s="16">
        <f>SUM(Table1[[#This Row],[MOH 731_HTS_Positive_2-9 _(M)_ HV01-06]:[MOH 731_HTS_Positive_25+ _(F) (Including PMTCT)_HV01-15]])</f>
        <v>0</v>
      </c>
      <c r="CC283" s="16">
        <f>SUM(Table1[[#This Row],[MOH 731_HTS_Tests _(M)_ HV01-01]:[MOH 731_HTS_Tests _(F) (Including PMTCT)_ HV01-02]])</f>
        <v>67</v>
      </c>
      <c r="CD283" s="16">
        <f>Table1[[#This Row],[MOH 711 New ANC clients]]</f>
        <v>20</v>
      </c>
      <c r="CE283" s="6">
        <f>SUM(Table1[[#This Row],[MOH 731_EMTCT_Tested at ANC_Initial_HV02-02]])</f>
        <v>20</v>
      </c>
      <c r="CF283" s="6">
        <f t="shared" si="55"/>
        <v>0</v>
      </c>
      <c r="CG283" s="6">
        <f t="shared" si="55"/>
        <v>0</v>
      </c>
      <c r="CH283" s="6">
        <f>SUM(Table1[[#This Row],[MOH 731_EMTCT_Known Positive at 1st ANC_HV02-01]])</f>
        <v>0</v>
      </c>
      <c r="CI283" s="6">
        <f>SUM(Table1[[#This Row],[MOH 731_EMTCT_Positive Results_ANC_HV02-10]])</f>
        <v>0</v>
      </c>
      <c r="CJ283" s="6">
        <f t="shared" si="45"/>
        <v>0</v>
      </c>
      <c r="CK283" s="6">
        <f t="shared" si="46"/>
        <v>0</v>
      </c>
      <c r="CL283" s="6">
        <f>Table1[[#This Row],[MOH 731_EMTCT_Start HAART_ANC_HV02-15]]</f>
        <v>0</v>
      </c>
      <c r="CM283" s="6">
        <f>Table1[[#This Row],[MOH 731_EMTCT_On HAART at 1st ANC_HV02-14]]</f>
        <v>0</v>
      </c>
      <c r="CN283" s="6">
        <f>SUM(Table1[[#This Row],[MOH 731_HIV_TB_StartART_&lt;1 (M) HV03-01]:[MOH 731_HIV_TB_StartART_25+_(F)_HV03-14]])</f>
        <v>0</v>
      </c>
      <c r="CO283" s="6">
        <f>SUM(Table1[[#This Row],[MOH 731_HIV_TB_OnART_&lt;1 (M) HV03-15]:[MOH 731_HIV_TB_OnART_25+_(F)_HV03-28]])</f>
        <v>69</v>
      </c>
      <c r="CP283" s="6">
        <f>Table1[[#This Row],[anc1_731]]</f>
        <v>20</v>
      </c>
      <c r="CQ283" s="6">
        <f>Table1[[#This Row],[anc_kp]]</f>
        <v>0</v>
      </c>
      <c r="CR283" s="6">
        <f>Table1[[#This Row],[MOH 731_HIV_TB cases_New_HV03-61]]</f>
        <v>0</v>
      </c>
      <c r="CS283" s="6">
        <f>Table1[[#This Row],[MOH 731_HIV_TB New_KnownHIVPositive(KPs)_HV03-62]]</f>
        <v>0</v>
      </c>
      <c r="CT283" s="6">
        <f t="shared" si="47"/>
        <v>0</v>
      </c>
      <c r="CU283" s="6">
        <f t="shared" si="48"/>
        <v>0</v>
      </c>
      <c r="CV283" s="6">
        <f>Table1[[#This Row],[MOH 731_HIV_TB New HIV Positive_HV03-63]]</f>
        <v>0</v>
      </c>
      <c r="CW283" s="6">
        <f>Table1[[#This Row],[MOH 731_HIV_TB New Known HIV Positive (KP) on HAART_HV03-64]]</f>
        <v>0</v>
      </c>
      <c r="CX283" s="6">
        <f>Table1[[#This Row],[MOH 731_HIV_TB New_start_HAART_HV03-65]]</f>
        <v>0</v>
      </c>
      <c r="CY283" s="6">
        <f>SUM(Table1[[#This Row],[tb_alreadyart_3082]:[tb_newart_3083]])</f>
        <v>0</v>
      </c>
      <c r="CZ283" s="6">
        <f>SUM(Table1[[#This Row],[MOH 731_HTS_No. Initiated on PrEP (NEW)_General popn _(M)_ HV01-19]:[MOH 731_HTS_No. Initiated on PrEP (NEW)_Pregnant and breastfeeding women HV01-31]])</f>
        <v>0</v>
      </c>
      <c r="DA283" s="6">
        <f t="shared" si="49"/>
        <v>0</v>
      </c>
      <c r="DB283" s="6">
        <f t="shared" si="50"/>
        <v>0</v>
      </c>
      <c r="DC283" s="6">
        <f>Table1[[#This Row],[MOH 711 SGBV Total Survivors Seen]]</f>
        <v>0</v>
      </c>
      <c r="DD283" s="6">
        <f t="shared" si="51"/>
        <v>0</v>
      </c>
      <c r="DE283" s="6">
        <f t="shared" si="52"/>
        <v>0</v>
      </c>
      <c r="DF283" s="6">
        <f>SUM(Table1[[#This Row],[MOH 731_HIV_TB_StartTPT_&lt;15 HV03-31]:[MOH 731_HIV_TB_StartTPT_15+ HV03-32]])</f>
        <v>0</v>
      </c>
      <c r="DG283" s="6">
        <f t="shared" si="53"/>
        <v>0</v>
      </c>
      <c r="DH283" s="18"/>
      <c r="DI283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('202407_KUMazbFEaf3','202407','KUMazbFEaf3','15735','0','67','20','20','0','0','0','0','0','0','0','0','0','69','20','0','0','0','0','0','0','0','0','0','0','0','0','0','0','0','0','0');</v>
      </c>
    </row>
    <row r="284" spans="2:113" x14ac:dyDescent="0.25">
      <c r="B284" s="1">
        <v>202407</v>
      </c>
      <c r="C284" s="2">
        <v>45474</v>
      </c>
      <c r="D284" s="1">
        <v>202407</v>
      </c>
      <c r="E284" s="1"/>
      <c r="F284" s="1" t="s">
        <v>494</v>
      </c>
      <c r="G284" s="1" t="s">
        <v>495</v>
      </c>
      <c r="H284" s="1">
        <v>15742</v>
      </c>
      <c r="I284" s="1"/>
      <c r="J284" s="1">
        <v>2</v>
      </c>
      <c r="K284" s="1">
        <v>6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>
        <v>1</v>
      </c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>
        <v>1</v>
      </c>
      <c r="BZ284" s="1"/>
      <c r="CA284" s="1"/>
      <c r="CB284" s="16">
        <f>SUM(Table1[[#This Row],[MOH 731_HTS_Positive_2-9 _(M)_ HV01-06]:[MOH 731_HTS_Positive_25+ _(F) (Including PMTCT)_HV01-15]])</f>
        <v>0</v>
      </c>
      <c r="CC284" s="16">
        <f>SUM(Table1[[#This Row],[MOH 731_HTS_Tests _(M)_ HV01-01]:[MOH 731_HTS_Tests _(F) (Including PMTCT)_ HV01-02]])</f>
        <v>8</v>
      </c>
      <c r="CD284" s="16">
        <f>Table1[[#This Row],[MOH 711 New ANC clients]]</f>
        <v>1</v>
      </c>
      <c r="CE284" s="6">
        <f>SUM(Table1[[#This Row],[MOH 731_EMTCT_Tested at ANC_Initial_HV02-02]])</f>
        <v>1</v>
      </c>
      <c r="CF284" s="6">
        <f t="shared" si="55"/>
        <v>0</v>
      </c>
      <c r="CG284" s="6">
        <f t="shared" si="55"/>
        <v>0</v>
      </c>
      <c r="CH284" s="6">
        <f>SUM(Table1[[#This Row],[MOH 731_EMTCT_Known Positive at 1st ANC_HV02-01]])</f>
        <v>0</v>
      </c>
      <c r="CI284" s="6">
        <f>SUM(Table1[[#This Row],[MOH 731_EMTCT_Positive Results_ANC_HV02-10]])</f>
        <v>0</v>
      </c>
      <c r="CJ284" s="6">
        <f t="shared" si="45"/>
        <v>0</v>
      </c>
      <c r="CK284" s="6">
        <f t="shared" si="46"/>
        <v>0</v>
      </c>
      <c r="CL284" s="6">
        <f>Table1[[#This Row],[MOH 731_EMTCT_Start HAART_ANC_HV02-15]]</f>
        <v>0</v>
      </c>
      <c r="CM284" s="6">
        <f>Table1[[#This Row],[MOH 731_EMTCT_On HAART at 1st ANC_HV02-14]]</f>
        <v>0</v>
      </c>
      <c r="CN284" s="6">
        <f>SUM(Table1[[#This Row],[MOH 731_HIV_TB_StartART_&lt;1 (M) HV03-01]:[MOH 731_HIV_TB_StartART_25+_(F)_HV03-14]])</f>
        <v>0</v>
      </c>
      <c r="CO284" s="6">
        <f>SUM(Table1[[#This Row],[MOH 731_HIV_TB_OnART_&lt;1 (M) HV03-15]:[MOH 731_HIV_TB_OnART_25+_(F)_HV03-28]])</f>
        <v>0</v>
      </c>
      <c r="CP284" s="6">
        <f>Table1[[#This Row],[anc1_731]]</f>
        <v>1</v>
      </c>
      <c r="CQ284" s="6">
        <f>Table1[[#This Row],[anc_kp]]</f>
        <v>0</v>
      </c>
      <c r="CR284" s="6">
        <f>Table1[[#This Row],[MOH 731_HIV_TB cases_New_HV03-61]]</f>
        <v>0</v>
      </c>
      <c r="CS284" s="6">
        <f>Table1[[#This Row],[MOH 731_HIV_TB New_KnownHIVPositive(KPs)_HV03-62]]</f>
        <v>0</v>
      </c>
      <c r="CT284" s="6">
        <f t="shared" si="47"/>
        <v>0</v>
      </c>
      <c r="CU284" s="6">
        <f t="shared" si="48"/>
        <v>0</v>
      </c>
      <c r="CV284" s="6">
        <f>Table1[[#This Row],[MOH 731_HIV_TB New HIV Positive_HV03-63]]</f>
        <v>0</v>
      </c>
      <c r="CW284" s="6">
        <f>Table1[[#This Row],[MOH 731_HIV_TB New Known HIV Positive (KP) on HAART_HV03-64]]</f>
        <v>0</v>
      </c>
      <c r="CX284" s="6">
        <f>Table1[[#This Row],[MOH 731_HIV_TB New_start_HAART_HV03-65]]</f>
        <v>0</v>
      </c>
      <c r="CY284" s="6">
        <f>SUM(Table1[[#This Row],[tb_alreadyart_3082]:[tb_newart_3083]])</f>
        <v>0</v>
      </c>
      <c r="CZ284" s="6">
        <f>SUM(Table1[[#This Row],[MOH 731_HTS_No. Initiated on PrEP (NEW)_General popn _(M)_ HV01-19]:[MOH 731_HTS_No. Initiated on PrEP (NEW)_Pregnant and breastfeeding women HV01-31]])</f>
        <v>0</v>
      </c>
      <c r="DA284" s="6">
        <f t="shared" si="49"/>
        <v>0</v>
      </c>
      <c r="DB284" s="6">
        <f t="shared" si="50"/>
        <v>0</v>
      </c>
      <c r="DC284" s="6">
        <f>Table1[[#This Row],[MOH 711 SGBV Total Survivors Seen]]</f>
        <v>0</v>
      </c>
      <c r="DD284" s="6">
        <f t="shared" si="51"/>
        <v>0</v>
      </c>
      <c r="DE284" s="6">
        <f t="shared" si="52"/>
        <v>0</v>
      </c>
      <c r="DF284" s="6">
        <f>SUM(Table1[[#This Row],[MOH 731_HIV_TB_StartTPT_&lt;15 HV03-31]:[MOH 731_HIV_TB_StartTPT_15+ HV03-32]])</f>
        <v>0</v>
      </c>
      <c r="DG284" s="6">
        <f t="shared" si="53"/>
        <v>0</v>
      </c>
      <c r="DH284" s="18"/>
      <c r="DI284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('202407_nqURpKTYmrO','202407','nqURpKTYmrO','15742','0','8','1','1','0','0','0','0','0','0','0','0','0','0','1','0','0','0','0','0','0','0','0','0','0','0','0','0','0','0','0','0');</v>
      </c>
    </row>
    <row r="285" spans="2:113" x14ac:dyDescent="0.25">
      <c r="B285" s="1">
        <v>202407</v>
      </c>
      <c r="C285" s="2">
        <v>45474</v>
      </c>
      <c r="D285" s="1">
        <v>202407</v>
      </c>
      <c r="E285" s="1"/>
      <c r="F285" s="1" t="s">
        <v>496</v>
      </c>
      <c r="G285" s="1" t="s">
        <v>497</v>
      </c>
      <c r="H285" s="1">
        <v>15744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>
        <v>1</v>
      </c>
      <c r="BQ285" s="1">
        <v>3</v>
      </c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6">
        <f>SUM(Table1[[#This Row],[MOH 731_HTS_Positive_2-9 _(M)_ HV01-06]:[MOH 731_HTS_Positive_25+ _(F) (Including PMTCT)_HV01-15]])</f>
        <v>0</v>
      </c>
      <c r="CC285" s="16">
        <f>SUM(Table1[[#This Row],[MOH 731_HTS_Tests _(M)_ HV01-01]:[MOH 731_HTS_Tests _(F) (Including PMTCT)_ HV01-02]])</f>
        <v>0</v>
      </c>
      <c r="CD285" s="16">
        <f>Table1[[#This Row],[MOH 711 New ANC clients]]</f>
        <v>0</v>
      </c>
      <c r="CE285" s="6">
        <f>SUM(Table1[[#This Row],[MOH 731_EMTCT_Tested at ANC_Initial_HV02-02]])</f>
        <v>0</v>
      </c>
      <c r="CF285" s="6">
        <f t="shared" si="55"/>
        <v>0</v>
      </c>
      <c r="CG285" s="6">
        <f t="shared" si="55"/>
        <v>0</v>
      </c>
      <c r="CH285" s="6">
        <f>SUM(Table1[[#This Row],[MOH 731_EMTCT_Known Positive at 1st ANC_HV02-01]])</f>
        <v>0</v>
      </c>
      <c r="CI285" s="6">
        <f>SUM(Table1[[#This Row],[MOH 731_EMTCT_Positive Results_ANC_HV02-10]])</f>
        <v>0</v>
      </c>
      <c r="CJ285" s="6">
        <f t="shared" si="45"/>
        <v>0</v>
      </c>
      <c r="CK285" s="6">
        <f t="shared" si="46"/>
        <v>0</v>
      </c>
      <c r="CL285" s="6">
        <f>Table1[[#This Row],[MOH 731_EMTCT_Start HAART_ANC_HV02-15]]</f>
        <v>0</v>
      </c>
      <c r="CM285" s="6">
        <f>Table1[[#This Row],[MOH 731_EMTCT_On HAART at 1st ANC_HV02-14]]</f>
        <v>0</v>
      </c>
      <c r="CN285" s="6">
        <f>SUM(Table1[[#This Row],[MOH 731_HIV_TB_StartART_&lt;1 (M) HV03-01]:[MOH 731_HIV_TB_StartART_25+_(F)_HV03-14]])</f>
        <v>0</v>
      </c>
      <c r="CO285" s="6">
        <f>SUM(Table1[[#This Row],[MOH 731_HIV_TB_OnART_&lt;1 (M) HV03-15]:[MOH 731_HIV_TB_OnART_25+_(F)_HV03-28]])</f>
        <v>4</v>
      </c>
      <c r="CP285" s="6">
        <f>Table1[[#This Row],[anc1_731]]</f>
        <v>0</v>
      </c>
      <c r="CQ285" s="6">
        <f>Table1[[#This Row],[anc_kp]]</f>
        <v>0</v>
      </c>
      <c r="CR285" s="6">
        <f>Table1[[#This Row],[MOH 731_HIV_TB cases_New_HV03-61]]</f>
        <v>0</v>
      </c>
      <c r="CS285" s="6">
        <f>Table1[[#This Row],[MOH 731_HIV_TB New_KnownHIVPositive(KPs)_HV03-62]]</f>
        <v>0</v>
      </c>
      <c r="CT285" s="6">
        <f t="shared" si="47"/>
        <v>0</v>
      </c>
      <c r="CU285" s="6">
        <f t="shared" si="48"/>
        <v>0</v>
      </c>
      <c r="CV285" s="6">
        <f>Table1[[#This Row],[MOH 731_HIV_TB New HIV Positive_HV03-63]]</f>
        <v>0</v>
      </c>
      <c r="CW285" s="6">
        <f>Table1[[#This Row],[MOH 731_HIV_TB New Known HIV Positive (KP) on HAART_HV03-64]]</f>
        <v>0</v>
      </c>
      <c r="CX285" s="6">
        <f>Table1[[#This Row],[MOH 731_HIV_TB New_start_HAART_HV03-65]]</f>
        <v>0</v>
      </c>
      <c r="CY285" s="6">
        <f>SUM(Table1[[#This Row],[tb_alreadyart_3082]:[tb_newart_3083]])</f>
        <v>0</v>
      </c>
      <c r="CZ285" s="6">
        <f>SUM(Table1[[#This Row],[MOH 731_HTS_No. Initiated on PrEP (NEW)_General popn _(M)_ HV01-19]:[MOH 731_HTS_No. Initiated on PrEP (NEW)_Pregnant and breastfeeding women HV01-31]])</f>
        <v>0</v>
      </c>
      <c r="DA285" s="6">
        <f t="shared" si="49"/>
        <v>0</v>
      </c>
      <c r="DB285" s="6">
        <f t="shared" si="50"/>
        <v>0</v>
      </c>
      <c r="DC285" s="6">
        <f>Table1[[#This Row],[MOH 711 SGBV Total Survivors Seen]]</f>
        <v>0</v>
      </c>
      <c r="DD285" s="6">
        <f t="shared" si="51"/>
        <v>0</v>
      </c>
      <c r="DE285" s="6">
        <f t="shared" si="52"/>
        <v>0</v>
      </c>
      <c r="DF285" s="6">
        <f>SUM(Table1[[#This Row],[MOH 731_HIV_TB_StartTPT_&lt;15 HV03-31]:[MOH 731_HIV_TB_StartTPT_15+ HV03-32]])</f>
        <v>0</v>
      </c>
      <c r="DG285" s="6">
        <f t="shared" si="53"/>
        <v>0</v>
      </c>
      <c r="DH285" s="18"/>
      <c r="DI285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('202407_QRuZrcmgaAp','202407','QRuZrcmgaAp','15744','0','0','0','0','0','0','0','0','0','0','0','0','0','4','0','0','0','0','0','0','0','0','0','0','0','0','0','0','0','0','0','0');</v>
      </c>
    </row>
    <row r="286" spans="2:113" x14ac:dyDescent="0.25">
      <c r="B286" s="1">
        <v>202407</v>
      </c>
      <c r="C286" s="2">
        <v>45474</v>
      </c>
      <c r="D286" s="1">
        <v>202407</v>
      </c>
      <c r="E286" s="1"/>
      <c r="F286" s="1" t="s">
        <v>498</v>
      </c>
      <c r="G286" s="1" t="s">
        <v>499</v>
      </c>
      <c r="H286" s="1">
        <v>20469</v>
      </c>
      <c r="I286" s="1"/>
      <c r="J286" s="1"/>
      <c r="K286" s="1">
        <v>3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>
        <v>2</v>
      </c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>
        <v>2</v>
      </c>
      <c r="BZ286" s="1"/>
      <c r="CA286" s="1"/>
      <c r="CB286" s="16">
        <f>SUM(Table1[[#This Row],[MOH 731_HTS_Positive_2-9 _(M)_ HV01-06]:[MOH 731_HTS_Positive_25+ _(F) (Including PMTCT)_HV01-15]])</f>
        <v>0</v>
      </c>
      <c r="CC286" s="16">
        <f>SUM(Table1[[#This Row],[MOH 731_HTS_Tests _(M)_ HV01-01]:[MOH 731_HTS_Tests _(F) (Including PMTCT)_ HV01-02]])</f>
        <v>3</v>
      </c>
      <c r="CD286" s="16">
        <f>Table1[[#This Row],[MOH 711 New ANC clients]]</f>
        <v>2</v>
      </c>
      <c r="CE286" s="6">
        <f>SUM(Table1[[#This Row],[MOH 731_EMTCT_Tested at ANC_Initial_HV02-02]])</f>
        <v>2</v>
      </c>
      <c r="CF286" s="6">
        <f t="shared" si="55"/>
        <v>0</v>
      </c>
      <c r="CG286" s="6">
        <f t="shared" si="55"/>
        <v>0</v>
      </c>
      <c r="CH286" s="6">
        <f>SUM(Table1[[#This Row],[MOH 731_EMTCT_Known Positive at 1st ANC_HV02-01]])</f>
        <v>0</v>
      </c>
      <c r="CI286" s="6">
        <f>SUM(Table1[[#This Row],[MOH 731_EMTCT_Positive Results_ANC_HV02-10]])</f>
        <v>0</v>
      </c>
      <c r="CJ286" s="6">
        <f t="shared" si="45"/>
        <v>0</v>
      </c>
      <c r="CK286" s="6">
        <f t="shared" si="46"/>
        <v>0</v>
      </c>
      <c r="CL286" s="6">
        <f>Table1[[#This Row],[MOH 731_EMTCT_Start HAART_ANC_HV02-15]]</f>
        <v>0</v>
      </c>
      <c r="CM286" s="6">
        <f>Table1[[#This Row],[MOH 731_EMTCT_On HAART at 1st ANC_HV02-14]]</f>
        <v>0</v>
      </c>
      <c r="CN286" s="6">
        <f>SUM(Table1[[#This Row],[MOH 731_HIV_TB_StartART_&lt;1 (M) HV03-01]:[MOH 731_HIV_TB_StartART_25+_(F)_HV03-14]])</f>
        <v>0</v>
      </c>
      <c r="CO286" s="6">
        <f>SUM(Table1[[#This Row],[MOH 731_HIV_TB_OnART_&lt;1 (M) HV03-15]:[MOH 731_HIV_TB_OnART_25+_(F)_HV03-28]])</f>
        <v>0</v>
      </c>
      <c r="CP286" s="6">
        <f>Table1[[#This Row],[anc1_731]]</f>
        <v>2</v>
      </c>
      <c r="CQ286" s="6">
        <f>Table1[[#This Row],[anc_kp]]</f>
        <v>0</v>
      </c>
      <c r="CR286" s="6">
        <f>Table1[[#This Row],[MOH 731_HIV_TB cases_New_HV03-61]]</f>
        <v>0</v>
      </c>
      <c r="CS286" s="6">
        <f>Table1[[#This Row],[MOH 731_HIV_TB New_KnownHIVPositive(KPs)_HV03-62]]</f>
        <v>0</v>
      </c>
      <c r="CT286" s="6">
        <f t="shared" si="47"/>
        <v>0</v>
      </c>
      <c r="CU286" s="6">
        <f t="shared" si="48"/>
        <v>0</v>
      </c>
      <c r="CV286" s="6">
        <f>Table1[[#This Row],[MOH 731_HIV_TB New HIV Positive_HV03-63]]</f>
        <v>0</v>
      </c>
      <c r="CW286" s="6">
        <f>Table1[[#This Row],[MOH 731_HIV_TB New Known HIV Positive (KP) on HAART_HV03-64]]</f>
        <v>0</v>
      </c>
      <c r="CX286" s="6">
        <f>Table1[[#This Row],[MOH 731_HIV_TB New_start_HAART_HV03-65]]</f>
        <v>0</v>
      </c>
      <c r="CY286" s="6">
        <f>SUM(Table1[[#This Row],[tb_alreadyart_3082]:[tb_newart_3083]])</f>
        <v>0</v>
      </c>
      <c r="CZ286" s="6">
        <f>SUM(Table1[[#This Row],[MOH 731_HTS_No. Initiated on PrEP (NEW)_General popn _(M)_ HV01-19]:[MOH 731_HTS_No. Initiated on PrEP (NEW)_Pregnant and breastfeeding women HV01-31]])</f>
        <v>0</v>
      </c>
      <c r="DA286" s="6">
        <f t="shared" si="49"/>
        <v>0</v>
      </c>
      <c r="DB286" s="6">
        <f t="shared" si="50"/>
        <v>0</v>
      </c>
      <c r="DC286" s="6">
        <f>Table1[[#This Row],[MOH 711 SGBV Total Survivors Seen]]</f>
        <v>0</v>
      </c>
      <c r="DD286" s="6">
        <f t="shared" si="51"/>
        <v>0</v>
      </c>
      <c r="DE286" s="6">
        <f t="shared" si="52"/>
        <v>0</v>
      </c>
      <c r="DF286" s="6">
        <f>SUM(Table1[[#This Row],[MOH 731_HIV_TB_StartTPT_&lt;15 HV03-31]:[MOH 731_HIV_TB_StartTPT_15+ HV03-32]])</f>
        <v>0</v>
      </c>
      <c r="DG286" s="6">
        <f t="shared" si="53"/>
        <v>0</v>
      </c>
      <c r="DH286" s="18"/>
      <c r="DI286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('202407_dP6QKH4TTlv','202407','dP6QKH4TTlv','20469','0','3','2','2','0','0','0','0','0','0','0','0','0','0','2','0','0','0','0','0','0','0','0','0','0','0','0','0','0','0','0','0');</v>
      </c>
    </row>
    <row r="287" spans="2:113" x14ac:dyDescent="0.25">
      <c r="B287" s="1">
        <v>202407</v>
      </c>
      <c r="C287" s="2">
        <v>45474</v>
      </c>
      <c r="D287" s="1">
        <v>202407</v>
      </c>
      <c r="E287" s="1"/>
      <c r="F287" s="1" t="s">
        <v>500</v>
      </c>
      <c r="G287" s="1" t="s">
        <v>501</v>
      </c>
      <c r="H287" s="1">
        <v>15757</v>
      </c>
      <c r="I287" s="1"/>
      <c r="J287" s="1">
        <v>6</v>
      </c>
      <c r="K287" s="1">
        <v>12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>
        <v>4</v>
      </c>
      <c r="BZ287" s="1"/>
      <c r="CA287" s="1"/>
      <c r="CB287" s="16">
        <f>SUM(Table1[[#This Row],[MOH 731_HTS_Positive_2-9 _(M)_ HV01-06]:[MOH 731_HTS_Positive_25+ _(F) (Including PMTCT)_HV01-15]])</f>
        <v>0</v>
      </c>
      <c r="CC287" s="16">
        <f>SUM(Table1[[#This Row],[MOH 731_HTS_Tests _(M)_ HV01-01]:[MOH 731_HTS_Tests _(F) (Including PMTCT)_ HV01-02]])</f>
        <v>18</v>
      </c>
      <c r="CD287" s="16">
        <f>Table1[[#This Row],[MOH 711 New ANC clients]]</f>
        <v>4</v>
      </c>
      <c r="CE287" s="6">
        <f>SUM(Table1[[#This Row],[MOH 731_EMTCT_Tested at ANC_Initial_HV02-02]])</f>
        <v>0</v>
      </c>
      <c r="CF287" s="6">
        <f t="shared" si="55"/>
        <v>0</v>
      </c>
      <c r="CG287" s="6">
        <f t="shared" si="55"/>
        <v>0</v>
      </c>
      <c r="CH287" s="6">
        <f>SUM(Table1[[#This Row],[MOH 731_EMTCT_Known Positive at 1st ANC_HV02-01]])</f>
        <v>0</v>
      </c>
      <c r="CI287" s="6">
        <f>SUM(Table1[[#This Row],[MOH 731_EMTCT_Positive Results_ANC_HV02-10]])</f>
        <v>0</v>
      </c>
      <c r="CJ287" s="6">
        <f t="shared" si="45"/>
        <v>0</v>
      </c>
      <c r="CK287" s="6">
        <f t="shared" si="46"/>
        <v>0</v>
      </c>
      <c r="CL287" s="6">
        <f>Table1[[#This Row],[MOH 731_EMTCT_Start HAART_ANC_HV02-15]]</f>
        <v>0</v>
      </c>
      <c r="CM287" s="6">
        <f>Table1[[#This Row],[MOH 731_EMTCT_On HAART at 1st ANC_HV02-14]]</f>
        <v>0</v>
      </c>
      <c r="CN287" s="6">
        <f>SUM(Table1[[#This Row],[MOH 731_HIV_TB_StartART_&lt;1 (M) HV03-01]:[MOH 731_HIV_TB_StartART_25+_(F)_HV03-14]])</f>
        <v>0</v>
      </c>
      <c r="CO287" s="6">
        <f>SUM(Table1[[#This Row],[MOH 731_HIV_TB_OnART_&lt;1 (M) HV03-15]:[MOH 731_HIV_TB_OnART_25+_(F)_HV03-28]])</f>
        <v>0</v>
      </c>
      <c r="CP287" s="6">
        <f>Table1[[#This Row],[anc1_731]]</f>
        <v>4</v>
      </c>
      <c r="CQ287" s="6">
        <f>Table1[[#This Row],[anc_kp]]</f>
        <v>0</v>
      </c>
      <c r="CR287" s="6">
        <f>Table1[[#This Row],[MOH 731_HIV_TB cases_New_HV03-61]]</f>
        <v>0</v>
      </c>
      <c r="CS287" s="6">
        <f>Table1[[#This Row],[MOH 731_HIV_TB New_KnownHIVPositive(KPs)_HV03-62]]</f>
        <v>0</v>
      </c>
      <c r="CT287" s="6">
        <f t="shared" si="47"/>
        <v>0</v>
      </c>
      <c r="CU287" s="6">
        <f t="shared" si="48"/>
        <v>0</v>
      </c>
      <c r="CV287" s="6">
        <f>Table1[[#This Row],[MOH 731_HIV_TB New HIV Positive_HV03-63]]</f>
        <v>0</v>
      </c>
      <c r="CW287" s="6">
        <f>Table1[[#This Row],[MOH 731_HIV_TB New Known HIV Positive (KP) on HAART_HV03-64]]</f>
        <v>0</v>
      </c>
      <c r="CX287" s="6">
        <f>Table1[[#This Row],[MOH 731_HIV_TB New_start_HAART_HV03-65]]</f>
        <v>0</v>
      </c>
      <c r="CY287" s="6">
        <f>SUM(Table1[[#This Row],[tb_alreadyart_3082]:[tb_newart_3083]])</f>
        <v>0</v>
      </c>
      <c r="CZ287" s="6">
        <f>SUM(Table1[[#This Row],[MOH 731_HTS_No. Initiated on PrEP (NEW)_General popn _(M)_ HV01-19]:[MOH 731_HTS_No. Initiated on PrEP (NEW)_Pregnant and breastfeeding women HV01-31]])</f>
        <v>0</v>
      </c>
      <c r="DA287" s="6">
        <f t="shared" si="49"/>
        <v>0</v>
      </c>
      <c r="DB287" s="6">
        <f t="shared" si="50"/>
        <v>0</v>
      </c>
      <c r="DC287" s="6">
        <f>Table1[[#This Row],[MOH 711 SGBV Total Survivors Seen]]</f>
        <v>0</v>
      </c>
      <c r="DD287" s="6">
        <f t="shared" si="51"/>
        <v>0</v>
      </c>
      <c r="DE287" s="6">
        <f t="shared" si="52"/>
        <v>0</v>
      </c>
      <c r="DF287" s="6">
        <f>SUM(Table1[[#This Row],[MOH 731_HIV_TB_StartTPT_&lt;15 HV03-31]:[MOH 731_HIV_TB_StartTPT_15+ HV03-32]])</f>
        <v>0</v>
      </c>
      <c r="DG287" s="6">
        <f t="shared" si="53"/>
        <v>0</v>
      </c>
      <c r="DH287" s="18"/>
      <c r="DI287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('202407_VvJoyhqdCK3','202407','VvJoyhqdCK3','15757','0','18','4','0','0','0','0','0','0','0','0','0','0','0','4','0','0','0','0','0','0','0','0','0','0','0','0','0','0','0','0','0');</v>
      </c>
    </row>
    <row r="288" spans="2:113" x14ac:dyDescent="0.25">
      <c r="B288" s="1">
        <v>202407</v>
      </c>
      <c r="C288" s="2">
        <v>45474</v>
      </c>
      <c r="D288" s="1">
        <v>202407</v>
      </c>
      <c r="E288" s="1"/>
      <c r="F288" s="1" t="s">
        <v>759</v>
      </c>
      <c r="G288" s="1" t="s">
        <v>760</v>
      </c>
      <c r="H288" s="1">
        <v>25580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>
        <v>11</v>
      </c>
      <c r="BZ288" s="1"/>
      <c r="CA288" s="1"/>
      <c r="CB288" s="16">
        <f>SUM(Table1[[#This Row],[MOH 731_HTS_Positive_2-9 _(M)_ HV01-06]:[MOH 731_HTS_Positive_25+ _(F) (Including PMTCT)_HV01-15]])</f>
        <v>0</v>
      </c>
      <c r="CC288" s="16">
        <f>SUM(Table1[[#This Row],[MOH 731_HTS_Tests _(M)_ HV01-01]:[MOH 731_HTS_Tests _(F) (Including PMTCT)_ HV01-02]])</f>
        <v>0</v>
      </c>
      <c r="CD288" s="16">
        <f>Table1[[#This Row],[MOH 711 New ANC clients]]</f>
        <v>11</v>
      </c>
      <c r="CE288" s="6">
        <f>SUM(Table1[[#This Row],[MOH 731_EMTCT_Tested at ANC_Initial_HV02-02]])</f>
        <v>0</v>
      </c>
      <c r="CF288" s="6">
        <f t="shared" si="55"/>
        <v>0</v>
      </c>
      <c r="CG288" s="6">
        <f t="shared" si="55"/>
        <v>0</v>
      </c>
      <c r="CH288" s="6">
        <f>SUM(Table1[[#This Row],[MOH 731_EMTCT_Known Positive at 1st ANC_HV02-01]])</f>
        <v>0</v>
      </c>
      <c r="CI288" s="6">
        <f>SUM(Table1[[#This Row],[MOH 731_EMTCT_Positive Results_ANC_HV02-10]])</f>
        <v>0</v>
      </c>
      <c r="CJ288" s="6">
        <f t="shared" si="45"/>
        <v>0</v>
      </c>
      <c r="CK288" s="6">
        <f t="shared" si="46"/>
        <v>0</v>
      </c>
      <c r="CL288" s="6">
        <f>Table1[[#This Row],[MOH 731_EMTCT_Start HAART_ANC_HV02-15]]</f>
        <v>0</v>
      </c>
      <c r="CM288" s="6">
        <f>Table1[[#This Row],[MOH 731_EMTCT_On HAART at 1st ANC_HV02-14]]</f>
        <v>0</v>
      </c>
      <c r="CN288" s="6">
        <f>SUM(Table1[[#This Row],[MOH 731_HIV_TB_StartART_&lt;1 (M) HV03-01]:[MOH 731_HIV_TB_StartART_25+_(F)_HV03-14]])</f>
        <v>0</v>
      </c>
      <c r="CO288" s="6">
        <f>SUM(Table1[[#This Row],[MOH 731_HIV_TB_OnART_&lt;1 (M) HV03-15]:[MOH 731_HIV_TB_OnART_25+_(F)_HV03-28]])</f>
        <v>0</v>
      </c>
      <c r="CP288" s="6">
        <f>Table1[[#This Row],[anc1_731]]</f>
        <v>11</v>
      </c>
      <c r="CQ288" s="6">
        <f>Table1[[#This Row],[anc_kp]]</f>
        <v>0</v>
      </c>
      <c r="CR288" s="6">
        <f>Table1[[#This Row],[MOH 731_HIV_TB cases_New_HV03-61]]</f>
        <v>0</v>
      </c>
      <c r="CS288" s="6">
        <f>Table1[[#This Row],[MOH 731_HIV_TB New_KnownHIVPositive(KPs)_HV03-62]]</f>
        <v>0</v>
      </c>
      <c r="CT288" s="6">
        <f t="shared" si="47"/>
        <v>0</v>
      </c>
      <c r="CU288" s="6">
        <f t="shared" si="48"/>
        <v>0</v>
      </c>
      <c r="CV288" s="6">
        <f>Table1[[#This Row],[MOH 731_HIV_TB New HIV Positive_HV03-63]]</f>
        <v>0</v>
      </c>
      <c r="CW288" s="6">
        <f>Table1[[#This Row],[MOH 731_HIV_TB New Known HIV Positive (KP) on HAART_HV03-64]]</f>
        <v>0</v>
      </c>
      <c r="CX288" s="6">
        <f>Table1[[#This Row],[MOH 731_HIV_TB New_start_HAART_HV03-65]]</f>
        <v>0</v>
      </c>
      <c r="CY288" s="6">
        <f>SUM(Table1[[#This Row],[tb_alreadyart_3082]:[tb_newart_3083]])</f>
        <v>0</v>
      </c>
      <c r="CZ288" s="6">
        <f>SUM(Table1[[#This Row],[MOH 731_HTS_No. Initiated on PrEP (NEW)_General popn _(M)_ HV01-19]:[MOH 731_HTS_No. Initiated on PrEP (NEW)_Pregnant and breastfeeding women HV01-31]])</f>
        <v>0</v>
      </c>
      <c r="DA288" s="6">
        <f t="shared" si="49"/>
        <v>0</v>
      </c>
      <c r="DB288" s="6">
        <f t="shared" si="50"/>
        <v>0</v>
      </c>
      <c r="DC288" s="6">
        <f>Table1[[#This Row],[MOH 711 SGBV Total Survivors Seen]]</f>
        <v>0</v>
      </c>
      <c r="DD288" s="6">
        <f t="shared" si="51"/>
        <v>0</v>
      </c>
      <c r="DE288" s="6">
        <f t="shared" si="52"/>
        <v>0</v>
      </c>
      <c r="DF288" s="6">
        <f>SUM(Table1[[#This Row],[MOH 731_HIV_TB_StartTPT_&lt;15 HV03-31]:[MOH 731_HIV_TB_StartTPT_15+ HV03-32]])</f>
        <v>0</v>
      </c>
      <c r="DG288" s="6">
        <f t="shared" si="53"/>
        <v>0</v>
      </c>
      <c r="DH288" s="18"/>
      <c r="DI288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('202407_DiRW85OkDaw','202407','DiRW85OkDaw','25580','0','0','11','0','0','0','0','0','0','0','0','0','0','0','11','0','0','0','0','0','0','0','0','0','0','0','0','0','0','0','0','0');</v>
      </c>
    </row>
    <row r="289" spans="2:113" x14ac:dyDescent="0.25">
      <c r="B289" s="1">
        <v>202407</v>
      </c>
      <c r="C289" s="2">
        <v>45474</v>
      </c>
      <c r="D289" s="1">
        <v>202407</v>
      </c>
      <c r="E289" s="1"/>
      <c r="F289" s="1" t="s">
        <v>502</v>
      </c>
      <c r="G289" s="1" t="s">
        <v>503</v>
      </c>
      <c r="H289" s="1">
        <v>20756</v>
      </c>
      <c r="I289" s="1"/>
      <c r="J289" s="1">
        <v>4</v>
      </c>
      <c r="K289" s="1">
        <v>6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>
        <v>8</v>
      </c>
      <c r="BZ289" s="1"/>
      <c r="CA289" s="1"/>
      <c r="CB289" s="16">
        <f>SUM(Table1[[#This Row],[MOH 731_HTS_Positive_2-9 _(M)_ HV01-06]:[MOH 731_HTS_Positive_25+ _(F) (Including PMTCT)_HV01-15]])</f>
        <v>0</v>
      </c>
      <c r="CC289" s="16">
        <f>SUM(Table1[[#This Row],[MOH 731_HTS_Tests _(M)_ HV01-01]:[MOH 731_HTS_Tests _(F) (Including PMTCT)_ HV01-02]])</f>
        <v>10</v>
      </c>
      <c r="CD289" s="16">
        <f>Table1[[#This Row],[MOH 711 New ANC clients]]</f>
        <v>8</v>
      </c>
      <c r="CE289" s="6">
        <f>SUM(Table1[[#This Row],[MOH 731_EMTCT_Tested at ANC_Initial_HV02-02]])</f>
        <v>0</v>
      </c>
      <c r="CF289" s="6">
        <f t="shared" si="55"/>
        <v>0</v>
      </c>
      <c r="CG289" s="6">
        <f t="shared" si="55"/>
        <v>0</v>
      </c>
      <c r="CH289" s="6">
        <f>SUM(Table1[[#This Row],[MOH 731_EMTCT_Known Positive at 1st ANC_HV02-01]])</f>
        <v>0</v>
      </c>
      <c r="CI289" s="6">
        <f>SUM(Table1[[#This Row],[MOH 731_EMTCT_Positive Results_ANC_HV02-10]])</f>
        <v>0</v>
      </c>
      <c r="CJ289" s="6">
        <f t="shared" si="45"/>
        <v>0</v>
      </c>
      <c r="CK289" s="6">
        <f t="shared" si="46"/>
        <v>0</v>
      </c>
      <c r="CL289" s="6">
        <f>Table1[[#This Row],[MOH 731_EMTCT_Start HAART_ANC_HV02-15]]</f>
        <v>0</v>
      </c>
      <c r="CM289" s="6">
        <f>Table1[[#This Row],[MOH 731_EMTCT_On HAART at 1st ANC_HV02-14]]</f>
        <v>0</v>
      </c>
      <c r="CN289" s="6">
        <f>SUM(Table1[[#This Row],[MOH 731_HIV_TB_StartART_&lt;1 (M) HV03-01]:[MOH 731_HIV_TB_StartART_25+_(F)_HV03-14]])</f>
        <v>0</v>
      </c>
      <c r="CO289" s="6">
        <f>SUM(Table1[[#This Row],[MOH 731_HIV_TB_OnART_&lt;1 (M) HV03-15]:[MOH 731_HIV_TB_OnART_25+_(F)_HV03-28]])</f>
        <v>0</v>
      </c>
      <c r="CP289" s="6">
        <f>Table1[[#This Row],[anc1_731]]</f>
        <v>8</v>
      </c>
      <c r="CQ289" s="6">
        <f>Table1[[#This Row],[anc_kp]]</f>
        <v>0</v>
      </c>
      <c r="CR289" s="6">
        <f>Table1[[#This Row],[MOH 731_HIV_TB cases_New_HV03-61]]</f>
        <v>0</v>
      </c>
      <c r="CS289" s="6">
        <f>Table1[[#This Row],[MOH 731_HIV_TB New_KnownHIVPositive(KPs)_HV03-62]]</f>
        <v>0</v>
      </c>
      <c r="CT289" s="6">
        <f t="shared" si="47"/>
        <v>0</v>
      </c>
      <c r="CU289" s="6">
        <f t="shared" si="48"/>
        <v>0</v>
      </c>
      <c r="CV289" s="6">
        <f>Table1[[#This Row],[MOH 731_HIV_TB New HIV Positive_HV03-63]]</f>
        <v>0</v>
      </c>
      <c r="CW289" s="6">
        <f>Table1[[#This Row],[MOH 731_HIV_TB New Known HIV Positive (KP) on HAART_HV03-64]]</f>
        <v>0</v>
      </c>
      <c r="CX289" s="6">
        <f>Table1[[#This Row],[MOH 731_HIV_TB New_start_HAART_HV03-65]]</f>
        <v>0</v>
      </c>
      <c r="CY289" s="6">
        <f>SUM(Table1[[#This Row],[tb_alreadyart_3082]:[tb_newart_3083]])</f>
        <v>0</v>
      </c>
      <c r="CZ289" s="6">
        <f>SUM(Table1[[#This Row],[MOH 731_HTS_No. Initiated on PrEP (NEW)_General popn _(M)_ HV01-19]:[MOH 731_HTS_No. Initiated on PrEP (NEW)_Pregnant and breastfeeding women HV01-31]])</f>
        <v>0</v>
      </c>
      <c r="DA289" s="6">
        <f t="shared" si="49"/>
        <v>0</v>
      </c>
      <c r="DB289" s="6">
        <f t="shared" si="50"/>
        <v>0</v>
      </c>
      <c r="DC289" s="6">
        <f>Table1[[#This Row],[MOH 711 SGBV Total Survivors Seen]]</f>
        <v>0</v>
      </c>
      <c r="DD289" s="6">
        <f t="shared" si="51"/>
        <v>0</v>
      </c>
      <c r="DE289" s="6">
        <f t="shared" si="52"/>
        <v>0</v>
      </c>
      <c r="DF289" s="6">
        <f>SUM(Table1[[#This Row],[MOH 731_HIV_TB_StartTPT_&lt;15 HV03-31]:[MOH 731_HIV_TB_StartTPT_15+ HV03-32]])</f>
        <v>0</v>
      </c>
      <c r="DG289" s="6">
        <f t="shared" si="53"/>
        <v>0</v>
      </c>
      <c r="DH289" s="18"/>
      <c r="DI289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('202407_oPQSxlDtFal','202407','oPQSxlDtFal','20756','0','10','8','0','0','0','0','0','0','0','0','0','0','0','8','0','0','0','0','0','0','0','0','0','0','0','0','0','0','0','0','0');</v>
      </c>
    </row>
    <row r="290" spans="2:113" x14ac:dyDescent="0.25">
      <c r="B290" s="1">
        <v>202407</v>
      </c>
      <c r="C290" s="2">
        <v>45474</v>
      </c>
      <c r="D290" s="1">
        <v>202407</v>
      </c>
      <c r="E290" s="1"/>
      <c r="F290" s="1" t="s">
        <v>619</v>
      </c>
      <c r="G290" s="1" t="s">
        <v>620</v>
      </c>
      <c r="H290" s="1">
        <v>25566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>
        <v>13</v>
      </c>
      <c r="BZ290" s="1"/>
      <c r="CA290" s="1"/>
      <c r="CB290" s="16">
        <f>SUM(Table1[[#This Row],[MOH 731_HTS_Positive_2-9 _(M)_ HV01-06]:[MOH 731_HTS_Positive_25+ _(F) (Including PMTCT)_HV01-15]])</f>
        <v>0</v>
      </c>
      <c r="CC290" s="16">
        <f>SUM(Table1[[#This Row],[MOH 731_HTS_Tests _(M)_ HV01-01]:[MOH 731_HTS_Tests _(F) (Including PMTCT)_ HV01-02]])</f>
        <v>0</v>
      </c>
      <c r="CD290" s="16">
        <f>Table1[[#This Row],[MOH 711 New ANC clients]]</f>
        <v>13</v>
      </c>
      <c r="CE290" s="6">
        <f>SUM(Table1[[#This Row],[MOH 731_EMTCT_Tested at ANC_Initial_HV02-02]])</f>
        <v>0</v>
      </c>
      <c r="CF290" s="6">
        <f t="shared" si="55"/>
        <v>0</v>
      </c>
      <c r="CG290" s="6">
        <f t="shared" si="55"/>
        <v>0</v>
      </c>
      <c r="CH290" s="6">
        <f>SUM(Table1[[#This Row],[MOH 731_EMTCT_Known Positive at 1st ANC_HV02-01]])</f>
        <v>0</v>
      </c>
      <c r="CI290" s="6">
        <f>SUM(Table1[[#This Row],[MOH 731_EMTCT_Positive Results_ANC_HV02-10]])</f>
        <v>0</v>
      </c>
      <c r="CJ290" s="6">
        <f t="shared" si="45"/>
        <v>0</v>
      </c>
      <c r="CK290" s="6">
        <f t="shared" si="46"/>
        <v>0</v>
      </c>
      <c r="CL290" s="6">
        <f>Table1[[#This Row],[MOH 731_EMTCT_Start HAART_ANC_HV02-15]]</f>
        <v>0</v>
      </c>
      <c r="CM290" s="6">
        <f>Table1[[#This Row],[MOH 731_EMTCT_On HAART at 1st ANC_HV02-14]]</f>
        <v>0</v>
      </c>
      <c r="CN290" s="6">
        <f>SUM(Table1[[#This Row],[MOH 731_HIV_TB_StartART_&lt;1 (M) HV03-01]:[MOH 731_HIV_TB_StartART_25+_(F)_HV03-14]])</f>
        <v>0</v>
      </c>
      <c r="CO290" s="6">
        <f>SUM(Table1[[#This Row],[MOH 731_HIV_TB_OnART_&lt;1 (M) HV03-15]:[MOH 731_HIV_TB_OnART_25+_(F)_HV03-28]])</f>
        <v>0</v>
      </c>
      <c r="CP290" s="6">
        <f>Table1[[#This Row],[anc1_731]]</f>
        <v>13</v>
      </c>
      <c r="CQ290" s="6">
        <f>Table1[[#This Row],[anc_kp]]</f>
        <v>0</v>
      </c>
      <c r="CR290" s="6">
        <f>Table1[[#This Row],[MOH 731_HIV_TB cases_New_HV03-61]]</f>
        <v>0</v>
      </c>
      <c r="CS290" s="6">
        <f>Table1[[#This Row],[MOH 731_HIV_TB New_KnownHIVPositive(KPs)_HV03-62]]</f>
        <v>0</v>
      </c>
      <c r="CT290" s="6">
        <f t="shared" si="47"/>
        <v>0</v>
      </c>
      <c r="CU290" s="6">
        <f t="shared" si="48"/>
        <v>0</v>
      </c>
      <c r="CV290" s="6">
        <f>Table1[[#This Row],[MOH 731_HIV_TB New HIV Positive_HV03-63]]</f>
        <v>0</v>
      </c>
      <c r="CW290" s="6">
        <f>Table1[[#This Row],[MOH 731_HIV_TB New Known HIV Positive (KP) on HAART_HV03-64]]</f>
        <v>0</v>
      </c>
      <c r="CX290" s="6">
        <f>Table1[[#This Row],[MOH 731_HIV_TB New_start_HAART_HV03-65]]</f>
        <v>0</v>
      </c>
      <c r="CY290" s="6">
        <f>SUM(Table1[[#This Row],[tb_alreadyart_3082]:[tb_newart_3083]])</f>
        <v>0</v>
      </c>
      <c r="CZ290" s="6">
        <f>SUM(Table1[[#This Row],[MOH 731_HTS_No. Initiated on PrEP (NEW)_General popn _(M)_ HV01-19]:[MOH 731_HTS_No. Initiated on PrEP (NEW)_Pregnant and breastfeeding women HV01-31]])</f>
        <v>0</v>
      </c>
      <c r="DA290" s="6">
        <f t="shared" si="49"/>
        <v>0</v>
      </c>
      <c r="DB290" s="6">
        <f t="shared" si="50"/>
        <v>0</v>
      </c>
      <c r="DC290" s="6">
        <f>Table1[[#This Row],[MOH 711 SGBV Total Survivors Seen]]</f>
        <v>0</v>
      </c>
      <c r="DD290" s="6">
        <f t="shared" si="51"/>
        <v>0</v>
      </c>
      <c r="DE290" s="6">
        <f t="shared" si="52"/>
        <v>0</v>
      </c>
      <c r="DF290" s="6">
        <f>SUM(Table1[[#This Row],[MOH 731_HIV_TB_StartTPT_&lt;15 HV03-31]:[MOH 731_HIV_TB_StartTPT_15+ HV03-32]])</f>
        <v>0</v>
      </c>
      <c r="DG290" s="6">
        <f t="shared" si="53"/>
        <v>0</v>
      </c>
      <c r="DH290" s="18"/>
      <c r="DI290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('202407_hn9cK7kFFdI','202407','hn9cK7kFFdI','25566','0','0','13','0','0','0','0','0','0','0','0','0','0','0','13','0','0','0','0','0','0','0','0','0','0','0','0','0','0','0','0','0');</v>
      </c>
    </row>
    <row r="291" spans="2:113" x14ac:dyDescent="0.25">
      <c r="B291" s="1">
        <v>202407</v>
      </c>
      <c r="C291" s="2">
        <v>45474</v>
      </c>
      <c r="D291" s="1">
        <v>202407</v>
      </c>
      <c r="E291" s="1"/>
      <c r="F291" s="1" t="s">
        <v>621</v>
      </c>
      <c r="G291" s="1" t="s">
        <v>622</v>
      </c>
      <c r="H291" s="1">
        <v>15768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>
        <v>70</v>
      </c>
      <c r="BZ291" s="1"/>
      <c r="CA291" s="1">
        <v>1</v>
      </c>
      <c r="CB291" s="16">
        <f>SUM(Table1[[#This Row],[MOH 731_HTS_Positive_2-9 _(M)_ HV01-06]:[MOH 731_HTS_Positive_25+ _(F) (Including PMTCT)_HV01-15]])</f>
        <v>0</v>
      </c>
      <c r="CC291" s="16">
        <f>SUM(Table1[[#This Row],[MOH 731_HTS_Tests _(M)_ HV01-01]:[MOH 731_HTS_Tests _(F) (Including PMTCT)_ HV01-02]])</f>
        <v>0</v>
      </c>
      <c r="CD291" s="16">
        <f>Table1[[#This Row],[MOH 711 New ANC clients]]</f>
        <v>70</v>
      </c>
      <c r="CE291" s="6">
        <f>SUM(Table1[[#This Row],[MOH 731_EMTCT_Tested at ANC_Initial_HV02-02]])</f>
        <v>0</v>
      </c>
      <c r="CF291" s="6">
        <f t="shared" si="55"/>
        <v>0</v>
      </c>
      <c r="CG291" s="6">
        <f t="shared" si="55"/>
        <v>0</v>
      </c>
      <c r="CH291" s="6">
        <f>SUM(Table1[[#This Row],[MOH 731_EMTCT_Known Positive at 1st ANC_HV02-01]])</f>
        <v>0</v>
      </c>
      <c r="CI291" s="6">
        <f>SUM(Table1[[#This Row],[MOH 731_EMTCT_Positive Results_ANC_HV02-10]])</f>
        <v>0</v>
      </c>
      <c r="CJ291" s="6">
        <f t="shared" si="45"/>
        <v>0</v>
      </c>
      <c r="CK291" s="6">
        <f t="shared" si="46"/>
        <v>0</v>
      </c>
      <c r="CL291" s="6">
        <f>Table1[[#This Row],[MOH 731_EMTCT_Start HAART_ANC_HV02-15]]</f>
        <v>0</v>
      </c>
      <c r="CM291" s="6">
        <f>Table1[[#This Row],[MOH 731_EMTCT_On HAART at 1st ANC_HV02-14]]</f>
        <v>0</v>
      </c>
      <c r="CN291" s="6">
        <f>SUM(Table1[[#This Row],[MOH 731_HIV_TB_StartART_&lt;1 (M) HV03-01]:[MOH 731_HIV_TB_StartART_25+_(F)_HV03-14]])</f>
        <v>0</v>
      </c>
      <c r="CO291" s="6">
        <f>SUM(Table1[[#This Row],[MOH 731_HIV_TB_OnART_&lt;1 (M) HV03-15]:[MOH 731_HIV_TB_OnART_25+_(F)_HV03-28]])</f>
        <v>0</v>
      </c>
      <c r="CP291" s="6">
        <f>Table1[[#This Row],[anc1_731]]</f>
        <v>70</v>
      </c>
      <c r="CQ291" s="6">
        <f>Table1[[#This Row],[anc_kp]]</f>
        <v>0</v>
      </c>
      <c r="CR291" s="6">
        <f>Table1[[#This Row],[MOH 731_HIV_TB cases_New_HV03-61]]</f>
        <v>0</v>
      </c>
      <c r="CS291" s="6">
        <f>Table1[[#This Row],[MOH 731_HIV_TB New_KnownHIVPositive(KPs)_HV03-62]]</f>
        <v>0</v>
      </c>
      <c r="CT291" s="6">
        <f t="shared" si="47"/>
        <v>0</v>
      </c>
      <c r="CU291" s="6">
        <f t="shared" si="48"/>
        <v>0</v>
      </c>
      <c r="CV291" s="6">
        <f>Table1[[#This Row],[MOH 731_HIV_TB New HIV Positive_HV03-63]]</f>
        <v>0</v>
      </c>
      <c r="CW291" s="6">
        <f>Table1[[#This Row],[MOH 731_HIV_TB New Known HIV Positive (KP) on HAART_HV03-64]]</f>
        <v>0</v>
      </c>
      <c r="CX291" s="6">
        <f>Table1[[#This Row],[MOH 731_HIV_TB New_start_HAART_HV03-65]]</f>
        <v>0</v>
      </c>
      <c r="CY291" s="6">
        <f>SUM(Table1[[#This Row],[tb_alreadyart_3082]:[tb_newart_3083]])</f>
        <v>0</v>
      </c>
      <c r="CZ291" s="6">
        <f>SUM(Table1[[#This Row],[MOH 731_HTS_No. Initiated on PrEP (NEW)_General popn _(M)_ HV01-19]:[MOH 731_HTS_No. Initiated on PrEP (NEW)_Pregnant and breastfeeding women HV01-31]])</f>
        <v>0</v>
      </c>
      <c r="DA291" s="6">
        <f t="shared" si="49"/>
        <v>0</v>
      </c>
      <c r="DB291" s="6">
        <f t="shared" si="50"/>
        <v>0</v>
      </c>
      <c r="DC291" s="6">
        <f>Table1[[#This Row],[MOH 711 SGBV Total Survivors Seen]]</f>
        <v>1</v>
      </c>
      <c r="DD291" s="6">
        <f t="shared" si="51"/>
        <v>0</v>
      </c>
      <c r="DE291" s="6">
        <f t="shared" si="52"/>
        <v>0</v>
      </c>
      <c r="DF291" s="6">
        <f>SUM(Table1[[#This Row],[MOH 731_HIV_TB_StartTPT_&lt;15 HV03-31]:[MOH 731_HIV_TB_StartTPT_15+ HV03-32]])</f>
        <v>0</v>
      </c>
      <c r="DG291" s="6">
        <f t="shared" si="53"/>
        <v>0</v>
      </c>
      <c r="DH291" s="18"/>
      <c r="DI291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('202407_mz7QyEwYs6W','202407','mz7QyEwYs6W','15768','0','0','70','0','0','0','0','0','0','0','0','0','0','0','70','0','0','0','0','0','0','0','0','0','0','0','0','1','0','0','0','0');</v>
      </c>
    </row>
    <row r="292" spans="2:113" x14ac:dyDescent="0.25">
      <c r="B292" s="1">
        <v>202407</v>
      </c>
      <c r="C292" s="2">
        <v>45474</v>
      </c>
      <c r="D292" s="1">
        <v>202407</v>
      </c>
      <c r="E292" s="1"/>
      <c r="F292" s="1" t="s">
        <v>504</v>
      </c>
      <c r="G292" s="1" t="s">
        <v>505</v>
      </c>
      <c r="H292" s="1">
        <v>17096</v>
      </c>
      <c r="I292" s="1"/>
      <c r="J292" s="1">
        <v>1</v>
      </c>
      <c r="K292" s="1">
        <v>7</v>
      </c>
      <c r="L292" s="1"/>
      <c r="M292" s="1"/>
      <c r="N292" s="1"/>
      <c r="O292" s="1"/>
      <c r="P292" s="1"/>
      <c r="Q292" s="1"/>
      <c r="R292" s="1"/>
      <c r="S292" s="1">
        <v>1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>
        <v>1</v>
      </c>
      <c r="AK292" s="1">
        <v>1</v>
      </c>
      <c r="AL292" s="1"/>
      <c r="AM292" s="1">
        <v>1</v>
      </c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>
        <v>1</v>
      </c>
      <c r="BZ292" s="1"/>
      <c r="CA292" s="1"/>
      <c r="CB292" s="16">
        <f>SUM(Table1[[#This Row],[MOH 731_HTS_Positive_2-9 _(M)_ HV01-06]:[MOH 731_HTS_Positive_25+ _(F) (Including PMTCT)_HV01-15]])</f>
        <v>1</v>
      </c>
      <c r="CC292" s="16">
        <f>SUM(Table1[[#This Row],[MOH 731_HTS_Tests _(M)_ HV01-01]:[MOH 731_HTS_Tests _(F) (Including PMTCT)_ HV01-02]])</f>
        <v>8</v>
      </c>
      <c r="CD292" s="16">
        <f>Table1[[#This Row],[MOH 711 New ANC clients]]</f>
        <v>1</v>
      </c>
      <c r="CE292" s="6">
        <f>SUM(Table1[[#This Row],[MOH 731_EMTCT_Tested at ANC_Initial_HV02-02]])</f>
        <v>1</v>
      </c>
      <c r="CF292" s="6">
        <f t="shared" si="55"/>
        <v>0</v>
      </c>
      <c r="CG292" s="6">
        <f t="shared" si="55"/>
        <v>0</v>
      </c>
      <c r="CH292" s="6">
        <f>SUM(Table1[[#This Row],[MOH 731_EMTCT_Known Positive at 1st ANC_HV02-01]])</f>
        <v>0</v>
      </c>
      <c r="CI292" s="6">
        <f>SUM(Table1[[#This Row],[MOH 731_EMTCT_Positive Results_ANC_HV02-10]])</f>
        <v>1</v>
      </c>
      <c r="CJ292" s="6">
        <f t="shared" si="45"/>
        <v>0</v>
      </c>
      <c r="CK292" s="6">
        <f t="shared" si="46"/>
        <v>0</v>
      </c>
      <c r="CL292" s="6">
        <f>Table1[[#This Row],[MOH 731_EMTCT_Start HAART_ANC_HV02-15]]</f>
        <v>0</v>
      </c>
      <c r="CM292" s="6">
        <f>Table1[[#This Row],[MOH 731_EMTCT_On HAART at 1st ANC_HV02-14]]</f>
        <v>0</v>
      </c>
      <c r="CN292" s="6">
        <f>SUM(Table1[[#This Row],[MOH 731_HIV_TB_StartART_&lt;1 (M) HV03-01]:[MOH 731_HIV_TB_StartART_25+_(F)_HV03-14]])</f>
        <v>0</v>
      </c>
      <c r="CO292" s="6">
        <f>SUM(Table1[[#This Row],[MOH 731_HIV_TB_OnART_&lt;1 (M) HV03-15]:[MOH 731_HIV_TB_OnART_25+_(F)_HV03-28]])</f>
        <v>0</v>
      </c>
      <c r="CP292" s="6">
        <f>Table1[[#This Row],[anc1_731]]</f>
        <v>1</v>
      </c>
      <c r="CQ292" s="6">
        <f>Table1[[#This Row],[anc_kp]]</f>
        <v>0</v>
      </c>
      <c r="CR292" s="6">
        <f>Table1[[#This Row],[MOH 731_HIV_TB cases_New_HV03-61]]</f>
        <v>0</v>
      </c>
      <c r="CS292" s="6">
        <f>Table1[[#This Row],[MOH 731_HIV_TB New_KnownHIVPositive(KPs)_HV03-62]]</f>
        <v>0</v>
      </c>
      <c r="CT292" s="6">
        <f t="shared" si="47"/>
        <v>0</v>
      </c>
      <c r="CU292" s="6">
        <f t="shared" si="48"/>
        <v>0</v>
      </c>
      <c r="CV292" s="6">
        <f>Table1[[#This Row],[MOH 731_HIV_TB New HIV Positive_HV03-63]]</f>
        <v>0</v>
      </c>
      <c r="CW292" s="6">
        <f>Table1[[#This Row],[MOH 731_HIV_TB New Known HIV Positive (KP) on HAART_HV03-64]]</f>
        <v>0</v>
      </c>
      <c r="CX292" s="6">
        <f>Table1[[#This Row],[MOH 731_HIV_TB New_start_HAART_HV03-65]]</f>
        <v>0</v>
      </c>
      <c r="CY292" s="6">
        <f>SUM(Table1[[#This Row],[tb_alreadyart_3082]:[tb_newart_3083]])</f>
        <v>0</v>
      </c>
      <c r="CZ292" s="6">
        <f>SUM(Table1[[#This Row],[MOH 731_HTS_No. Initiated on PrEP (NEW)_General popn _(M)_ HV01-19]:[MOH 731_HTS_No. Initiated on PrEP (NEW)_Pregnant and breastfeeding women HV01-31]])</f>
        <v>0</v>
      </c>
      <c r="DA292" s="6">
        <f t="shared" si="49"/>
        <v>0</v>
      </c>
      <c r="DB292" s="6">
        <f t="shared" si="50"/>
        <v>0</v>
      </c>
      <c r="DC292" s="6">
        <f>Table1[[#This Row],[MOH 711 SGBV Total Survivors Seen]]</f>
        <v>0</v>
      </c>
      <c r="DD292" s="6">
        <f t="shared" si="51"/>
        <v>0</v>
      </c>
      <c r="DE292" s="6">
        <f t="shared" si="52"/>
        <v>0</v>
      </c>
      <c r="DF292" s="6">
        <f>SUM(Table1[[#This Row],[MOH 731_HIV_TB_StartTPT_&lt;15 HV03-31]:[MOH 731_HIV_TB_StartTPT_15+ HV03-32]])</f>
        <v>0</v>
      </c>
      <c r="DG292" s="6">
        <f t="shared" si="53"/>
        <v>0</v>
      </c>
      <c r="DH292" s="18"/>
      <c r="DI292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('202407_hz54QtS0vgn','202407','hz54QtS0vgn','17096','1','8','1','1','0','0','0','1','0','0','0','0','0','0','1','0','0','0','0','0','0','0','0','0','0','0','0','0','0','0','0','0');</v>
      </c>
    </row>
    <row r="293" spans="2:113" x14ac:dyDescent="0.25">
      <c r="B293" s="1">
        <v>202407</v>
      </c>
      <c r="C293" s="2">
        <v>45474</v>
      </c>
      <c r="D293" s="1">
        <v>202407</v>
      </c>
      <c r="E293" s="1"/>
      <c r="F293" s="1" t="s">
        <v>506</v>
      </c>
      <c r="G293" s="1" t="s">
        <v>507</v>
      </c>
      <c r="H293" s="1">
        <v>16953</v>
      </c>
      <c r="I293" s="1"/>
      <c r="J293" s="1">
        <v>12</v>
      </c>
      <c r="K293" s="1">
        <v>10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>
        <v>1</v>
      </c>
      <c r="Y293" s="1">
        <v>1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>
        <v>18</v>
      </c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>
        <v>1</v>
      </c>
      <c r="BE293" s="1">
        <v>1</v>
      </c>
      <c r="BF293" s="1"/>
      <c r="BG293" s="1"/>
      <c r="BH293" s="1"/>
      <c r="BI293" s="1"/>
      <c r="BJ293" s="1"/>
      <c r="BK293" s="1"/>
      <c r="BL293" s="1"/>
      <c r="BM293" s="1">
        <v>1</v>
      </c>
      <c r="BN293" s="1"/>
      <c r="BO293" s="1"/>
      <c r="BP293" s="1">
        <v>3</v>
      </c>
      <c r="BQ293" s="1">
        <v>3</v>
      </c>
      <c r="BR293" s="1"/>
      <c r="BS293" s="1"/>
      <c r="BT293" s="1"/>
      <c r="BU293" s="1"/>
      <c r="BV293" s="1"/>
      <c r="BW293" s="1"/>
      <c r="BX293" s="1"/>
      <c r="BY293" s="1">
        <v>26</v>
      </c>
      <c r="BZ293" s="1"/>
      <c r="CA293" s="1"/>
      <c r="CB293" s="16">
        <f>SUM(Table1[[#This Row],[MOH 731_HTS_Positive_2-9 _(M)_ HV01-06]:[MOH 731_HTS_Positive_25+ _(F) (Including PMTCT)_HV01-15]])</f>
        <v>0</v>
      </c>
      <c r="CC293" s="16">
        <f>SUM(Table1[[#This Row],[MOH 731_HTS_Tests _(M)_ HV01-01]:[MOH 731_HTS_Tests _(F) (Including PMTCT)_ HV01-02]])</f>
        <v>22</v>
      </c>
      <c r="CD293" s="16">
        <f>Table1[[#This Row],[MOH 711 New ANC clients]]</f>
        <v>26</v>
      </c>
      <c r="CE293" s="6">
        <f>SUM(Table1[[#This Row],[MOH 731_EMTCT_Tested at ANC_Initial_HV02-02]])</f>
        <v>18</v>
      </c>
      <c r="CF293" s="6">
        <f t="shared" si="55"/>
        <v>0</v>
      </c>
      <c r="CG293" s="6">
        <f t="shared" si="55"/>
        <v>0</v>
      </c>
      <c r="CH293" s="6">
        <f>SUM(Table1[[#This Row],[MOH 731_EMTCT_Known Positive at 1st ANC_HV02-01]])</f>
        <v>0</v>
      </c>
      <c r="CI293" s="6">
        <f>SUM(Table1[[#This Row],[MOH 731_EMTCT_Positive Results_ANC_HV02-10]])</f>
        <v>0</v>
      </c>
      <c r="CJ293" s="6">
        <f t="shared" si="45"/>
        <v>0</v>
      </c>
      <c r="CK293" s="6">
        <f t="shared" si="46"/>
        <v>0</v>
      </c>
      <c r="CL293" s="6">
        <f>Table1[[#This Row],[MOH 731_EMTCT_Start HAART_ANC_HV02-15]]</f>
        <v>0</v>
      </c>
      <c r="CM293" s="6">
        <f>Table1[[#This Row],[MOH 731_EMTCT_On HAART at 1st ANC_HV02-14]]</f>
        <v>0</v>
      </c>
      <c r="CN293" s="6">
        <f>SUM(Table1[[#This Row],[MOH 731_HIV_TB_StartART_&lt;1 (M) HV03-01]:[MOH 731_HIV_TB_StartART_25+_(F)_HV03-14]])</f>
        <v>0</v>
      </c>
      <c r="CO293" s="6">
        <f>SUM(Table1[[#This Row],[MOH 731_HIV_TB_OnART_&lt;1 (M) HV03-15]:[MOH 731_HIV_TB_OnART_25+_(F)_HV03-28]])</f>
        <v>9</v>
      </c>
      <c r="CP293" s="6">
        <f>Table1[[#This Row],[anc1_731]]</f>
        <v>26</v>
      </c>
      <c r="CQ293" s="6">
        <f>Table1[[#This Row],[anc_kp]]</f>
        <v>0</v>
      </c>
      <c r="CR293" s="6">
        <f>Table1[[#This Row],[MOH 731_HIV_TB cases_New_HV03-61]]</f>
        <v>0</v>
      </c>
      <c r="CS293" s="6">
        <f>Table1[[#This Row],[MOH 731_HIV_TB New_KnownHIVPositive(KPs)_HV03-62]]</f>
        <v>0</v>
      </c>
      <c r="CT293" s="6">
        <f t="shared" si="47"/>
        <v>0</v>
      </c>
      <c r="CU293" s="6">
        <f t="shared" si="48"/>
        <v>0</v>
      </c>
      <c r="CV293" s="6">
        <f>Table1[[#This Row],[MOH 731_HIV_TB New HIV Positive_HV03-63]]</f>
        <v>0</v>
      </c>
      <c r="CW293" s="6">
        <f>Table1[[#This Row],[MOH 731_HIV_TB New Known HIV Positive (KP) on HAART_HV03-64]]</f>
        <v>0</v>
      </c>
      <c r="CX293" s="6">
        <f>Table1[[#This Row],[MOH 731_HIV_TB New_start_HAART_HV03-65]]</f>
        <v>0</v>
      </c>
      <c r="CY293" s="6">
        <f>SUM(Table1[[#This Row],[tb_alreadyart_3082]:[tb_newart_3083]])</f>
        <v>0</v>
      </c>
      <c r="CZ293" s="6">
        <f>SUM(Table1[[#This Row],[MOH 731_HTS_No. Initiated on PrEP (NEW)_General popn _(M)_ HV01-19]:[MOH 731_HTS_No. Initiated on PrEP (NEW)_Pregnant and breastfeeding women HV01-31]])</f>
        <v>2</v>
      </c>
      <c r="DA293" s="6">
        <f t="shared" si="49"/>
        <v>0</v>
      </c>
      <c r="DB293" s="6">
        <f t="shared" si="50"/>
        <v>0</v>
      </c>
      <c r="DC293" s="6">
        <f>Table1[[#This Row],[MOH 711 SGBV Total Survivors Seen]]</f>
        <v>0</v>
      </c>
      <c r="DD293" s="6">
        <f t="shared" si="51"/>
        <v>0</v>
      </c>
      <c r="DE293" s="6">
        <f t="shared" si="52"/>
        <v>0</v>
      </c>
      <c r="DF293" s="6">
        <f>SUM(Table1[[#This Row],[MOH 731_HIV_TB_StartTPT_&lt;15 HV03-31]:[MOH 731_HIV_TB_StartTPT_15+ HV03-32]])</f>
        <v>0</v>
      </c>
      <c r="DG293" s="6">
        <f t="shared" si="53"/>
        <v>0</v>
      </c>
      <c r="DH293" s="18"/>
      <c r="DI293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('202407_Di2hgQ2ahTI','202407','Di2hgQ2ahTI','16953','0','22','26','18','0','0','0','0','0','0','0','0','0','9','26','0','0','0','0','0','0','0','0','0','2','0','0','0','0','0','0','0');</v>
      </c>
    </row>
    <row r="294" spans="2:113" x14ac:dyDescent="0.25">
      <c r="B294" s="1">
        <v>202407</v>
      </c>
      <c r="C294" s="2">
        <v>45474</v>
      </c>
      <c r="D294" s="1">
        <v>202407</v>
      </c>
      <c r="E294" s="1"/>
      <c r="F294" s="1" t="s">
        <v>623</v>
      </c>
      <c r="G294" s="1" t="s">
        <v>624</v>
      </c>
      <c r="H294" s="1">
        <v>15780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>
        <v>4</v>
      </c>
      <c r="BZ294" s="1"/>
      <c r="CA294" s="1"/>
      <c r="CB294" s="16">
        <f>SUM(Table1[[#This Row],[MOH 731_HTS_Positive_2-9 _(M)_ HV01-06]:[MOH 731_HTS_Positive_25+ _(F) (Including PMTCT)_HV01-15]])</f>
        <v>0</v>
      </c>
      <c r="CC294" s="16">
        <f>SUM(Table1[[#This Row],[MOH 731_HTS_Tests _(M)_ HV01-01]:[MOH 731_HTS_Tests _(F) (Including PMTCT)_ HV01-02]])</f>
        <v>0</v>
      </c>
      <c r="CD294" s="16">
        <f>Table1[[#This Row],[MOH 711 New ANC clients]]</f>
        <v>4</v>
      </c>
      <c r="CE294" s="6">
        <f>SUM(Table1[[#This Row],[MOH 731_EMTCT_Tested at ANC_Initial_HV02-02]])</f>
        <v>0</v>
      </c>
      <c r="CF294" s="6">
        <f t="shared" si="55"/>
        <v>0</v>
      </c>
      <c r="CG294" s="6">
        <f t="shared" si="55"/>
        <v>0</v>
      </c>
      <c r="CH294" s="6">
        <f>SUM(Table1[[#This Row],[MOH 731_EMTCT_Known Positive at 1st ANC_HV02-01]])</f>
        <v>0</v>
      </c>
      <c r="CI294" s="6">
        <f>SUM(Table1[[#This Row],[MOH 731_EMTCT_Positive Results_ANC_HV02-10]])</f>
        <v>0</v>
      </c>
      <c r="CJ294" s="6">
        <f t="shared" si="45"/>
        <v>0</v>
      </c>
      <c r="CK294" s="6">
        <f t="shared" si="46"/>
        <v>0</v>
      </c>
      <c r="CL294" s="6">
        <f>Table1[[#This Row],[MOH 731_EMTCT_Start HAART_ANC_HV02-15]]</f>
        <v>0</v>
      </c>
      <c r="CM294" s="6">
        <f>Table1[[#This Row],[MOH 731_EMTCT_On HAART at 1st ANC_HV02-14]]</f>
        <v>0</v>
      </c>
      <c r="CN294" s="6">
        <f>SUM(Table1[[#This Row],[MOH 731_HIV_TB_StartART_&lt;1 (M) HV03-01]:[MOH 731_HIV_TB_StartART_25+_(F)_HV03-14]])</f>
        <v>0</v>
      </c>
      <c r="CO294" s="6">
        <f>SUM(Table1[[#This Row],[MOH 731_HIV_TB_OnART_&lt;1 (M) HV03-15]:[MOH 731_HIV_TB_OnART_25+_(F)_HV03-28]])</f>
        <v>0</v>
      </c>
      <c r="CP294" s="6">
        <f>Table1[[#This Row],[anc1_731]]</f>
        <v>4</v>
      </c>
      <c r="CQ294" s="6">
        <f>Table1[[#This Row],[anc_kp]]</f>
        <v>0</v>
      </c>
      <c r="CR294" s="6">
        <f>Table1[[#This Row],[MOH 731_HIV_TB cases_New_HV03-61]]</f>
        <v>0</v>
      </c>
      <c r="CS294" s="6">
        <f>Table1[[#This Row],[MOH 731_HIV_TB New_KnownHIVPositive(KPs)_HV03-62]]</f>
        <v>0</v>
      </c>
      <c r="CT294" s="6">
        <f t="shared" si="47"/>
        <v>0</v>
      </c>
      <c r="CU294" s="6">
        <f t="shared" si="48"/>
        <v>0</v>
      </c>
      <c r="CV294" s="6">
        <f>Table1[[#This Row],[MOH 731_HIV_TB New HIV Positive_HV03-63]]</f>
        <v>0</v>
      </c>
      <c r="CW294" s="6">
        <f>Table1[[#This Row],[MOH 731_HIV_TB New Known HIV Positive (KP) on HAART_HV03-64]]</f>
        <v>0</v>
      </c>
      <c r="CX294" s="6">
        <f>Table1[[#This Row],[MOH 731_HIV_TB New_start_HAART_HV03-65]]</f>
        <v>0</v>
      </c>
      <c r="CY294" s="6">
        <f>SUM(Table1[[#This Row],[tb_alreadyart_3082]:[tb_newart_3083]])</f>
        <v>0</v>
      </c>
      <c r="CZ294" s="6">
        <f>SUM(Table1[[#This Row],[MOH 731_HTS_No. Initiated on PrEP (NEW)_General popn _(M)_ HV01-19]:[MOH 731_HTS_No. Initiated on PrEP (NEW)_Pregnant and breastfeeding women HV01-31]])</f>
        <v>0</v>
      </c>
      <c r="DA294" s="6">
        <f t="shared" si="49"/>
        <v>0</v>
      </c>
      <c r="DB294" s="6">
        <f t="shared" si="50"/>
        <v>0</v>
      </c>
      <c r="DC294" s="6">
        <f>Table1[[#This Row],[MOH 711 SGBV Total Survivors Seen]]</f>
        <v>0</v>
      </c>
      <c r="DD294" s="6">
        <f t="shared" si="51"/>
        <v>0</v>
      </c>
      <c r="DE294" s="6">
        <f t="shared" si="52"/>
        <v>0</v>
      </c>
      <c r="DF294" s="6">
        <f>SUM(Table1[[#This Row],[MOH 731_HIV_TB_StartTPT_&lt;15 HV03-31]:[MOH 731_HIV_TB_StartTPT_15+ HV03-32]])</f>
        <v>0</v>
      </c>
      <c r="DG294" s="6">
        <f t="shared" si="53"/>
        <v>0</v>
      </c>
      <c r="DH294" s="18"/>
      <c r="DI294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('202407_UqwFba4WdHL','202407','UqwFba4WdHL','15780','0','0','4','0','0','0','0','0','0','0','0','0','0','0','4','0','0','0','0','0','0','0','0','0','0','0','0','0','0','0','0','0');</v>
      </c>
    </row>
    <row r="295" spans="2:113" x14ac:dyDescent="0.25">
      <c r="B295" s="1">
        <v>202407</v>
      </c>
      <c r="C295" s="2">
        <v>45474</v>
      </c>
      <c r="D295" s="1">
        <v>202407</v>
      </c>
      <c r="E295" s="1"/>
      <c r="F295" s="1" t="s">
        <v>761</v>
      </c>
      <c r="G295" s="1" t="s">
        <v>762</v>
      </c>
      <c r="H295" s="1">
        <v>19324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>
        <v>6</v>
      </c>
      <c r="BZ295" s="1"/>
      <c r="CA295" s="1"/>
      <c r="CB295" s="16">
        <f>SUM(Table1[[#This Row],[MOH 731_HTS_Positive_2-9 _(M)_ HV01-06]:[MOH 731_HTS_Positive_25+ _(F) (Including PMTCT)_HV01-15]])</f>
        <v>0</v>
      </c>
      <c r="CC295" s="16">
        <f>SUM(Table1[[#This Row],[MOH 731_HTS_Tests _(M)_ HV01-01]:[MOH 731_HTS_Tests _(F) (Including PMTCT)_ HV01-02]])</f>
        <v>0</v>
      </c>
      <c r="CD295" s="16">
        <f>Table1[[#This Row],[MOH 711 New ANC clients]]</f>
        <v>6</v>
      </c>
      <c r="CE295" s="6">
        <f>SUM(Table1[[#This Row],[MOH 731_EMTCT_Tested at ANC_Initial_HV02-02]])</f>
        <v>0</v>
      </c>
      <c r="CF295" s="6">
        <f t="shared" si="55"/>
        <v>0</v>
      </c>
      <c r="CG295" s="6">
        <f t="shared" si="55"/>
        <v>0</v>
      </c>
      <c r="CH295" s="6">
        <f>SUM(Table1[[#This Row],[MOH 731_EMTCT_Known Positive at 1st ANC_HV02-01]])</f>
        <v>0</v>
      </c>
      <c r="CI295" s="6">
        <f>SUM(Table1[[#This Row],[MOH 731_EMTCT_Positive Results_ANC_HV02-10]])</f>
        <v>0</v>
      </c>
      <c r="CJ295" s="6">
        <f t="shared" si="45"/>
        <v>0</v>
      </c>
      <c r="CK295" s="6">
        <f t="shared" si="46"/>
        <v>0</v>
      </c>
      <c r="CL295" s="6">
        <f>Table1[[#This Row],[MOH 731_EMTCT_Start HAART_ANC_HV02-15]]</f>
        <v>0</v>
      </c>
      <c r="CM295" s="6">
        <f>Table1[[#This Row],[MOH 731_EMTCT_On HAART at 1st ANC_HV02-14]]</f>
        <v>0</v>
      </c>
      <c r="CN295" s="6">
        <f>SUM(Table1[[#This Row],[MOH 731_HIV_TB_StartART_&lt;1 (M) HV03-01]:[MOH 731_HIV_TB_StartART_25+_(F)_HV03-14]])</f>
        <v>0</v>
      </c>
      <c r="CO295" s="6">
        <f>SUM(Table1[[#This Row],[MOH 731_HIV_TB_OnART_&lt;1 (M) HV03-15]:[MOH 731_HIV_TB_OnART_25+_(F)_HV03-28]])</f>
        <v>0</v>
      </c>
      <c r="CP295" s="6">
        <f>Table1[[#This Row],[anc1_731]]</f>
        <v>6</v>
      </c>
      <c r="CQ295" s="6">
        <f>Table1[[#This Row],[anc_kp]]</f>
        <v>0</v>
      </c>
      <c r="CR295" s="6">
        <f>Table1[[#This Row],[MOH 731_HIV_TB cases_New_HV03-61]]</f>
        <v>0</v>
      </c>
      <c r="CS295" s="6">
        <f>Table1[[#This Row],[MOH 731_HIV_TB New_KnownHIVPositive(KPs)_HV03-62]]</f>
        <v>0</v>
      </c>
      <c r="CT295" s="6">
        <f t="shared" si="47"/>
        <v>0</v>
      </c>
      <c r="CU295" s="6">
        <f t="shared" si="48"/>
        <v>0</v>
      </c>
      <c r="CV295" s="6">
        <f>Table1[[#This Row],[MOH 731_HIV_TB New HIV Positive_HV03-63]]</f>
        <v>0</v>
      </c>
      <c r="CW295" s="6">
        <f>Table1[[#This Row],[MOH 731_HIV_TB New Known HIV Positive (KP) on HAART_HV03-64]]</f>
        <v>0</v>
      </c>
      <c r="CX295" s="6">
        <f>Table1[[#This Row],[MOH 731_HIV_TB New_start_HAART_HV03-65]]</f>
        <v>0</v>
      </c>
      <c r="CY295" s="6">
        <f>SUM(Table1[[#This Row],[tb_alreadyart_3082]:[tb_newart_3083]])</f>
        <v>0</v>
      </c>
      <c r="CZ295" s="6">
        <f>SUM(Table1[[#This Row],[MOH 731_HTS_No. Initiated on PrEP (NEW)_General popn _(M)_ HV01-19]:[MOH 731_HTS_No. Initiated on PrEP (NEW)_Pregnant and breastfeeding women HV01-31]])</f>
        <v>0</v>
      </c>
      <c r="DA295" s="6">
        <f t="shared" si="49"/>
        <v>0</v>
      </c>
      <c r="DB295" s="6">
        <f t="shared" si="50"/>
        <v>0</v>
      </c>
      <c r="DC295" s="6">
        <f>Table1[[#This Row],[MOH 711 SGBV Total Survivors Seen]]</f>
        <v>0</v>
      </c>
      <c r="DD295" s="6">
        <f t="shared" si="51"/>
        <v>0</v>
      </c>
      <c r="DE295" s="6">
        <f t="shared" si="52"/>
        <v>0</v>
      </c>
      <c r="DF295" s="6">
        <f>SUM(Table1[[#This Row],[MOH 731_HIV_TB_StartTPT_&lt;15 HV03-31]:[MOH 731_HIV_TB_StartTPT_15+ HV03-32]])</f>
        <v>0</v>
      </c>
      <c r="DG295" s="6">
        <f t="shared" si="53"/>
        <v>0</v>
      </c>
      <c r="DH295" s="18"/>
      <c r="DI295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('202407_NPFPWKuAeAq','202407','NPFPWKuAeAq','19324','0','0','6','0','0','0','0','0','0','0','0','0','0','0','6','0','0','0','0','0','0','0','0','0','0','0','0','0','0','0','0','0');</v>
      </c>
    </row>
    <row r="296" spans="2:113" x14ac:dyDescent="0.25">
      <c r="B296" s="1">
        <v>202407</v>
      </c>
      <c r="C296" s="2">
        <v>45474</v>
      </c>
      <c r="D296" s="1">
        <v>202407</v>
      </c>
      <c r="E296" s="1"/>
      <c r="F296" s="1" t="s">
        <v>627</v>
      </c>
      <c r="G296" s="1" t="s">
        <v>628</v>
      </c>
      <c r="H296" s="1">
        <v>24338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>
        <v>6</v>
      </c>
      <c r="BZ296" s="1"/>
      <c r="CA296" s="1"/>
      <c r="CB296" s="16">
        <f>SUM(Table1[[#This Row],[MOH 731_HTS_Positive_2-9 _(M)_ HV01-06]:[MOH 731_HTS_Positive_25+ _(F) (Including PMTCT)_HV01-15]])</f>
        <v>0</v>
      </c>
      <c r="CC296" s="16">
        <f>SUM(Table1[[#This Row],[MOH 731_HTS_Tests _(M)_ HV01-01]:[MOH 731_HTS_Tests _(F) (Including PMTCT)_ HV01-02]])</f>
        <v>0</v>
      </c>
      <c r="CD296" s="16">
        <f>Table1[[#This Row],[MOH 711 New ANC clients]]</f>
        <v>6</v>
      </c>
      <c r="CE296" s="6">
        <f>SUM(Table1[[#This Row],[MOH 731_EMTCT_Tested at ANC_Initial_HV02-02]])</f>
        <v>0</v>
      </c>
      <c r="CF296" s="6">
        <f t="shared" si="55"/>
        <v>0</v>
      </c>
      <c r="CG296" s="6">
        <f t="shared" si="55"/>
        <v>0</v>
      </c>
      <c r="CH296" s="6">
        <f>SUM(Table1[[#This Row],[MOH 731_EMTCT_Known Positive at 1st ANC_HV02-01]])</f>
        <v>0</v>
      </c>
      <c r="CI296" s="6">
        <f>SUM(Table1[[#This Row],[MOH 731_EMTCT_Positive Results_ANC_HV02-10]])</f>
        <v>0</v>
      </c>
      <c r="CJ296" s="6">
        <f t="shared" si="45"/>
        <v>0</v>
      </c>
      <c r="CK296" s="6">
        <f t="shared" si="46"/>
        <v>0</v>
      </c>
      <c r="CL296" s="6">
        <f>Table1[[#This Row],[MOH 731_EMTCT_Start HAART_ANC_HV02-15]]</f>
        <v>0</v>
      </c>
      <c r="CM296" s="6">
        <f>Table1[[#This Row],[MOH 731_EMTCT_On HAART at 1st ANC_HV02-14]]</f>
        <v>0</v>
      </c>
      <c r="CN296" s="6">
        <f>SUM(Table1[[#This Row],[MOH 731_HIV_TB_StartART_&lt;1 (M) HV03-01]:[MOH 731_HIV_TB_StartART_25+_(F)_HV03-14]])</f>
        <v>0</v>
      </c>
      <c r="CO296" s="6">
        <f>SUM(Table1[[#This Row],[MOH 731_HIV_TB_OnART_&lt;1 (M) HV03-15]:[MOH 731_HIV_TB_OnART_25+_(F)_HV03-28]])</f>
        <v>0</v>
      </c>
      <c r="CP296" s="6">
        <f>Table1[[#This Row],[anc1_731]]</f>
        <v>6</v>
      </c>
      <c r="CQ296" s="6">
        <f>Table1[[#This Row],[anc_kp]]</f>
        <v>0</v>
      </c>
      <c r="CR296" s="6">
        <f>Table1[[#This Row],[MOH 731_HIV_TB cases_New_HV03-61]]</f>
        <v>0</v>
      </c>
      <c r="CS296" s="6">
        <f>Table1[[#This Row],[MOH 731_HIV_TB New_KnownHIVPositive(KPs)_HV03-62]]</f>
        <v>0</v>
      </c>
      <c r="CT296" s="6">
        <f t="shared" si="47"/>
        <v>0</v>
      </c>
      <c r="CU296" s="6">
        <f t="shared" si="48"/>
        <v>0</v>
      </c>
      <c r="CV296" s="6">
        <f>Table1[[#This Row],[MOH 731_HIV_TB New HIV Positive_HV03-63]]</f>
        <v>0</v>
      </c>
      <c r="CW296" s="6">
        <f>Table1[[#This Row],[MOH 731_HIV_TB New Known HIV Positive (KP) on HAART_HV03-64]]</f>
        <v>0</v>
      </c>
      <c r="CX296" s="6">
        <f>Table1[[#This Row],[MOH 731_HIV_TB New_start_HAART_HV03-65]]</f>
        <v>0</v>
      </c>
      <c r="CY296" s="6">
        <f>SUM(Table1[[#This Row],[tb_alreadyart_3082]:[tb_newart_3083]])</f>
        <v>0</v>
      </c>
      <c r="CZ296" s="6">
        <f>SUM(Table1[[#This Row],[MOH 731_HTS_No. Initiated on PrEP (NEW)_General popn _(M)_ HV01-19]:[MOH 731_HTS_No. Initiated on PrEP (NEW)_Pregnant and breastfeeding women HV01-31]])</f>
        <v>0</v>
      </c>
      <c r="DA296" s="6">
        <f t="shared" si="49"/>
        <v>0</v>
      </c>
      <c r="DB296" s="6">
        <f t="shared" si="50"/>
        <v>0</v>
      </c>
      <c r="DC296" s="6">
        <f>Table1[[#This Row],[MOH 711 SGBV Total Survivors Seen]]</f>
        <v>0</v>
      </c>
      <c r="DD296" s="6">
        <f t="shared" si="51"/>
        <v>0</v>
      </c>
      <c r="DE296" s="6">
        <f t="shared" si="52"/>
        <v>0</v>
      </c>
      <c r="DF296" s="6">
        <f>SUM(Table1[[#This Row],[MOH 731_HIV_TB_StartTPT_&lt;15 HV03-31]:[MOH 731_HIV_TB_StartTPT_15+ HV03-32]])</f>
        <v>0</v>
      </c>
      <c r="DG296" s="6">
        <f t="shared" si="53"/>
        <v>0</v>
      </c>
      <c r="DH296" s="18"/>
      <c r="DI296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('202407_YLTjxkKrytV','202407','YLTjxkKrytV','24338','0','0','6','0','0','0','0','0','0','0','0','0','0','0','6','0','0','0','0','0','0','0','0','0','0','0','0','0','0','0','0','0');</v>
      </c>
    </row>
    <row r="297" spans="2:113" x14ac:dyDescent="0.25">
      <c r="B297" s="1">
        <v>202408</v>
      </c>
      <c r="C297" s="2">
        <v>45505</v>
      </c>
      <c r="D297" s="1">
        <v>202408</v>
      </c>
      <c r="E297" s="1"/>
      <c r="F297" s="1" t="s">
        <v>690</v>
      </c>
      <c r="G297" s="1" t="s">
        <v>691</v>
      </c>
      <c r="H297" s="1">
        <v>24539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>
        <v>2</v>
      </c>
      <c r="BZ297" s="1"/>
      <c r="CA297" s="1"/>
      <c r="CB297" s="16">
        <f>SUM(Table1[[#This Row],[MOH 731_HTS_Positive_2-9 _(M)_ HV01-06]:[MOH 731_HTS_Positive_25+ _(F) (Including PMTCT)_HV01-15]])</f>
        <v>0</v>
      </c>
      <c r="CC297" s="16">
        <f>SUM(Table1[[#This Row],[MOH 731_HTS_Tests _(M)_ HV01-01]:[MOH 731_HTS_Tests _(F) (Including PMTCT)_ HV01-02]])</f>
        <v>0</v>
      </c>
      <c r="CD297" s="16">
        <f>Table1[[#This Row],[MOH 711 New ANC clients]]</f>
        <v>2</v>
      </c>
      <c r="CE297" s="6">
        <f>SUM(Table1[[#This Row],[MOH 731_EMTCT_Tested at ANC_Initial_HV02-02]])</f>
        <v>0</v>
      </c>
      <c r="CF297" s="6">
        <f t="shared" si="55"/>
        <v>0</v>
      </c>
      <c r="CG297" s="6">
        <f t="shared" si="55"/>
        <v>0</v>
      </c>
      <c r="CH297" s="6">
        <f>SUM(Table1[[#This Row],[MOH 731_EMTCT_Known Positive at 1st ANC_HV02-01]])</f>
        <v>0</v>
      </c>
      <c r="CI297" s="6">
        <f>SUM(Table1[[#This Row],[MOH 731_EMTCT_Positive Results_ANC_HV02-10]])</f>
        <v>0</v>
      </c>
      <c r="CJ297" s="6">
        <f t="shared" si="45"/>
        <v>0</v>
      </c>
      <c r="CK297" s="6">
        <f t="shared" si="46"/>
        <v>0</v>
      </c>
      <c r="CL297" s="6">
        <f>Table1[[#This Row],[MOH 731_EMTCT_Start HAART_ANC_HV02-15]]</f>
        <v>0</v>
      </c>
      <c r="CM297" s="6">
        <f>Table1[[#This Row],[MOH 731_EMTCT_On HAART at 1st ANC_HV02-14]]</f>
        <v>0</v>
      </c>
      <c r="CN297" s="6">
        <f>SUM(Table1[[#This Row],[MOH 731_HIV_TB_StartART_&lt;1 (M) HV03-01]:[MOH 731_HIV_TB_StartART_25+_(F)_HV03-14]])</f>
        <v>0</v>
      </c>
      <c r="CO297" s="6">
        <f>SUM(Table1[[#This Row],[MOH 731_HIV_TB_OnART_&lt;1 (M) HV03-15]:[MOH 731_HIV_TB_OnART_25+_(F)_HV03-28]])</f>
        <v>0</v>
      </c>
      <c r="CP297" s="6">
        <f>Table1[[#This Row],[anc1_731]]</f>
        <v>2</v>
      </c>
      <c r="CQ297" s="6">
        <f>Table1[[#This Row],[anc_kp]]</f>
        <v>0</v>
      </c>
      <c r="CR297" s="6">
        <f>Table1[[#This Row],[MOH 731_HIV_TB cases_New_HV03-61]]</f>
        <v>0</v>
      </c>
      <c r="CS297" s="6">
        <f>Table1[[#This Row],[MOH 731_HIV_TB New_KnownHIVPositive(KPs)_HV03-62]]</f>
        <v>0</v>
      </c>
      <c r="CT297" s="6">
        <f t="shared" si="47"/>
        <v>0</v>
      </c>
      <c r="CU297" s="6">
        <f t="shared" si="48"/>
        <v>0</v>
      </c>
      <c r="CV297" s="6">
        <f>Table1[[#This Row],[MOH 731_HIV_TB New HIV Positive_HV03-63]]</f>
        <v>0</v>
      </c>
      <c r="CW297" s="6">
        <f>Table1[[#This Row],[MOH 731_HIV_TB New Known HIV Positive (KP) on HAART_HV03-64]]</f>
        <v>0</v>
      </c>
      <c r="CX297" s="6">
        <f>Table1[[#This Row],[MOH 731_HIV_TB New_start_HAART_HV03-65]]</f>
        <v>0</v>
      </c>
      <c r="CY297" s="6">
        <f>SUM(Table1[[#This Row],[tb_alreadyart_3082]:[tb_newart_3083]])</f>
        <v>0</v>
      </c>
      <c r="CZ297" s="6">
        <f>SUM(Table1[[#This Row],[MOH 731_HTS_No. Initiated on PrEP (NEW)_General popn _(M)_ HV01-19]:[MOH 731_HTS_No. Initiated on PrEP (NEW)_Pregnant and breastfeeding women HV01-31]])</f>
        <v>0</v>
      </c>
      <c r="DA297" s="6">
        <f t="shared" si="49"/>
        <v>0</v>
      </c>
      <c r="DB297" s="6">
        <f t="shared" si="50"/>
        <v>0</v>
      </c>
      <c r="DC297" s="6">
        <f>Table1[[#This Row],[MOH 711 SGBV Total Survivors Seen]]</f>
        <v>0</v>
      </c>
      <c r="DD297" s="6">
        <f t="shared" si="51"/>
        <v>0</v>
      </c>
      <c r="DE297" s="6">
        <f t="shared" si="52"/>
        <v>0</v>
      </c>
      <c r="DF297" s="6">
        <f>SUM(Table1[[#This Row],[MOH 731_HIV_TB_StartTPT_&lt;15 HV03-31]:[MOH 731_HIV_TB_StartTPT_15+ HV03-32]])</f>
        <v>0</v>
      </c>
      <c r="DG297" s="6">
        <f t="shared" si="53"/>
        <v>0</v>
      </c>
      <c r="DH297" s="18"/>
      <c r="DI297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('202408_ES1vXopOipl','202408','ES1vXopOipl','24539','0','0','2','0','0','0','0','0','0','0','0','0','0','0','2','0','0','0','0','0','0','0','0','0','0','0','0','0','0','0','0','0');</v>
      </c>
    </row>
    <row r="298" spans="2:113" x14ac:dyDescent="0.25">
      <c r="B298" s="1">
        <v>202408</v>
      </c>
      <c r="C298" s="2">
        <v>45505</v>
      </c>
      <c r="D298" s="1">
        <v>202408</v>
      </c>
      <c r="E298" s="1"/>
      <c r="F298" s="1" t="s">
        <v>75</v>
      </c>
      <c r="G298" s="1" t="s">
        <v>76</v>
      </c>
      <c r="H298" s="1">
        <v>14193</v>
      </c>
      <c r="I298" s="1"/>
      <c r="J298" s="1">
        <v>4</v>
      </c>
      <c r="K298" s="1">
        <v>3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6">
        <f>SUM(Table1[[#This Row],[MOH 731_HTS_Positive_2-9 _(M)_ HV01-06]:[MOH 731_HTS_Positive_25+ _(F) (Including PMTCT)_HV01-15]])</f>
        <v>0</v>
      </c>
      <c r="CC298" s="16">
        <f>SUM(Table1[[#This Row],[MOH 731_HTS_Tests _(M)_ HV01-01]:[MOH 731_HTS_Tests _(F) (Including PMTCT)_ HV01-02]])</f>
        <v>7</v>
      </c>
      <c r="CD298" s="16">
        <f>Table1[[#This Row],[MOH 711 New ANC clients]]</f>
        <v>0</v>
      </c>
      <c r="CE298" s="6">
        <f>SUM(Table1[[#This Row],[MOH 731_EMTCT_Tested at ANC_Initial_HV02-02]])</f>
        <v>0</v>
      </c>
      <c r="CF298" s="6">
        <f t="shared" si="55"/>
        <v>0</v>
      </c>
      <c r="CG298" s="6">
        <f t="shared" si="55"/>
        <v>0</v>
      </c>
      <c r="CH298" s="6">
        <f>SUM(Table1[[#This Row],[MOH 731_EMTCT_Known Positive at 1st ANC_HV02-01]])</f>
        <v>0</v>
      </c>
      <c r="CI298" s="6">
        <f>SUM(Table1[[#This Row],[MOH 731_EMTCT_Positive Results_ANC_HV02-10]])</f>
        <v>0</v>
      </c>
      <c r="CJ298" s="6">
        <f t="shared" si="45"/>
        <v>0</v>
      </c>
      <c r="CK298" s="6">
        <f t="shared" si="46"/>
        <v>0</v>
      </c>
      <c r="CL298" s="6">
        <f>Table1[[#This Row],[MOH 731_EMTCT_Start HAART_ANC_HV02-15]]</f>
        <v>0</v>
      </c>
      <c r="CM298" s="6">
        <f>Table1[[#This Row],[MOH 731_EMTCT_On HAART at 1st ANC_HV02-14]]</f>
        <v>0</v>
      </c>
      <c r="CN298" s="6">
        <f>SUM(Table1[[#This Row],[MOH 731_HIV_TB_StartART_&lt;1 (M) HV03-01]:[MOH 731_HIV_TB_StartART_25+_(F)_HV03-14]])</f>
        <v>0</v>
      </c>
      <c r="CO298" s="6">
        <f>SUM(Table1[[#This Row],[MOH 731_HIV_TB_OnART_&lt;1 (M) HV03-15]:[MOH 731_HIV_TB_OnART_25+_(F)_HV03-28]])</f>
        <v>0</v>
      </c>
      <c r="CP298" s="6">
        <f>Table1[[#This Row],[anc1_731]]</f>
        <v>0</v>
      </c>
      <c r="CQ298" s="6">
        <f>Table1[[#This Row],[anc_kp]]</f>
        <v>0</v>
      </c>
      <c r="CR298" s="6">
        <f>Table1[[#This Row],[MOH 731_HIV_TB cases_New_HV03-61]]</f>
        <v>0</v>
      </c>
      <c r="CS298" s="6">
        <f>Table1[[#This Row],[MOH 731_HIV_TB New_KnownHIVPositive(KPs)_HV03-62]]</f>
        <v>0</v>
      </c>
      <c r="CT298" s="6">
        <f t="shared" si="47"/>
        <v>0</v>
      </c>
      <c r="CU298" s="6">
        <f t="shared" si="48"/>
        <v>0</v>
      </c>
      <c r="CV298" s="6">
        <f>Table1[[#This Row],[MOH 731_HIV_TB New HIV Positive_HV03-63]]</f>
        <v>0</v>
      </c>
      <c r="CW298" s="6">
        <f>Table1[[#This Row],[MOH 731_HIV_TB New Known HIV Positive (KP) on HAART_HV03-64]]</f>
        <v>0</v>
      </c>
      <c r="CX298" s="6">
        <f>Table1[[#This Row],[MOH 731_HIV_TB New_start_HAART_HV03-65]]</f>
        <v>0</v>
      </c>
      <c r="CY298" s="6">
        <f>SUM(Table1[[#This Row],[tb_alreadyart_3082]:[tb_newart_3083]])</f>
        <v>0</v>
      </c>
      <c r="CZ298" s="6">
        <f>SUM(Table1[[#This Row],[MOH 731_HTS_No. Initiated on PrEP (NEW)_General popn _(M)_ HV01-19]:[MOH 731_HTS_No. Initiated on PrEP (NEW)_Pregnant and breastfeeding women HV01-31]])</f>
        <v>0</v>
      </c>
      <c r="DA298" s="6">
        <f t="shared" si="49"/>
        <v>0</v>
      </c>
      <c r="DB298" s="6">
        <f t="shared" si="50"/>
        <v>0</v>
      </c>
      <c r="DC298" s="6">
        <f>Table1[[#This Row],[MOH 711 SGBV Total Survivors Seen]]</f>
        <v>0</v>
      </c>
      <c r="DD298" s="6">
        <f t="shared" si="51"/>
        <v>0</v>
      </c>
      <c r="DE298" s="6">
        <f t="shared" si="52"/>
        <v>0</v>
      </c>
      <c r="DF298" s="6">
        <f>SUM(Table1[[#This Row],[MOH 731_HIV_TB_StartTPT_&lt;15 HV03-31]:[MOH 731_HIV_TB_StartTPT_15+ HV03-32]])</f>
        <v>0</v>
      </c>
      <c r="DG298" s="6">
        <f t="shared" si="53"/>
        <v>0</v>
      </c>
      <c r="DH298" s="18"/>
      <c r="DI298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('202408_C0eGXaSEHiP','202408','C0eGXaSEHiP','14193','0','7','0','0','0','0','0','0','0','0','0','0','0','0','0','0','0','0','0','0','0','0','0','0','0','0','0','0','0','0','0','0');</v>
      </c>
    </row>
    <row r="299" spans="2:113" x14ac:dyDescent="0.25">
      <c r="B299" s="1">
        <v>202408</v>
      </c>
      <c r="C299" s="2">
        <v>45505</v>
      </c>
      <c r="D299" s="1">
        <v>202408</v>
      </c>
      <c r="E299" s="1"/>
      <c r="F299" s="1" t="s">
        <v>77</v>
      </c>
      <c r="G299" s="1" t="s">
        <v>78</v>
      </c>
      <c r="H299" s="1">
        <v>20481</v>
      </c>
      <c r="I299" s="1"/>
      <c r="J299" s="1">
        <v>4</v>
      </c>
      <c r="K299" s="1">
        <v>3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>
        <v>3</v>
      </c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>
        <v>1</v>
      </c>
      <c r="BZ299" s="1"/>
      <c r="CA299" s="1"/>
      <c r="CB299" s="16">
        <f>SUM(Table1[[#This Row],[MOH 731_HTS_Positive_2-9 _(M)_ HV01-06]:[MOH 731_HTS_Positive_25+ _(F) (Including PMTCT)_HV01-15]])</f>
        <v>0</v>
      </c>
      <c r="CC299" s="16">
        <f>SUM(Table1[[#This Row],[MOH 731_HTS_Tests _(M)_ HV01-01]:[MOH 731_HTS_Tests _(F) (Including PMTCT)_ HV01-02]])</f>
        <v>7</v>
      </c>
      <c r="CD299" s="16">
        <f>Table1[[#This Row],[MOH 711 New ANC clients]]</f>
        <v>1</v>
      </c>
      <c r="CE299" s="6">
        <f>SUM(Table1[[#This Row],[MOH 731_EMTCT_Tested at ANC_Initial_HV02-02]])</f>
        <v>3</v>
      </c>
      <c r="CF299" s="6">
        <f t="shared" si="55"/>
        <v>0</v>
      </c>
      <c r="CG299" s="6">
        <f t="shared" si="55"/>
        <v>0</v>
      </c>
      <c r="CH299" s="6">
        <f>SUM(Table1[[#This Row],[MOH 731_EMTCT_Known Positive at 1st ANC_HV02-01]])</f>
        <v>0</v>
      </c>
      <c r="CI299" s="6">
        <f>SUM(Table1[[#This Row],[MOH 731_EMTCT_Positive Results_ANC_HV02-10]])</f>
        <v>0</v>
      </c>
      <c r="CJ299" s="6">
        <f t="shared" si="45"/>
        <v>0</v>
      </c>
      <c r="CK299" s="6">
        <f t="shared" si="46"/>
        <v>0</v>
      </c>
      <c r="CL299" s="6">
        <f>Table1[[#This Row],[MOH 731_EMTCT_Start HAART_ANC_HV02-15]]</f>
        <v>0</v>
      </c>
      <c r="CM299" s="6">
        <f>Table1[[#This Row],[MOH 731_EMTCT_On HAART at 1st ANC_HV02-14]]</f>
        <v>0</v>
      </c>
      <c r="CN299" s="6">
        <f>SUM(Table1[[#This Row],[MOH 731_HIV_TB_StartART_&lt;1 (M) HV03-01]:[MOH 731_HIV_TB_StartART_25+_(F)_HV03-14]])</f>
        <v>0</v>
      </c>
      <c r="CO299" s="6">
        <f>SUM(Table1[[#This Row],[MOH 731_HIV_TB_OnART_&lt;1 (M) HV03-15]:[MOH 731_HIV_TB_OnART_25+_(F)_HV03-28]])</f>
        <v>0</v>
      </c>
      <c r="CP299" s="6">
        <f>Table1[[#This Row],[anc1_731]]</f>
        <v>1</v>
      </c>
      <c r="CQ299" s="6">
        <f>Table1[[#This Row],[anc_kp]]</f>
        <v>0</v>
      </c>
      <c r="CR299" s="6">
        <f>Table1[[#This Row],[MOH 731_HIV_TB cases_New_HV03-61]]</f>
        <v>0</v>
      </c>
      <c r="CS299" s="6">
        <f>Table1[[#This Row],[MOH 731_HIV_TB New_KnownHIVPositive(KPs)_HV03-62]]</f>
        <v>0</v>
      </c>
      <c r="CT299" s="6">
        <f t="shared" si="47"/>
        <v>0</v>
      </c>
      <c r="CU299" s="6">
        <f t="shared" si="48"/>
        <v>0</v>
      </c>
      <c r="CV299" s="6">
        <f>Table1[[#This Row],[MOH 731_HIV_TB New HIV Positive_HV03-63]]</f>
        <v>0</v>
      </c>
      <c r="CW299" s="6">
        <f>Table1[[#This Row],[MOH 731_HIV_TB New Known HIV Positive (KP) on HAART_HV03-64]]</f>
        <v>0</v>
      </c>
      <c r="CX299" s="6">
        <f>Table1[[#This Row],[MOH 731_HIV_TB New_start_HAART_HV03-65]]</f>
        <v>0</v>
      </c>
      <c r="CY299" s="6">
        <f>SUM(Table1[[#This Row],[tb_alreadyart_3082]:[tb_newart_3083]])</f>
        <v>0</v>
      </c>
      <c r="CZ299" s="6">
        <f>SUM(Table1[[#This Row],[MOH 731_HTS_No. Initiated on PrEP (NEW)_General popn _(M)_ HV01-19]:[MOH 731_HTS_No. Initiated on PrEP (NEW)_Pregnant and breastfeeding women HV01-31]])</f>
        <v>0</v>
      </c>
      <c r="DA299" s="6">
        <f t="shared" si="49"/>
        <v>0</v>
      </c>
      <c r="DB299" s="6">
        <f t="shared" si="50"/>
        <v>0</v>
      </c>
      <c r="DC299" s="6">
        <f>Table1[[#This Row],[MOH 711 SGBV Total Survivors Seen]]</f>
        <v>0</v>
      </c>
      <c r="DD299" s="6">
        <f t="shared" si="51"/>
        <v>0</v>
      </c>
      <c r="DE299" s="6">
        <f t="shared" si="52"/>
        <v>0</v>
      </c>
      <c r="DF299" s="6">
        <f>SUM(Table1[[#This Row],[MOH 731_HIV_TB_StartTPT_&lt;15 HV03-31]:[MOH 731_HIV_TB_StartTPT_15+ HV03-32]])</f>
        <v>0</v>
      </c>
      <c r="DG299" s="6">
        <f t="shared" si="53"/>
        <v>0</v>
      </c>
      <c r="DH299" s="18"/>
      <c r="DI299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('202408_zEoEobhgPXc','202408','zEoEobhgPXc','20481','0','7','1','3','0','0','0','0','0','0','0','0','0','0','1','0','0','0','0','0','0','0','0','0','0','0','0','0','0','0','0','0');</v>
      </c>
    </row>
    <row r="300" spans="2:113" x14ac:dyDescent="0.25">
      <c r="B300" s="1">
        <v>202408</v>
      </c>
      <c r="C300" s="2">
        <v>45505</v>
      </c>
      <c r="D300" s="1">
        <v>202408</v>
      </c>
      <c r="E300" s="1"/>
      <c r="F300" s="1" t="s">
        <v>508</v>
      </c>
      <c r="G300" s="1" t="s">
        <v>509</v>
      </c>
      <c r="H300" s="1">
        <v>20457</v>
      </c>
      <c r="I300" s="1"/>
      <c r="J300" s="1">
        <v>7</v>
      </c>
      <c r="K300" s="1">
        <v>12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>
        <v>12</v>
      </c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>
        <v>12</v>
      </c>
      <c r="BZ300" s="1"/>
      <c r="CA300" s="1"/>
      <c r="CB300" s="16">
        <f>SUM(Table1[[#This Row],[MOH 731_HTS_Positive_2-9 _(M)_ HV01-06]:[MOH 731_HTS_Positive_25+ _(F) (Including PMTCT)_HV01-15]])</f>
        <v>0</v>
      </c>
      <c r="CC300" s="16">
        <f>SUM(Table1[[#This Row],[MOH 731_HTS_Tests _(M)_ HV01-01]:[MOH 731_HTS_Tests _(F) (Including PMTCT)_ HV01-02]])</f>
        <v>19</v>
      </c>
      <c r="CD300" s="16">
        <f>Table1[[#This Row],[MOH 711 New ANC clients]]</f>
        <v>12</v>
      </c>
      <c r="CE300" s="6">
        <f>SUM(Table1[[#This Row],[MOH 731_EMTCT_Tested at ANC_Initial_HV02-02]])</f>
        <v>12</v>
      </c>
      <c r="CF300" s="6">
        <f t="shared" si="55"/>
        <v>0</v>
      </c>
      <c r="CG300" s="6">
        <f t="shared" si="55"/>
        <v>0</v>
      </c>
      <c r="CH300" s="6">
        <f>SUM(Table1[[#This Row],[MOH 731_EMTCT_Known Positive at 1st ANC_HV02-01]])</f>
        <v>0</v>
      </c>
      <c r="CI300" s="6">
        <f>SUM(Table1[[#This Row],[MOH 731_EMTCT_Positive Results_ANC_HV02-10]])</f>
        <v>0</v>
      </c>
      <c r="CJ300" s="6">
        <f t="shared" si="45"/>
        <v>0</v>
      </c>
      <c r="CK300" s="6">
        <f t="shared" si="46"/>
        <v>0</v>
      </c>
      <c r="CL300" s="6">
        <f>Table1[[#This Row],[MOH 731_EMTCT_Start HAART_ANC_HV02-15]]</f>
        <v>0</v>
      </c>
      <c r="CM300" s="6">
        <f>Table1[[#This Row],[MOH 731_EMTCT_On HAART at 1st ANC_HV02-14]]</f>
        <v>0</v>
      </c>
      <c r="CN300" s="6">
        <f>SUM(Table1[[#This Row],[MOH 731_HIV_TB_StartART_&lt;1 (M) HV03-01]:[MOH 731_HIV_TB_StartART_25+_(F)_HV03-14]])</f>
        <v>0</v>
      </c>
      <c r="CO300" s="6">
        <f>SUM(Table1[[#This Row],[MOH 731_HIV_TB_OnART_&lt;1 (M) HV03-15]:[MOH 731_HIV_TB_OnART_25+_(F)_HV03-28]])</f>
        <v>0</v>
      </c>
      <c r="CP300" s="6">
        <f>Table1[[#This Row],[anc1_731]]</f>
        <v>12</v>
      </c>
      <c r="CQ300" s="6">
        <f>Table1[[#This Row],[anc_kp]]</f>
        <v>0</v>
      </c>
      <c r="CR300" s="6">
        <f>Table1[[#This Row],[MOH 731_HIV_TB cases_New_HV03-61]]</f>
        <v>0</v>
      </c>
      <c r="CS300" s="6">
        <f>Table1[[#This Row],[MOH 731_HIV_TB New_KnownHIVPositive(KPs)_HV03-62]]</f>
        <v>0</v>
      </c>
      <c r="CT300" s="6">
        <f t="shared" si="47"/>
        <v>0</v>
      </c>
      <c r="CU300" s="6">
        <f t="shared" si="48"/>
        <v>0</v>
      </c>
      <c r="CV300" s="6">
        <f>Table1[[#This Row],[MOH 731_HIV_TB New HIV Positive_HV03-63]]</f>
        <v>0</v>
      </c>
      <c r="CW300" s="6">
        <f>Table1[[#This Row],[MOH 731_HIV_TB New Known HIV Positive (KP) on HAART_HV03-64]]</f>
        <v>0</v>
      </c>
      <c r="CX300" s="6">
        <f>Table1[[#This Row],[MOH 731_HIV_TB New_start_HAART_HV03-65]]</f>
        <v>0</v>
      </c>
      <c r="CY300" s="6">
        <f>SUM(Table1[[#This Row],[tb_alreadyart_3082]:[tb_newart_3083]])</f>
        <v>0</v>
      </c>
      <c r="CZ300" s="6">
        <f>SUM(Table1[[#This Row],[MOH 731_HTS_No. Initiated on PrEP (NEW)_General popn _(M)_ HV01-19]:[MOH 731_HTS_No. Initiated on PrEP (NEW)_Pregnant and breastfeeding women HV01-31]])</f>
        <v>0</v>
      </c>
      <c r="DA300" s="6">
        <f t="shared" si="49"/>
        <v>0</v>
      </c>
      <c r="DB300" s="6">
        <f t="shared" si="50"/>
        <v>0</v>
      </c>
      <c r="DC300" s="6">
        <f>Table1[[#This Row],[MOH 711 SGBV Total Survivors Seen]]</f>
        <v>0</v>
      </c>
      <c r="DD300" s="6">
        <f t="shared" si="51"/>
        <v>0</v>
      </c>
      <c r="DE300" s="6">
        <f t="shared" si="52"/>
        <v>0</v>
      </c>
      <c r="DF300" s="6">
        <f>SUM(Table1[[#This Row],[MOH 731_HIV_TB_StartTPT_&lt;15 HV03-31]:[MOH 731_HIV_TB_StartTPT_15+ HV03-32]])</f>
        <v>0</v>
      </c>
      <c r="DG300" s="6">
        <f t="shared" si="53"/>
        <v>0</v>
      </c>
      <c r="DH300" s="18"/>
      <c r="DI300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('202408_npMa6l8gFOy','202408','npMa6l8gFOy','20457','0','19','12','12','0','0','0','0','0','0','0','0','0','0','12','0','0','0','0','0','0','0','0','0','0','0','0','0','0','0','0','0');</v>
      </c>
    </row>
    <row r="301" spans="2:113" x14ac:dyDescent="0.25">
      <c r="B301" s="1">
        <v>202408</v>
      </c>
      <c r="C301" s="2">
        <v>45505</v>
      </c>
      <c r="D301" s="1">
        <v>202408</v>
      </c>
      <c r="E301" s="1"/>
      <c r="F301" s="1" t="s">
        <v>692</v>
      </c>
      <c r="G301" s="1" t="s">
        <v>693</v>
      </c>
      <c r="H301" s="1">
        <v>17185</v>
      </c>
      <c r="I301" s="1" t="s">
        <v>396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>
        <v>3</v>
      </c>
      <c r="BZ301" s="1"/>
      <c r="CA301" s="1"/>
      <c r="CB301" s="16">
        <f>SUM(Table1[[#This Row],[MOH 731_HTS_Positive_2-9 _(M)_ HV01-06]:[MOH 731_HTS_Positive_25+ _(F) (Including PMTCT)_HV01-15]])</f>
        <v>0</v>
      </c>
      <c r="CC301" s="16">
        <f>SUM(Table1[[#This Row],[MOH 731_HTS_Tests _(M)_ HV01-01]:[MOH 731_HTS_Tests _(F) (Including PMTCT)_ HV01-02]])</f>
        <v>0</v>
      </c>
      <c r="CD301" s="16">
        <f>Table1[[#This Row],[MOH 711 New ANC clients]]</f>
        <v>3</v>
      </c>
      <c r="CE301" s="6">
        <f>SUM(Table1[[#This Row],[MOH 731_EMTCT_Tested at ANC_Initial_HV02-02]])</f>
        <v>0</v>
      </c>
      <c r="CF301" s="6">
        <f t="shared" si="55"/>
        <v>0</v>
      </c>
      <c r="CG301" s="6">
        <f t="shared" si="55"/>
        <v>0</v>
      </c>
      <c r="CH301" s="6">
        <f>SUM(Table1[[#This Row],[MOH 731_EMTCT_Known Positive at 1st ANC_HV02-01]])</f>
        <v>0</v>
      </c>
      <c r="CI301" s="6">
        <f>SUM(Table1[[#This Row],[MOH 731_EMTCT_Positive Results_ANC_HV02-10]])</f>
        <v>0</v>
      </c>
      <c r="CJ301" s="6">
        <f t="shared" si="45"/>
        <v>0</v>
      </c>
      <c r="CK301" s="6">
        <f t="shared" si="46"/>
        <v>0</v>
      </c>
      <c r="CL301" s="6">
        <f>Table1[[#This Row],[MOH 731_EMTCT_Start HAART_ANC_HV02-15]]</f>
        <v>0</v>
      </c>
      <c r="CM301" s="6">
        <f>Table1[[#This Row],[MOH 731_EMTCT_On HAART at 1st ANC_HV02-14]]</f>
        <v>0</v>
      </c>
      <c r="CN301" s="6">
        <f>SUM(Table1[[#This Row],[MOH 731_HIV_TB_StartART_&lt;1 (M) HV03-01]:[MOH 731_HIV_TB_StartART_25+_(F)_HV03-14]])</f>
        <v>0</v>
      </c>
      <c r="CO301" s="6">
        <f>SUM(Table1[[#This Row],[MOH 731_HIV_TB_OnART_&lt;1 (M) HV03-15]:[MOH 731_HIV_TB_OnART_25+_(F)_HV03-28]])</f>
        <v>0</v>
      </c>
      <c r="CP301" s="6">
        <f>Table1[[#This Row],[anc1_731]]</f>
        <v>3</v>
      </c>
      <c r="CQ301" s="6">
        <f>Table1[[#This Row],[anc_kp]]</f>
        <v>0</v>
      </c>
      <c r="CR301" s="6">
        <f>Table1[[#This Row],[MOH 731_HIV_TB cases_New_HV03-61]]</f>
        <v>0</v>
      </c>
      <c r="CS301" s="6">
        <f>Table1[[#This Row],[MOH 731_HIV_TB New_KnownHIVPositive(KPs)_HV03-62]]</f>
        <v>0</v>
      </c>
      <c r="CT301" s="6">
        <f t="shared" si="47"/>
        <v>0</v>
      </c>
      <c r="CU301" s="6">
        <f t="shared" si="48"/>
        <v>0</v>
      </c>
      <c r="CV301" s="6">
        <f>Table1[[#This Row],[MOH 731_HIV_TB New HIV Positive_HV03-63]]</f>
        <v>0</v>
      </c>
      <c r="CW301" s="6">
        <f>Table1[[#This Row],[MOH 731_HIV_TB New Known HIV Positive (KP) on HAART_HV03-64]]</f>
        <v>0</v>
      </c>
      <c r="CX301" s="6">
        <f>Table1[[#This Row],[MOH 731_HIV_TB New_start_HAART_HV03-65]]</f>
        <v>0</v>
      </c>
      <c r="CY301" s="6">
        <f>SUM(Table1[[#This Row],[tb_alreadyart_3082]:[tb_newart_3083]])</f>
        <v>0</v>
      </c>
      <c r="CZ301" s="6">
        <f>SUM(Table1[[#This Row],[MOH 731_HTS_No. Initiated on PrEP (NEW)_General popn _(M)_ HV01-19]:[MOH 731_HTS_No. Initiated on PrEP (NEW)_Pregnant and breastfeeding women HV01-31]])</f>
        <v>0</v>
      </c>
      <c r="DA301" s="6">
        <f t="shared" si="49"/>
        <v>0</v>
      </c>
      <c r="DB301" s="6">
        <f t="shared" si="50"/>
        <v>0</v>
      </c>
      <c r="DC301" s="6">
        <f>Table1[[#This Row],[MOH 711 SGBV Total Survivors Seen]]</f>
        <v>0</v>
      </c>
      <c r="DD301" s="6">
        <f t="shared" si="51"/>
        <v>0</v>
      </c>
      <c r="DE301" s="6">
        <f t="shared" si="52"/>
        <v>0</v>
      </c>
      <c r="DF301" s="6">
        <f>SUM(Table1[[#This Row],[MOH 731_HIV_TB_StartTPT_&lt;15 HV03-31]:[MOH 731_HIV_TB_StartTPT_15+ HV03-32]])</f>
        <v>0</v>
      </c>
      <c r="DG301" s="6">
        <f t="shared" si="53"/>
        <v>0</v>
      </c>
      <c r="DH301" s="18"/>
      <c r="DI301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('202408_mwzugjT5tfS','202408','mwzugjT5tfS','17185','0','0','3','0','0','0','0','0','0','0','0','0','0','0','3','0','0','0','0','0','0','0','0','0','0','0','0','0','0','0','0','0');</v>
      </c>
    </row>
    <row r="302" spans="2:113" x14ac:dyDescent="0.25">
      <c r="B302" s="1">
        <v>202408</v>
      </c>
      <c r="C302" s="2">
        <v>45505</v>
      </c>
      <c r="D302" s="1">
        <v>202408</v>
      </c>
      <c r="E302" s="1"/>
      <c r="F302" s="1" t="s">
        <v>694</v>
      </c>
      <c r="G302" s="1" t="s">
        <v>695</v>
      </c>
      <c r="H302" s="1">
        <v>25169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>
        <v>10</v>
      </c>
      <c r="BZ302" s="1"/>
      <c r="CA302" s="1"/>
      <c r="CB302" s="16">
        <f>SUM(Table1[[#This Row],[MOH 731_HTS_Positive_2-9 _(M)_ HV01-06]:[MOH 731_HTS_Positive_25+ _(F) (Including PMTCT)_HV01-15]])</f>
        <v>0</v>
      </c>
      <c r="CC302" s="16">
        <f>SUM(Table1[[#This Row],[MOH 731_HTS_Tests _(M)_ HV01-01]:[MOH 731_HTS_Tests _(F) (Including PMTCT)_ HV01-02]])</f>
        <v>0</v>
      </c>
      <c r="CD302" s="16">
        <f>Table1[[#This Row],[MOH 711 New ANC clients]]</f>
        <v>10</v>
      </c>
      <c r="CE302" s="6">
        <f>SUM(Table1[[#This Row],[MOH 731_EMTCT_Tested at ANC_Initial_HV02-02]])</f>
        <v>0</v>
      </c>
      <c r="CF302" s="6">
        <f t="shared" si="55"/>
        <v>0</v>
      </c>
      <c r="CG302" s="6">
        <f t="shared" si="55"/>
        <v>0</v>
      </c>
      <c r="CH302" s="6">
        <f>SUM(Table1[[#This Row],[MOH 731_EMTCT_Known Positive at 1st ANC_HV02-01]])</f>
        <v>0</v>
      </c>
      <c r="CI302" s="6">
        <f>SUM(Table1[[#This Row],[MOH 731_EMTCT_Positive Results_ANC_HV02-10]])</f>
        <v>0</v>
      </c>
      <c r="CJ302" s="6">
        <f t="shared" si="45"/>
        <v>0</v>
      </c>
      <c r="CK302" s="6">
        <f t="shared" si="46"/>
        <v>0</v>
      </c>
      <c r="CL302" s="6">
        <f>Table1[[#This Row],[MOH 731_EMTCT_Start HAART_ANC_HV02-15]]</f>
        <v>0</v>
      </c>
      <c r="CM302" s="6">
        <f>Table1[[#This Row],[MOH 731_EMTCT_On HAART at 1st ANC_HV02-14]]</f>
        <v>0</v>
      </c>
      <c r="CN302" s="6">
        <f>SUM(Table1[[#This Row],[MOH 731_HIV_TB_StartART_&lt;1 (M) HV03-01]:[MOH 731_HIV_TB_StartART_25+_(F)_HV03-14]])</f>
        <v>0</v>
      </c>
      <c r="CO302" s="6">
        <f>SUM(Table1[[#This Row],[MOH 731_HIV_TB_OnART_&lt;1 (M) HV03-15]:[MOH 731_HIV_TB_OnART_25+_(F)_HV03-28]])</f>
        <v>0</v>
      </c>
      <c r="CP302" s="6">
        <f>Table1[[#This Row],[anc1_731]]</f>
        <v>10</v>
      </c>
      <c r="CQ302" s="6">
        <f>Table1[[#This Row],[anc_kp]]</f>
        <v>0</v>
      </c>
      <c r="CR302" s="6">
        <f>Table1[[#This Row],[MOH 731_HIV_TB cases_New_HV03-61]]</f>
        <v>0</v>
      </c>
      <c r="CS302" s="6">
        <f>Table1[[#This Row],[MOH 731_HIV_TB New_KnownHIVPositive(KPs)_HV03-62]]</f>
        <v>0</v>
      </c>
      <c r="CT302" s="6">
        <f t="shared" si="47"/>
        <v>0</v>
      </c>
      <c r="CU302" s="6">
        <f t="shared" si="48"/>
        <v>0</v>
      </c>
      <c r="CV302" s="6">
        <f>Table1[[#This Row],[MOH 731_HIV_TB New HIV Positive_HV03-63]]</f>
        <v>0</v>
      </c>
      <c r="CW302" s="6">
        <f>Table1[[#This Row],[MOH 731_HIV_TB New Known HIV Positive (KP) on HAART_HV03-64]]</f>
        <v>0</v>
      </c>
      <c r="CX302" s="6">
        <f>Table1[[#This Row],[MOH 731_HIV_TB New_start_HAART_HV03-65]]</f>
        <v>0</v>
      </c>
      <c r="CY302" s="6">
        <f>SUM(Table1[[#This Row],[tb_alreadyart_3082]:[tb_newart_3083]])</f>
        <v>0</v>
      </c>
      <c r="CZ302" s="6">
        <f>SUM(Table1[[#This Row],[MOH 731_HTS_No. Initiated on PrEP (NEW)_General popn _(M)_ HV01-19]:[MOH 731_HTS_No. Initiated on PrEP (NEW)_Pregnant and breastfeeding women HV01-31]])</f>
        <v>0</v>
      </c>
      <c r="DA302" s="6">
        <f t="shared" si="49"/>
        <v>0</v>
      </c>
      <c r="DB302" s="6">
        <f t="shared" si="50"/>
        <v>0</v>
      </c>
      <c r="DC302" s="6">
        <f>Table1[[#This Row],[MOH 711 SGBV Total Survivors Seen]]</f>
        <v>0</v>
      </c>
      <c r="DD302" s="6">
        <f t="shared" si="51"/>
        <v>0</v>
      </c>
      <c r="DE302" s="6">
        <f t="shared" si="52"/>
        <v>0</v>
      </c>
      <c r="DF302" s="6">
        <f>SUM(Table1[[#This Row],[MOH 731_HIV_TB_StartTPT_&lt;15 HV03-31]:[MOH 731_HIV_TB_StartTPT_15+ HV03-32]])</f>
        <v>0</v>
      </c>
      <c r="DG302" s="6">
        <f t="shared" si="53"/>
        <v>0</v>
      </c>
      <c r="DH302" s="18"/>
      <c r="DI302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('202408_meW9wZL2Vx9','202408','meW9wZL2Vx9','25169','0','0','10','0','0','0','0','0','0','0','0','0','0','0','10','0','0','0','0','0','0','0','0','0','0','0','0','0','0','0','0','0');</v>
      </c>
    </row>
    <row r="303" spans="2:113" x14ac:dyDescent="0.25">
      <c r="B303" s="1">
        <v>202408</v>
      </c>
      <c r="C303" s="2">
        <v>45505</v>
      </c>
      <c r="D303" s="1">
        <v>202408</v>
      </c>
      <c r="E303" s="1"/>
      <c r="F303" s="1" t="s">
        <v>79</v>
      </c>
      <c r="G303" s="1" t="s">
        <v>80</v>
      </c>
      <c r="H303" s="1">
        <v>20753</v>
      </c>
      <c r="I303" s="1"/>
      <c r="J303" s="1">
        <v>5</v>
      </c>
      <c r="K303" s="1">
        <v>1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>
        <v>3</v>
      </c>
      <c r="AK303" s="1"/>
      <c r="AL303" s="1">
        <v>4</v>
      </c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>
        <v>3</v>
      </c>
      <c r="BZ303" s="1"/>
      <c r="CA303" s="1"/>
      <c r="CB303" s="16">
        <f>SUM(Table1[[#This Row],[MOH 731_HTS_Positive_2-9 _(M)_ HV01-06]:[MOH 731_HTS_Positive_25+ _(F) (Including PMTCT)_HV01-15]])</f>
        <v>0</v>
      </c>
      <c r="CC303" s="16">
        <f>SUM(Table1[[#This Row],[MOH 731_HTS_Tests _(M)_ HV01-01]:[MOH 731_HTS_Tests _(F) (Including PMTCT)_ HV01-02]])</f>
        <v>6</v>
      </c>
      <c r="CD303" s="16">
        <f>Table1[[#This Row],[MOH 711 New ANC clients]]</f>
        <v>3</v>
      </c>
      <c r="CE303" s="6">
        <f>SUM(Table1[[#This Row],[MOH 731_EMTCT_Tested at ANC_Initial_HV02-02]])</f>
        <v>3</v>
      </c>
      <c r="CF303" s="6">
        <f t="shared" si="55"/>
        <v>0</v>
      </c>
      <c r="CG303" s="6">
        <f t="shared" si="55"/>
        <v>0</v>
      </c>
      <c r="CH303" s="6">
        <f>SUM(Table1[[#This Row],[MOH 731_EMTCT_Known Positive at 1st ANC_HV02-01]])</f>
        <v>0</v>
      </c>
      <c r="CI303" s="6">
        <f>SUM(Table1[[#This Row],[MOH 731_EMTCT_Positive Results_ANC_HV02-10]])</f>
        <v>0</v>
      </c>
      <c r="CJ303" s="6">
        <f t="shared" si="45"/>
        <v>0</v>
      </c>
      <c r="CK303" s="6">
        <f t="shared" si="46"/>
        <v>0</v>
      </c>
      <c r="CL303" s="6">
        <f>Table1[[#This Row],[MOH 731_EMTCT_Start HAART_ANC_HV02-15]]</f>
        <v>0</v>
      </c>
      <c r="CM303" s="6">
        <f>Table1[[#This Row],[MOH 731_EMTCT_On HAART at 1st ANC_HV02-14]]</f>
        <v>0</v>
      </c>
      <c r="CN303" s="6">
        <f>SUM(Table1[[#This Row],[MOH 731_HIV_TB_StartART_&lt;1 (M) HV03-01]:[MOH 731_HIV_TB_StartART_25+_(F)_HV03-14]])</f>
        <v>0</v>
      </c>
      <c r="CO303" s="6">
        <f>SUM(Table1[[#This Row],[MOH 731_HIV_TB_OnART_&lt;1 (M) HV03-15]:[MOH 731_HIV_TB_OnART_25+_(F)_HV03-28]])</f>
        <v>0</v>
      </c>
      <c r="CP303" s="6">
        <f>Table1[[#This Row],[anc1_731]]</f>
        <v>3</v>
      </c>
      <c r="CQ303" s="6">
        <f>Table1[[#This Row],[anc_kp]]</f>
        <v>0</v>
      </c>
      <c r="CR303" s="6">
        <f>Table1[[#This Row],[MOH 731_HIV_TB cases_New_HV03-61]]</f>
        <v>0</v>
      </c>
      <c r="CS303" s="6">
        <f>Table1[[#This Row],[MOH 731_HIV_TB New_KnownHIVPositive(KPs)_HV03-62]]</f>
        <v>0</v>
      </c>
      <c r="CT303" s="6">
        <f t="shared" si="47"/>
        <v>0</v>
      </c>
      <c r="CU303" s="6">
        <f t="shared" si="48"/>
        <v>0</v>
      </c>
      <c r="CV303" s="6">
        <f>Table1[[#This Row],[MOH 731_HIV_TB New HIV Positive_HV03-63]]</f>
        <v>0</v>
      </c>
      <c r="CW303" s="6">
        <f>Table1[[#This Row],[MOH 731_HIV_TB New Known HIV Positive (KP) on HAART_HV03-64]]</f>
        <v>0</v>
      </c>
      <c r="CX303" s="6">
        <f>Table1[[#This Row],[MOH 731_HIV_TB New_start_HAART_HV03-65]]</f>
        <v>0</v>
      </c>
      <c r="CY303" s="6">
        <f>SUM(Table1[[#This Row],[tb_alreadyart_3082]:[tb_newart_3083]])</f>
        <v>0</v>
      </c>
      <c r="CZ303" s="6">
        <f>SUM(Table1[[#This Row],[MOH 731_HTS_No. Initiated on PrEP (NEW)_General popn _(M)_ HV01-19]:[MOH 731_HTS_No. Initiated on PrEP (NEW)_Pregnant and breastfeeding women HV01-31]])</f>
        <v>0</v>
      </c>
      <c r="DA303" s="6">
        <f t="shared" si="49"/>
        <v>0</v>
      </c>
      <c r="DB303" s="6">
        <f t="shared" si="50"/>
        <v>0</v>
      </c>
      <c r="DC303" s="6">
        <f>Table1[[#This Row],[MOH 711 SGBV Total Survivors Seen]]</f>
        <v>0</v>
      </c>
      <c r="DD303" s="6">
        <f t="shared" si="51"/>
        <v>0</v>
      </c>
      <c r="DE303" s="6">
        <f t="shared" si="52"/>
        <v>0</v>
      </c>
      <c r="DF303" s="6">
        <f>SUM(Table1[[#This Row],[MOH 731_HIV_TB_StartTPT_&lt;15 HV03-31]:[MOH 731_HIV_TB_StartTPT_15+ HV03-32]])</f>
        <v>0</v>
      </c>
      <c r="DG303" s="6">
        <f t="shared" si="53"/>
        <v>0</v>
      </c>
      <c r="DH303" s="18"/>
      <c r="DI303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('202408_mUuN9KBJzns','202408','mUuN9KBJzns','20753','0','6','3','3','0','0','0','0','0','0','0','0','0','0','3','0','0','0','0','0','0','0','0','0','0','0','0','0','0','0','0','0');</v>
      </c>
    </row>
    <row r="304" spans="2:113" x14ac:dyDescent="0.25">
      <c r="B304" s="1">
        <v>202408</v>
      </c>
      <c r="C304" s="2">
        <v>45505</v>
      </c>
      <c r="D304" s="1">
        <v>202408</v>
      </c>
      <c r="E304" s="1"/>
      <c r="F304" s="1" t="s">
        <v>81</v>
      </c>
      <c r="G304" s="1" t="s">
        <v>82</v>
      </c>
      <c r="H304" s="1">
        <v>17274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>
        <v>1</v>
      </c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>
        <v>8</v>
      </c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>
        <v>9</v>
      </c>
      <c r="BZ304" s="1"/>
      <c r="CA304" s="1"/>
      <c r="CB304" s="16">
        <f>SUM(Table1[[#This Row],[MOH 731_HTS_Positive_2-9 _(M)_ HV01-06]:[MOH 731_HTS_Positive_25+ _(F) (Including PMTCT)_HV01-15]])</f>
        <v>1</v>
      </c>
      <c r="CC304" s="16">
        <f>SUM(Table1[[#This Row],[MOH 731_HTS_Tests _(M)_ HV01-01]:[MOH 731_HTS_Tests _(F) (Including PMTCT)_ HV01-02]])</f>
        <v>0</v>
      </c>
      <c r="CD304" s="16">
        <f>Table1[[#This Row],[MOH 711 New ANC clients]]</f>
        <v>9</v>
      </c>
      <c r="CE304" s="6">
        <f>SUM(Table1[[#This Row],[MOH 731_EMTCT_Tested at ANC_Initial_HV02-02]])</f>
        <v>8</v>
      </c>
      <c r="CF304" s="6">
        <f t="shared" si="55"/>
        <v>0</v>
      </c>
      <c r="CG304" s="6">
        <f t="shared" si="55"/>
        <v>0</v>
      </c>
      <c r="CH304" s="6">
        <f>SUM(Table1[[#This Row],[MOH 731_EMTCT_Known Positive at 1st ANC_HV02-01]])</f>
        <v>0</v>
      </c>
      <c r="CI304" s="6">
        <f>SUM(Table1[[#This Row],[MOH 731_EMTCT_Positive Results_ANC_HV02-10]])</f>
        <v>0</v>
      </c>
      <c r="CJ304" s="6">
        <f t="shared" si="45"/>
        <v>0</v>
      </c>
      <c r="CK304" s="6">
        <f t="shared" si="46"/>
        <v>0</v>
      </c>
      <c r="CL304" s="6">
        <f>Table1[[#This Row],[MOH 731_EMTCT_Start HAART_ANC_HV02-15]]</f>
        <v>0</v>
      </c>
      <c r="CM304" s="6">
        <f>Table1[[#This Row],[MOH 731_EMTCT_On HAART at 1st ANC_HV02-14]]</f>
        <v>0</v>
      </c>
      <c r="CN304" s="6">
        <f>SUM(Table1[[#This Row],[MOH 731_HIV_TB_StartART_&lt;1 (M) HV03-01]:[MOH 731_HIV_TB_StartART_25+_(F)_HV03-14]])</f>
        <v>0</v>
      </c>
      <c r="CO304" s="6">
        <f>SUM(Table1[[#This Row],[MOH 731_HIV_TB_OnART_&lt;1 (M) HV03-15]:[MOH 731_HIV_TB_OnART_25+_(F)_HV03-28]])</f>
        <v>0</v>
      </c>
      <c r="CP304" s="6">
        <f>Table1[[#This Row],[anc1_731]]</f>
        <v>9</v>
      </c>
      <c r="CQ304" s="6">
        <f>Table1[[#This Row],[anc_kp]]</f>
        <v>0</v>
      </c>
      <c r="CR304" s="6">
        <f>Table1[[#This Row],[MOH 731_HIV_TB cases_New_HV03-61]]</f>
        <v>0</v>
      </c>
      <c r="CS304" s="6">
        <f>Table1[[#This Row],[MOH 731_HIV_TB New_KnownHIVPositive(KPs)_HV03-62]]</f>
        <v>0</v>
      </c>
      <c r="CT304" s="6">
        <f t="shared" si="47"/>
        <v>0</v>
      </c>
      <c r="CU304" s="6">
        <f t="shared" si="48"/>
        <v>0</v>
      </c>
      <c r="CV304" s="6">
        <f>Table1[[#This Row],[MOH 731_HIV_TB New HIV Positive_HV03-63]]</f>
        <v>0</v>
      </c>
      <c r="CW304" s="6">
        <f>Table1[[#This Row],[MOH 731_HIV_TB New Known HIV Positive (KP) on HAART_HV03-64]]</f>
        <v>0</v>
      </c>
      <c r="CX304" s="6">
        <f>Table1[[#This Row],[MOH 731_HIV_TB New_start_HAART_HV03-65]]</f>
        <v>0</v>
      </c>
      <c r="CY304" s="6">
        <f>SUM(Table1[[#This Row],[tb_alreadyart_3082]:[tb_newart_3083]])</f>
        <v>0</v>
      </c>
      <c r="CZ304" s="6">
        <f>SUM(Table1[[#This Row],[MOH 731_HTS_No. Initiated on PrEP (NEW)_General popn _(M)_ HV01-19]:[MOH 731_HTS_No. Initiated on PrEP (NEW)_Pregnant and breastfeeding women HV01-31]])</f>
        <v>0</v>
      </c>
      <c r="DA304" s="6">
        <f t="shared" si="49"/>
        <v>0</v>
      </c>
      <c r="DB304" s="6">
        <f t="shared" si="50"/>
        <v>0</v>
      </c>
      <c r="DC304" s="6">
        <f>Table1[[#This Row],[MOH 711 SGBV Total Survivors Seen]]</f>
        <v>0</v>
      </c>
      <c r="DD304" s="6">
        <f t="shared" si="51"/>
        <v>0</v>
      </c>
      <c r="DE304" s="6">
        <f t="shared" si="52"/>
        <v>0</v>
      </c>
      <c r="DF304" s="6">
        <f>SUM(Table1[[#This Row],[MOH 731_HIV_TB_StartTPT_&lt;15 HV03-31]:[MOH 731_HIV_TB_StartTPT_15+ HV03-32]])</f>
        <v>0</v>
      </c>
      <c r="DG304" s="6">
        <f t="shared" si="53"/>
        <v>0</v>
      </c>
      <c r="DH304" s="18"/>
      <c r="DI304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('202408_aOcXhIAdIu9','202408','aOcXhIAdIu9','17274','1','0','9','8','0','0','0','0','0','0','0','0','0','0','9','0','0','0','0','0','0','0','0','0','0','0','0','0','0','0','0','0');</v>
      </c>
    </row>
    <row r="305" spans="2:113" x14ac:dyDescent="0.25">
      <c r="B305" s="1">
        <v>202408</v>
      </c>
      <c r="C305" s="2">
        <v>45505</v>
      </c>
      <c r="D305" s="1">
        <v>202408</v>
      </c>
      <c r="E305" s="1"/>
      <c r="F305" s="1" t="s">
        <v>763</v>
      </c>
      <c r="G305" s="1" t="s">
        <v>764</v>
      </c>
      <c r="H305" s="1">
        <v>24719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>
        <v>1</v>
      </c>
      <c r="BZ305" s="1"/>
      <c r="CA305" s="1"/>
      <c r="CB305" s="16">
        <f>SUM(Table1[[#This Row],[MOH 731_HTS_Positive_2-9 _(M)_ HV01-06]:[MOH 731_HTS_Positive_25+ _(F) (Including PMTCT)_HV01-15]])</f>
        <v>0</v>
      </c>
      <c r="CC305" s="16">
        <f>SUM(Table1[[#This Row],[MOH 731_HTS_Tests _(M)_ HV01-01]:[MOH 731_HTS_Tests _(F) (Including PMTCT)_ HV01-02]])</f>
        <v>0</v>
      </c>
      <c r="CD305" s="16">
        <f>Table1[[#This Row],[MOH 711 New ANC clients]]</f>
        <v>1</v>
      </c>
      <c r="CE305" s="6">
        <f>SUM(Table1[[#This Row],[MOH 731_EMTCT_Tested at ANC_Initial_HV02-02]])</f>
        <v>0</v>
      </c>
      <c r="CF305" s="6">
        <f t="shared" si="55"/>
        <v>0</v>
      </c>
      <c r="CG305" s="6">
        <f t="shared" si="55"/>
        <v>0</v>
      </c>
      <c r="CH305" s="6">
        <f>SUM(Table1[[#This Row],[MOH 731_EMTCT_Known Positive at 1st ANC_HV02-01]])</f>
        <v>0</v>
      </c>
      <c r="CI305" s="6">
        <f>SUM(Table1[[#This Row],[MOH 731_EMTCT_Positive Results_ANC_HV02-10]])</f>
        <v>0</v>
      </c>
      <c r="CJ305" s="6">
        <f t="shared" si="45"/>
        <v>0</v>
      </c>
      <c r="CK305" s="6">
        <f t="shared" si="46"/>
        <v>0</v>
      </c>
      <c r="CL305" s="6">
        <f>Table1[[#This Row],[MOH 731_EMTCT_Start HAART_ANC_HV02-15]]</f>
        <v>0</v>
      </c>
      <c r="CM305" s="6">
        <f>Table1[[#This Row],[MOH 731_EMTCT_On HAART at 1st ANC_HV02-14]]</f>
        <v>0</v>
      </c>
      <c r="CN305" s="6">
        <f>SUM(Table1[[#This Row],[MOH 731_HIV_TB_StartART_&lt;1 (M) HV03-01]:[MOH 731_HIV_TB_StartART_25+_(F)_HV03-14]])</f>
        <v>0</v>
      </c>
      <c r="CO305" s="6">
        <f>SUM(Table1[[#This Row],[MOH 731_HIV_TB_OnART_&lt;1 (M) HV03-15]:[MOH 731_HIV_TB_OnART_25+_(F)_HV03-28]])</f>
        <v>0</v>
      </c>
      <c r="CP305" s="6">
        <f>Table1[[#This Row],[anc1_731]]</f>
        <v>1</v>
      </c>
      <c r="CQ305" s="6">
        <f>Table1[[#This Row],[anc_kp]]</f>
        <v>0</v>
      </c>
      <c r="CR305" s="6">
        <f>Table1[[#This Row],[MOH 731_HIV_TB cases_New_HV03-61]]</f>
        <v>0</v>
      </c>
      <c r="CS305" s="6">
        <f>Table1[[#This Row],[MOH 731_HIV_TB New_KnownHIVPositive(KPs)_HV03-62]]</f>
        <v>0</v>
      </c>
      <c r="CT305" s="6">
        <f t="shared" si="47"/>
        <v>0</v>
      </c>
      <c r="CU305" s="6">
        <f t="shared" si="48"/>
        <v>0</v>
      </c>
      <c r="CV305" s="6">
        <f>Table1[[#This Row],[MOH 731_HIV_TB New HIV Positive_HV03-63]]</f>
        <v>0</v>
      </c>
      <c r="CW305" s="6">
        <f>Table1[[#This Row],[MOH 731_HIV_TB New Known HIV Positive (KP) on HAART_HV03-64]]</f>
        <v>0</v>
      </c>
      <c r="CX305" s="6">
        <f>Table1[[#This Row],[MOH 731_HIV_TB New_start_HAART_HV03-65]]</f>
        <v>0</v>
      </c>
      <c r="CY305" s="6">
        <f>SUM(Table1[[#This Row],[tb_alreadyart_3082]:[tb_newart_3083]])</f>
        <v>0</v>
      </c>
      <c r="CZ305" s="6">
        <f>SUM(Table1[[#This Row],[MOH 731_HTS_No. Initiated on PrEP (NEW)_General popn _(M)_ HV01-19]:[MOH 731_HTS_No. Initiated on PrEP (NEW)_Pregnant and breastfeeding women HV01-31]])</f>
        <v>0</v>
      </c>
      <c r="DA305" s="6">
        <f t="shared" si="49"/>
        <v>0</v>
      </c>
      <c r="DB305" s="6">
        <f t="shared" si="50"/>
        <v>0</v>
      </c>
      <c r="DC305" s="6">
        <f>Table1[[#This Row],[MOH 711 SGBV Total Survivors Seen]]</f>
        <v>0</v>
      </c>
      <c r="DD305" s="6">
        <f t="shared" si="51"/>
        <v>0</v>
      </c>
      <c r="DE305" s="6">
        <f t="shared" si="52"/>
        <v>0</v>
      </c>
      <c r="DF305" s="6">
        <f>SUM(Table1[[#This Row],[MOH 731_HIV_TB_StartTPT_&lt;15 HV03-31]:[MOH 731_HIV_TB_StartTPT_15+ HV03-32]])</f>
        <v>0</v>
      </c>
      <c r="DG305" s="6">
        <f t="shared" si="53"/>
        <v>0</v>
      </c>
      <c r="DH305" s="18"/>
      <c r="DI305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('202408_aB9JllbovUY','202408','aB9JllbovUY','24719','0','0','1','0','0','0','0','0','0','0','0','0','0','0','1','0','0','0','0','0','0','0','0','0','0','0','0','0','0','0','0','0');</v>
      </c>
    </row>
    <row r="306" spans="2:113" x14ac:dyDescent="0.25">
      <c r="B306" s="1">
        <v>202408</v>
      </c>
      <c r="C306" s="2">
        <v>45505</v>
      </c>
      <c r="D306" s="1">
        <v>202408</v>
      </c>
      <c r="E306" s="1"/>
      <c r="F306" s="1" t="s">
        <v>83</v>
      </c>
      <c r="G306" s="1" t="s">
        <v>84</v>
      </c>
      <c r="H306" s="1">
        <v>14211</v>
      </c>
      <c r="I306" s="1"/>
      <c r="J306" s="1">
        <v>4</v>
      </c>
      <c r="K306" s="1">
        <v>3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6">
        <f>SUM(Table1[[#This Row],[MOH 731_HTS_Positive_2-9 _(M)_ HV01-06]:[MOH 731_HTS_Positive_25+ _(F) (Including PMTCT)_HV01-15]])</f>
        <v>0</v>
      </c>
      <c r="CC306" s="16">
        <f>SUM(Table1[[#This Row],[MOH 731_HTS_Tests _(M)_ HV01-01]:[MOH 731_HTS_Tests _(F) (Including PMTCT)_ HV01-02]])</f>
        <v>7</v>
      </c>
      <c r="CD306" s="16">
        <f>Table1[[#This Row],[MOH 711 New ANC clients]]</f>
        <v>0</v>
      </c>
      <c r="CE306" s="6">
        <f>SUM(Table1[[#This Row],[MOH 731_EMTCT_Tested at ANC_Initial_HV02-02]])</f>
        <v>0</v>
      </c>
      <c r="CF306" s="6">
        <f t="shared" si="55"/>
        <v>0</v>
      </c>
      <c r="CG306" s="6">
        <f t="shared" si="55"/>
        <v>0</v>
      </c>
      <c r="CH306" s="6">
        <f>SUM(Table1[[#This Row],[MOH 731_EMTCT_Known Positive at 1st ANC_HV02-01]])</f>
        <v>0</v>
      </c>
      <c r="CI306" s="6">
        <f>SUM(Table1[[#This Row],[MOH 731_EMTCT_Positive Results_ANC_HV02-10]])</f>
        <v>0</v>
      </c>
      <c r="CJ306" s="6">
        <f t="shared" si="45"/>
        <v>0</v>
      </c>
      <c r="CK306" s="6">
        <f t="shared" si="46"/>
        <v>0</v>
      </c>
      <c r="CL306" s="6">
        <f>Table1[[#This Row],[MOH 731_EMTCT_Start HAART_ANC_HV02-15]]</f>
        <v>0</v>
      </c>
      <c r="CM306" s="6">
        <f>Table1[[#This Row],[MOH 731_EMTCT_On HAART at 1st ANC_HV02-14]]</f>
        <v>0</v>
      </c>
      <c r="CN306" s="6">
        <f>SUM(Table1[[#This Row],[MOH 731_HIV_TB_StartART_&lt;1 (M) HV03-01]:[MOH 731_HIV_TB_StartART_25+_(F)_HV03-14]])</f>
        <v>0</v>
      </c>
      <c r="CO306" s="6">
        <f>SUM(Table1[[#This Row],[MOH 731_HIV_TB_OnART_&lt;1 (M) HV03-15]:[MOH 731_HIV_TB_OnART_25+_(F)_HV03-28]])</f>
        <v>0</v>
      </c>
      <c r="CP306" s="6">
        <f>Table1[[#This Row],[anc1_731]]</f>
        <v>0</v>
      </c>
      <c r="CQ306" s="6">
        <f>Table1[[#This Row],[anc_kp]]</f>
        <v>0</v>
      </c>
      <c r="CR306" s="6">
        <f>Table1[[#This Row],[MOH 731_HIV_TB cases_New_HV03-61]]</f>
        <v>0</v>
      </c>
      <c r="CS306" s="6">
        <f>Table1[[#This Row],[MOH 731_HIV_TB New_KnownHIVPositive(KPs)_HV03-62]]</f>
        <v>0</v>
      </c>
      <c r="CT306" s="6">
        <f t="shared" si="47"/>
        <v>0</v>
      </c>
      <c r="CU306" s="6">
        <f t="shared" si="48"/>
        <v>0</v>
      </c>
      <c r="CV306" s="6">
        <f>Table1[[#This Row],[MOH 731_HIV_TB New HIV Positive_HV03-63]]</f>
        <v>0</v>
      </c>
      <c r="CW306" s="6">
        <f>Table1[[#This Row],[MOH 731_HIV_TB New Known HIV Positive (KP) on HAART_HV03-64]]</f>
        <v>0</v>
      </c>
      <c r="CX306" s="6">
        <f>Table1[[#This Row],[MOH 731_HIV_TB New_start_HAART_HV03-65]]</f>
        <v>0</v>
      </c>
      <c r="CY306" s="6">
        <f>SUM(Table1[[#This Row],[tb_alreadyart_3082]:[tb_newart_3083]])</f>
        <v>0</v>
      </c>
      <c r="CZ306" s="6">
        <f>SUM(Table1[[#This Row],[MOH 731_HTS_No. Initiated on PrEP (NEW)_General popn _(M)_ HV01-19]:[MOH 731_HTS_No. Initiated on PrEP (NEW)_Pregnant and breastfeeding women HV01-31]])</f>
        <v>0</v>
      </c>
      <c r="DA306" s="6">
        <f t="shared" si="49"/>
        <v>0</v>
      </c>
      <c r="DB306" s="6">
        <f t="shared" si="50"/>
        <v>0</v>
      </c>
      <c r="DC306" s="6">
        <f>Table1[[#This Row],[MOH 711 SGBV Total Survivors Seen]]</f>
        <v>0</v>
      </c>
      <c r="DD306" s="6">
        <f t="shared" si="51"/>
        <v>0</v>
      </c>
      <c r="DE306" s="6">
        <f t="shared" si="52"/>
        <v>0</v>
      </c>
      <c r="DF306" s="6">
        <f>SUM(Table1[[#This Row],[MOH 731_HIV_TB_StartTPT_&lt;15 HV03-31]:[MOH 731_HIV_TB_StartTPT_15+ HV03-32]])</f>
        <v>0</v>
      </c>
      <c r="DG306" s="6">
        <f t="shared" si="53"/>
        <v>0</v>
      </c>
      <c r="DH306" s="18"/>
      <c r="DI306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('202408_HPFo1QW4oLC','202408','HPFo1QW4oLC','14211','0','7','0','0','0','0','0','0','0','0','0','0','0','0','0','0','0','0','0','0','0','0','0','0','0','0','0','0','0','0','0','0');</v>
      </c>
    </row>
    <row r="307" spans="2:113" x14ac:dyDescent="0.25">
      <c r="B307" s="1">
        <v>202408</v>
      </c>
      <c r="C307" s="2">
        <v>45505</v>
      </c>
      <c r="D307" s="1">
        <v>202408</v>
      </c>
      <c r="E307" s="1"/>
      <c r="F307" s="1" t="s">
        <v>510</v>
      </c>
      <c r="G307" s="1" t="s">
        <v>511</v>
      </c>
      <c r="H307" s="1">
        <v>14212</v>
      </c>
      <c r="I307" s="1"/>
      <c r="J307" s="1">
        <v>14</v>
      </c>
      <c r="K307" s="1">
        <v>81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>
        <v>2</v>
      </c>
      <c r="Z307" s="1"/>
      <c r="AA307" s="1"/>
      <c r="AB307" s="1"/>
      <c r="AC307" s="1"/>
      <c r="AD307" s="1"/>
      <c r="AE307" s="1"/>
      <c r="AF307" s="1"/>
      <c r="AG307" s="1"/>
      <c r="AH307" s="1"/>
      <c r="AI307" s="1">
        <v>1</v>
      </c>
      <c r="AJ307" s="1">
        <v>26</v>
      </c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>
        <v>1</v>
      </c>
      <c r="BI307" s="1">
        <v>1</v>
      </c>
      <c r="BJ307" s="1">
        <v>4</v>
      </c>
      <c r="BK307" s="1">
        <v>1</v>
      </c>
      <c r="BL307" s="1">
        <v>2</v>
      </c>
      <c r="BM307" s="1">
        <v>2</v>
      </c>
      <c r="BN307" s="1"/>
      <c r="BO307" s="1">
        <v>8</v>
      </c>
      <c r="BP307" s="1">
        <v>44</v>
      </c>
      <c r="BQ307" s="1">
        <v>113</v>
      </c>
      <c r="BR307" s="1"/>
      <c r="BS307" s="1"/>
      <c r="BT307" s="1">
        <v>3</v>
      </c>
      <c r="BU307" s="1"/>
      <c r="BV307" s="1"/>
      <c r="BW307" s="1"/>
      <c r="BX307" s="1"/>
      <c r="BY307" s="1">
        <v>27</v>
      </c>
      <c r="BZ307" s="1"/>
      <c r="CA307" s="1"/>
      <c r="CB307" s="16">
        <f>SUM(Table1[[#This Row],[MOH 731_HTS_Positive_2-9 _(M)_ HV01-06]:[MOH 731_HTS_Positive_25+ _(F) (Including PMTCT)_HV01-15]])</f>
        <v>0</v>
      </c>
      <c r="CC307" s="16">
        <f>SUM(Table1[[#This Row],[MOH 731_HTS_Tests _(M)_ HV01-01]:[MOH 731_HTS_Tests _(F) (Including PMTCT)_ HV01-02]])</f>
        <v>95</v>
      </c>
      <c r="CD307" s="16">
        <f>Table1[[#This Row],[MOH 711 New ANC clients]]</f>
        <v>27</v>
      </c>
      <c r="CE307" s="6">
        <f>SUM(Table1[[#This Row],[MOH 731_EMTCT_Tested at ANC_Initial_HV02-02]])</f>
        <v>26</v>
      </c>
      <c r="CF307" s="6">
        <f t="shared" si="55"/>
        <v>0</v>
      </c>
      <c r="CG307" s="6">
        <f t="shared" si="55"/>
        <v>0</v>
      </c>
      <c r="CH307" s="6">
        <f>SUM(Table1[[#This Row],[MOH 731_EMTCT_Known Positive at 1st ANC_HV02-01]])</f>
        <v>1</v>
      </c>
      <c r="CI307" s="6">
        <f>SUM(Table1[[#This Row],[MOH 731_EMTCT_Positive Results_ANC_HV02-10]])</f>
        <v>0</v>
      </c>
      <c r="CJ307" s="6">
        <f t="shared" si="45"/>
        <v>0</v>
      </c>
      <c r="CK307" s="6">
        <f t="shared" si="46"/>
        <v>0</v>
      </c>
      <c r="CL307" s="6">
        <f>Table1[[#This Row],[MOH 731_EMTCT_Start HAART_ANC_HV02-15]]</f>
        <v>0</v>
      </c>
      <c r="CM307" s="6">
        <f>Table1[[#This Row],[MOH 731_EMTCT_On HAART at 1st ANC_HV02-14]]</f>
        <v>0</v>
      </c>
      <c r="CN307" s="6">
        <f>SUM(Table1[[#This Row],[MOH 731_HIV_TB_StartART_&lt;1 (M) HV03-01]:[MOH 731_HIV_TB_StartART_25+_(F)_HV03-14]])</f>
        <v>0</v>
      </c>
      <c r="CO307" s="6">
        <f>SUM(Table1[[#This Row],[MOH 731_HIV_TB_OnART_&lt;1 (M) HV03-15]:[MOH 731_HIV_TB_OnART_25+_(F)_HV03-28]])</f>
        <v>176</v>
      </c>
      <c r="CP307" s="6">
        <f>Table1[[#This Row],[anc1_731]]</f>
        <v>27</v>
      </c>
      <c r="CQ307" s="6">
        <f>Table1[[#This Row],[anc_kp]]</f>
        <v>1</v>
      </c>
      <c r="CR307" s="6">
        <f>Table1[[#This Row],[MOH 731_HIV_TB cases_New_HV03-61]]</f>
        <v>3</v>
      </c>
      <c r="CS307" s="6">
        <f>Table1[[#This Row],[MOH 731_HIV_TB New_KnownHIVPositive(KPs)_HV03-62]]</f>
        <v>0</v>
      </c>
      <c r="CT307" s="6">
        <f t="shared" si="47"/>
        <v>0</v>
      </c>
      <c r="CU307" s="6">
        <f t="shared" si="48"/>
        <v>0</v>
      </c>
      <c r="CV307" s="6">
        <f>Table1[[#This Row],[MOH 731_HIV_TB New HIV Positive_HV03-63]]</f>
        <v>0</v>
      </c>
      <c r="CW307" s="6">
        <f>Table1[[#This Row],[MOH 731_HIV_TB New Known HIV Positive (KP) on HAART_HV03-64]]</f>
        <v>0</v>
      </c>
      <c r="CX307" s="6">
        <f>Table1[[#This Row],[MOH 731_HIV_TB New_start_HAART_HV03-65]]</f>
        <v>0</v>
      </c>
      <c r="CY307" s="6">
        <f>SUM(Table1[[#This Row],[tb_alreadyart_3082]:[tb_newart_3083]])</f>
        <v>0</v>
      </c>
      <c r="CZ307" s="6">
        <f>SUM(Table1[[#This Row],[MOH 731_HTS_No. Initiated on PrEP (NEW)_General popn _(M)_ HV01-19]:[MOH 731_HTS_No. Initiated on PrEP (NEW)_Pregnant and breastfeeding women HV01-31]])</f>
        <v>2</v>
      </c>
      <c r="DA307" s="6">
        <f t="shared" si="49"/>
        <v>0</v>
      </c>
      <c r="DB307" s="6">
        <f t="shared" si="50"/>
        <v>0</v>
      </c>
      <c r="DC307" s="6">
        <f>Table1[[#This Row],[MOH 711 SGBV Total Survivors Seen]]</f>
        <v>0</v>
      </c>
      <c r="DD307" s="6">
        <f t="shared" si="51"/>
        <v>0</v>
      </c>
      <c r="DE307" s="6">
        <f t="shared" si="52"/>
        <v>0</v>
      </c>
      <c r="DF307" s="6">
        <f>SUM(Table1[[#This Row],[MOH 731_HIV_TB_StartTPT_&lt;15 HV03-31]:[MOH 731_HIV_TB_StartTPT_15+ HV03-32]])</f>
        <v>0</v>
      </c>
      <c r="DG307" s="6">
        <f t="shared" si="53"/>
        <v>0</v>
      </c>
      <c r="DH307" s="18"/>
      <c r="DI307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('202408_Ssbkr9jzWWk','202408','Ssbkr9jzWWk','14212','0','95','27','26','0','0','1','0','0','0','0','0','0','176','27','1','3','0','0','0','0','0','0','0','2','0','0','0','0','0','0','0');</v>
      </c>
    </row>
    <row r="308" spans="2:113" x14ac:dyDescent="0.25">
      <c r="B308" s="1">
        <v>202408</v>
      </c>
      <c r="C308" s="2">
        <v>45505</v>
      </c>
      <c r="D308" s="1">
        <v>202408</v>
      </c>
      <c r="E308" s="1"/>
      <c r="F308" s="1" t="s">
        <v>629</v>
      </c>
      <c r="G308" s="1" t="s">
        <v>630</v>
      </c>
      <c r="H308" s="1">
        <v>24233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>
        <v>26</v>
      </c>
      <c r="BZ308" s="1"/>
      <c r="CA308" s="1">
        <v>2</v>
      </c>
      <c r="CB308" s="16">
        <f>SUM(Table1[[#This Row],[MOH 731_HTS_Positive_2-9 _(M)_ HV01-06]:[MOH 731_HTS_Positive_25+ _(F) (Including PMTCT)_HV01-15]])</f>
        <v>0</v>
      </c>
      <c r="CC308" s="16">
        <f>SUM(Table1[[#This Row],[MOH 731_HTS_Tests _(M)_ HV01-01]:[MOH 731_HTS_Tests _(F) (Including PMTCT)_ HV01-02]])</f>
        <v>0</v>
      </c>
      <c r="CD308" s="16">
        <f>Table1[[#This Row],[MOH 711 New ANC clients]]</f>
        <v>26</v>
      </c>
      <c r="CE308" s="6">
        <f>SUM(Table1[[#This Row],[MOH 731_EMTCT_Tested at ANC_Initial_HV02-02]])</f>
        <v>0</v>
      </c>
      <c r="CF308" s="6">
        <f t="shared" si="55"/>
        <v>0</v>
      </c>
      <c r="CG308" s="6">
        <f t="shared" si="55"/>
        <v>0</v>
      </c>
      <c r="CH308" s="6">
        <f>SUM(Table1[[#This Row],[MOH 731_EMTCT_Known Positive at 1st ANC_HV02-01]])</f>
        <v>0</v>
      </c>
      <c r="CI308" s="6">
        <f>SUM(Table1[[#This Row],[MOH 731_EMTCT_Positive Results_ANC_HV02-10]])</f>
        <v>0</v>
      </c>
      <c r="CJ308" s="6">
        <f t="shared" si="45"/>
        <v>0</v>
      </c>
      <c r="CK308" s="6">
        <f t="shared" si="46"/>
        <v>0</v>
      </c>
      <c r="CL308" s="6">
        <f>Table1[[#This Row],[MOH 731_EMTCT_Start HAART_ANC_HV02-15]]</f>
        <v>0</v>
      </c>
      <c r="CM308" s="6">
        <f>Table1[[#This Row],[MOH 731_EMTCT_On HAART at 1st ANC_HV02-14]]</f>
        <v>0</v>
      </c>
      <c r="CN308" s="6">
        <f>SUM(Table1[[#This Row],[MOH 731_HIV_TB_StartART_&lt;1 (M) HV03-01]:[MOH 731_HIV_TB_StartART_25+_(F)_HV03-14]])</f>
        <v>0</v>
      </c>
      <c r="CO308" s="6">
        <f>SUM(Table1[[#This Row],[MOH 731_HIV_TB_OnART_&lt;1 (M) HV03-15]:[MOH 731_HIV_TB_OnART_25+_(F)_HV03-28]])</f>
        <v>0</v>
      </c>
      <c r="CP308" s="6">
        <f>Table1[[#This Row],[anc1_731]]</f>
        <v>26</v>
      </c>
      <c r="CQ308" s="6">
        <f>Table1[[#This Row],[anc_kp]]</f>
        <v>0</v>
      </c>
      <c r="CR308" s="6">
        <f>Table1[[#This Row],[MOH 731_HIV_TB cases_New_HV03-61]]</f>
        <v>0</v>
      </c>
      <c r="CS308" s="6">
        <f>Table1[[#This Row],[MOH 731_HIV_TB New_KnownHIVPositive(KPs)_HV03-62]]</f>
        <v>0</v>
      </c>
      <c r="CT308" s="6">
        <f t="shared" si="47"/>
        <v>0</v>
      </c>
      <c r="CU308" s="6">
        <f t="shared" si="48"/>
        <v>0</v>
      </c>
      <c r="CV308" s="6">
        <f>Table1[[#This Row],[MOH 731_HIV_TB New HIV Positive_HV03-63]]</f>
        <v>0</v>
      </c>
      <c r="CW308" s="6">
        <f>Table1[[#This Row],[MOH 731_HIV_TB New Known HIV Positive (KP) on HAART_HV03-64]]</f>
        <v>0</v>
      </c>
      <c r="CX308" s="6">
        <f>Table1[[#This Row],[MOH 731_HIV_TB New_start_HAART_HV03-65]]</f>
        <v>0</v>
      </c>
      <c r="CY308" s="6">
        <f>SUM(Table1[[#This Row],[tb_alreadyart_3082]:[tb_newart_3083]])</f>
        <v>0</v>
      </c>
      <c r="CZ308" s="6">
        <f>SUM(Table1[[#This Row],[MOH 731_HTS_No. Initiated on PrEP (NEW)_General popn _(M)_ HV01-19]:[MOH 731_HTS_No. Initiated on PrEP (NEW)_Pregnant and breastfeeding women HV01-31]])</f>
        <v>0</v>
      </c>
      <c r="DA308" s="6">
        <f t="shared" si="49"/>
        <v>0</v>
      </c>
      <c r="DB308" s="6">
        <f t="shared" si="50"/>
        <v>0</v>
      </c>
      <c r="DC308" s="6">
        <f>Table1[[#This Row],[MOH 711 SGBV Total Survivors Seen]]</f>
        <v>2</v>
      </c>
      <c r="DD308" s="6">
        <f t="shared" si="51"/>
        <v>0</v>
      </c>
      <c r="DE308" s="6">
        <f t="shared" si="52"/>
        <v>0</v>
      </c>
      <c r="DF308" s="6">
        <f>SUM(Table1[[#This Row],[MOH 731_HIV_TB_StartTPT_&lt;15 HV03-31]:[MOH 731_HIV_TB_StartTPT_15+ HV03-32]])</f>
        <v>0</v>
      </c>
      <c r="DG308" s="6">
        <f t="shared" si="53"/>
        <v>0</v>
      </c>
      <c r="DH308" s="18"/>
      <c r="DI308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('202408_RMbgDUBLgFM','202408','RMbgDUBLgFM','24233','0','0','26','0','0','0','0','0','0','0','0','0','0','0','26','0','0','0','0','0','0','0','0','0','0','0','0','2','0','0','0','0');</v>
      </c>
    </row>
    <row r="309" spans="2:113" x14ac:dyDescent="0.25">
      <c r="B309" s="1">
        <v>202408</v>
      </c>
      <c r="C309" s="2">
        <v>45505</v>
      </c>
      <c r="D309" s="1">
        <v>202408</v>
      </c>
      <c r="E309" s="1"/>
      <c r="F309" s="1" t="s">
        <v>85</v>
      </c>
      <c r="G309" s="1" t="s">
        <v>86</v>
      </c>
      <c r="H309" s="1">
        <v>14217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>
        <v>2</v>
      </c>
      <c r="BZ309" s="1"/>
      <c r="CA309" s="1"/>
      <c r="CB309" s="16">
        <f>SUM(Table1[[#This Row],[MOH 731_HTS_Positive_2-9 _(M)_ HV01-06]:[MOH 731_HTS_Positive_25+ _(F) (Including PMTCT)_HV01-15]])</f>
        <v>0</v>
      </c>
      <c r="CC309" s="16">
        <f>SUM(Table1[[#This Row],[MOH 731_HTS_Tests _(M)_ HV01-01]:[MOH 731_HTS_Tests _(F) (Including PMTCT)_ HV01-02]])</f>
        <v>0</v>
      </c>
      <c r="CD309" s="16">
        <f>Table1[[#This Row],[MOH 711 New ANC clients]]</f>
        <v>2</v>
      </c>
      <c r="CE309" s="6">
        <f>SUM(Table1[[#This Row],[MOH 731_EMTCT_Tested at ANC_Initial_HV02-02]])</f>
        <v>0</v>
      </c>
      <c r="CF309" s="6">
        <f t="shared" si="55"/>
        <v>0</v>
      </c>
      <c r="CG309" s="6">
        <f t="shared" si="55"/>
        <v>0</v>
      </c>
      <c r="CH309" s="6">
        <f>SUM(Table1[[#This Row],[MOH 731_EMTCT_Known Positive at 1st ANC_HV02-01]])</f>
        <v>0</v>
      </c>
      <c r="CI309" s="6">
        <f>SUM(Table1[[#This Row],[MOH 731_EMTCT_Positive Results_ANC_HV02-10]])</f>
        <v>0</v>
      </c>
      <c r="CJ309" s="6">
        <f t="shared" si="45"/>
        <v>0</v>
      </c>
      <c r="CK309" s="6">
        <f t="shared" si="46"/>
        <v>0</v>
      </c>
      <c r="CL309" s="6">
        <f>Table1[[#This Row],[MOH 731_EMTCT_Start HAART_ANC_HV02-15]]</f>
        <v>0</v>
      </c>
      <c r="CM309" s="6">
        <f>Table1[[#This Row],[MOH 731_EMTCT_On HAART at 1st ANC_HV02-14]]</f>
        <v>0</v>
      </c>
      <c r="CN309" s="6">
        <f>SUM(Table1[[#This Row],[MOH 731_HIV_TB_StartART_&lt;1 (M) HV03-01]:[MOH 731_HIV_TB_StartART_25+_(F)_HV03-14]])</f>
        <v>0</v>
      </c>
      <c r="CO309" s="6">
        <f>SUM(Table1[[#This Row],[MOH 731_HIV_TB_OnART_&lt;1 (M) HV03-15]:[MOH 731_HIV_TB_OnART_25+_(F)_HV03-28]])</f>
        <v>0</v>
      </c>
      <c r="CP309" s="6">
        <f>Table1[[#This Row],[anc1_731]]</f>
        <v>2</v>
      </c>
      <c r="CQ309" s="6">
        <f>Table1[[#This Row],[anc_kp]]</f>
        <v>0</v>
      </c>
      <c r="CR309" s="6">
        <f>Table1[[#This Row],[MOH 731_HIV_TB cases_New_HV03-61]]</f>
        <v>0</v>
      </c>
      <c r="CS309" s="6">
        <f>Table1[[#This Row],[MOH 731_HIV_TB New_KnownHIVPositive(KPs)_HV03-62]]</f>
        <v>0</v>
      </c>
      <c r="CT309" s="6">
        <f t="shared" si="47"/>
        <v>0</v>
      </c>
      <c r="CU309" s="6">
        <f t="shared" si="48"/>
        <v>0</v>
      </c>
      <c r="CV309" s="6">
        <f>Table1[[#This Row],[MOH 731_HIV_TB New HIV Positive_HV03-63]]</f>
        <v>0</v>
      </c>
      <c r="CW309" s="6">
        <f>Table1[[#This Row],[MOH 731_HIV_TB New Known HIV Positive (KP) on HAART_HV03-64]]</f>
        <v>0</v>
      </c>
      <c r="CX309" s="6">
        <f>Table1[[#This Row],[MOH 731_HIV_TB New_start_HAART_HV03-65]]</f>
        <v>0</v>
      </c>
      <c r="CY309" s="6">
        <f>SUM(Table1[[#This Row],[tb_alreadyart_3082]:[tb_newart_3083]])</f>
        <v>0</v>
      </c>
      <c r="CZ309" s="6">
        <f>SUM(Table1[[#This Row],[MOH 731_HTS_No. Initiated on PrEP (NEW)_General popn _(M)_ HV01-19]:[MOH 731_HTS_No. Initiated on PrEP (NEW)_Pregnant and breastfeeding women HV01-31]])</f>
        <v>0</v>
      </c>
      <c r="DA309" s="6">
        <f t="shared" si="49"/>
        <v>0</v>
      </c>
      <c r="DB309" s="6">
        <f t="shared" si="50"/>
        <v>0</v>
      </c>
      <c r="DC309" s="6">
        <f>Table1[[#This Row],[MOH 711 SGBV Total Survivors Seen]]</f>
        <v>0</v>
      </c>
      <c r="DD309" s="6">
        <f t="shared" si="51"/>
        <v>0</v>
      </c>
      <c r="DE309" s="6">
        <f t="shared" si="52"/>
        <v>0</v>
      </c>
      <c r="DF309" s="6">
        <f>SUM(Table1[[#This Row],[MOH 731_HIV_TB_StartTPT_&lt;15 HV03-31]:[MOH 731_HIV_TB_StartTPT_15+ HV03-32]])</f>
        <v>0</v>
      </c>
      <c r="DG309" s="6">
        <f t="shared" si="53"/>
        <v>0</v>
      </c>
      <c r="DH309" s="18"/>
      <c r="DI309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('202408_b8gwYD93fzI','202408','b8gwYD93fzI','14217','0','0','2','0','0','0','0','0','0','0','0','0','0','0','2','0','0','0','0','0','0','0','0','0','0','0','0','0','0','0','0','0');</v>
      </c>
    </row>
    <row r="310" spans="2:113" x14ac:dyDescent="0.25">
      <c r="B310" s="1">
        <v>202408</v>
      </c>
      <c r="C310" s="2">
        <v>45505</v>
      </c>
      <c r="D310" s="1">
        <v>202408</v>
      </c>
      <c r="E310" s="1"/>
      <c r="F310" s="1" t="s">
        <v>87</v>
      </c>
      <c r="G310" s="1" t="s">
        <v>88</v>
      </c>
      <c r="H310" s="1">
        <v>14220</v>
      </c>
      <c r="I310" s="1"/>
      <c r="J310" s="1">
        <v>11</v>
      </c>
      <c r="K310" s="1">
        <v>11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>
        <v>6</v>
      </c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>
        <v>6</v>
      </c>
      <c r="BZ310" s="1"/>
      <c r="CA310" s="1"/>
      <c r="CB310" s="16">
        <f>SUM(Table1[[#This Row],[MOH 731_HTS_Positive_2-9 _(M)_ HV01-06]:[MOH 731_HTS_Positive_25+ _(F) (Including PMTCT)_HV01-15]])</f>
        <v>0</v>
      </c>
      <c r="CC310" s="16">
        <f>SUM(Table1[[#This Row],[MOH 731_HTS_Tests _(M)_ HV01-01]:[MOH 731_HTS_Tests _(F) (Including PMTCT)_ HV01-02]])</f>
        <v>22</v>
      </c>
      <c r="CD310" s="16">
        <f>Table1[[#This Row],[MOH 711 New ANC clients]]</f>
        <v>6</v>
      </c>
      <c r="CE310" s="6">
        <f>SUM(Table1[[#This Row],[MOH 731_EMTCT_Tested at ANC_Initial_HV02-02]])</f>
        <v>6</v>
      </c>
      <c r="CF310" s="6">
        <f t="shared" si="55"/>
        <v>0</v>
      </c>
      <c r="CG310" s="6">
        <f t="shared" si="55"/>
        <v>0</v>
      </c>
      <c r="CH310" s="6">
        <f>SUM(Table1[[#This Row],[MOH 731_EMTCT_Known Positive at 1st ANC_HV02-01]])</f>
        <v>0</v>
      </c>
      <c r="CI310" s="6">
        <f>SUM(Table1[[#This Row],[MOH 731_EMTCT_Positive Results_ANC_HV02-10]])</f>
        <v>0</v>
      </c>
      <c r="CJ310" s="6">
        <f t="shared" si="45"/>
        <v>0</v>
      </c>
      <c r="CK310" s="6">
        <f t="shared" si="46"/>
        <v>0</v>
      </c>
      <c r="CL310" s="6">
        <f>Table1[[#This Row],[MOH 731_EMTCT_Start HAART_ANC_HV02-15]]</f>
        <v>0</v>
      </c>
      <c r="CM310" s="6">
        <f>Table1[[#This Row],[MOH 731_EMTCT_On HAART at 1st ANC_HV02-14]]</f>
        <v>0</v>
      </c>
      <c r="CN310" s="6">
        <f>SUM(Table1[[#This Row],[MOH 731_HIV_TB_StartART_&lt;1 (M) HV03-01]:[MOH 731_HIV_TB_StartART_25+_(F)_HV03-14]])</f>
        <v>0</v>
      </c>
      <c r="CO310" s="6">
        <f>SUM(Table1[[#This Row],[MOH 731_HIV_TB_OnART_&lt;1 (M) HV03-15]:[MOH 731_HIV_TB_OnART_25+_(F)_HV03-28]])</f>
        <v>0</v>
      </c>
      <c r="CP310" s="6">
        <f>Table1[[#This Row],[anc1_731]]</f>
        <v>6</v>
      </c>
      <c r="CQ310" s="6">
        <f>Table1[[#This Row],[anc_kp]]</f>
        <v>0</v>
      </c>
      <c r="CR310" s="6">
        <f>Table1[[#This Row],[MOH 731_HIV_TB cases_New_HV03-61]]</f>
        <v>0</v>
      </c>
      <c r="CS310" s="6">
        <f>Table1[[#This Row],[MOH 731_HIV_TB New_KnownHIVPositive(KPs)_HV03-62]]</f>
        <v>0</v>
      </c>
      <c r="CT310" s="6">
        <f t="shared" si="47"/>
        <v>0</v>
      </c>
      <c r="CU310" s="6">
        <f t="shared" si="48"/>
        <v>0</v>
      </c>
      <c r="CV310" s="6">
        <f>Table1[[#This Row],[MOH 731_HIV_TB New HIV Positive_HV03-63]]</f>
        <v>0</v>
      </c>
      <c r="CW310" s="6">
        <f>Table1[[#This Row],[MOH 731_HIV_TB New Known HIV Positive (KP) on HAART_HV03-64]]</f>
        <v>0</v>
      </c>
      <c r="CX310" s="6">
        <f>Table1[[#This Row],[MOH 731_HIV_TB New_start_HAART_HV03-65]]</f>
        <v>0</v>
      </c>
      <c r="CY310" s="6">
        <f>SUM(Table1[[#This Row],[tb_alreadyart_3082]:[tb_newart_3083]])</f>
        <v>0</v>
      </c>
      <c r="CZ310" s="6">
        <f>SUM(Table1[[#This Row],[MOH 731_HTS_No. Initiated on PrEP (NEW)_General popn _(M)_ HV01-19]:[MOH 731_HTS_No. Initiated on PrEP (NEW)_Pregnant and breastfeeding women HV01-31]])</f>
        <v>0</v>
      </c>
      <c r="DA310" s="6">
        <f t="shared" si="49"/>
        <v>0</v>
      </c>
      <c r="DB310" s="6">
        <f t="shared" si="50"/>
        <v>0</v>
      </c>
      <c r="DC310" s="6">
        <f>Table1[[#This Row],[MOH 711 SGBV Total Survivors Seen]]</f>
        <v>0</v>
      </c>
      <c r="DD310" s="6">
        <f t="shared" si="51"/>
        <v>0</v>
      </c>
      <c r="DE310" s="6">
        <f t="shared" si="52"/>
        <v>0</v>
      </c>
      <c r="DF310" s="6">
        <f>SUM(Table1[[#This Row],[MOH 731_HIV_TB_StartTPT_&lt;15 HV03-31]:[MOH 731_HIV_TB_StartTPT_15+ HV03-32]])</f>
        <v>0</v>
      </c>
      <c r="DG310" s="6">
        <f t="shared" si="53"/>
        <v>0</v>
      </c>
      <c r="DH310" s="18"/>
      <c r="DI310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('202408_mFfNCikLgni','202408','mFfNCikLgni','14220','0','22','6','6','0','0','0','0','0','0','0','0','0','0','6','0','0','0','0','0','0','0','0','0','0','0','0','0','0','0','0','0');</v>
      </c>
    </row>
    <row r="311" spans="2:113" x14ac:dyDescent="0.25">
      <c r="B311" s="1">
        <v>202408</v>
      </c>
      <c r="C311" s="2">
        <v>45505</v>
      </c>
      <c r="D311" s="1">
        <v>202408</v>
      </c>
      <c r="E311" s="1"/>
      <c r="F311" s="1" t="s">
        <v>696</v>
      </c>
      <c r="G311" s="1" t="s">
        <v>697</v>
      </c>
      <c r="H311" s="1">
        <v>17273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>
        <v>12</v>
      </c>
      <c r="BZ311" s="1"/>
      <c r="CA311" s="1"/>
      <c r="CB311" s="16">
        <f>SUM(Table1[[#This Row],[MOH 731_HTS_Positive_2-9 _(M)_ HV01-06]:[MOH 731_HTS_Positive_25+ _(F) (Including PMTCT)_HV01-15]])</f>
        <v>0</v>
      </c>
      <c r="CC311" s="16">
        <f>SUM(Table1[[#This Row],[MOH 731_HTS_Tests _(M)_ HV01-01]:[MOH 731_HTS_Tests _(F) (Including PMTCT)_ HV01-02]])</f>
        <v>0</v>
      </c>
      <c r="CD311" s="16">
        <f>Table1[[#This Row],[MOH 711 New ANC clients]]</f>
        <v>12</v>
      </c>
      <c r="CE311" s="6">
        <f>SUM(Table1[[#This Row],[MOH 731_EMTCT_Tested at ANC_Initial_HV02-02]])</f>
        <v>0</v>
      </c>
      <c r="CF311" s="6">
        <f t="shared" si="55"/>
        <v>0</v>
      </c>
      <c r="CG311" s="6">
        <f t="shared" si="55"/>
        <v>0</v>
      </c>
      <c r="CH311" s="6">
        <f>SUM(Table1[[#This Row],[MOH 731_EMTCT_Known Positive at 1st ANC_HV02-01]])</f>
        <v>0</v>
      </c>
      <c r="CI311" s="6">
        <f>SUM(Table1[[#This Row],[MOH 731_EMTCT_Positive Results_ANC_HV02-10]])</f>
        <v>0</v>
      </c>
      <c r="CJ311" s="6">
        <f t="shared" si="45"/>
        <v>0</v>
      </c>
      <c r="CK311" s="6">
        <f t="shared" si="46"/>
        <v>0</v>
      </c>
      <c r="CL311" s="6">
        <f>Table1[[#This Row],[MOH 731_EMTCT_Start HAART_ANC_HV02-15]]</f>
        <v>0</v>
      </c>
      <c r="CM311" s="6">
        <f>Table1[[#This Row],[MOH 731_EMTCT_On HAART at 1st ANC_HV02-14]]</f>
        <v>0</v>
      </c>
      <c r="CN311" s="6">
        <f>SUM(Table1[[#This Row],[MOH 731_HIV_TB_StartART_&lt;1 (M) HV03-01]:[MOH 731_HIV_TB_StartART_25+_(F)_HV03-14]])</f>
        <v>0</v>
      </c>
      <c r="CO311" s="6">
        <f>SUM(Table1[[#This Row],[MOH 731_HIV_TB_OnART_&lt;1 (M) HV03-15]:[MOH 731_HIV_TB_OnART_25+_(F)_HV03-28]])</f>
        <v>0</v>
      </c>
      <c r="CP311" s="6">
        <f>Table1[[#This Row],[anc1_731]]</f>
        <v>12</v>
      </c>
      <c r="CQ311" s="6">
        <f>Table1[[#This Row],[anc_kp]]</f>
        <v>0</v>
      </c>
      <c r="CR311" s="6">
        <f>Table1[[#This Row],[MOH 731_HIV_TB cases_New_HV03-61]]</f>
        <v>0</v>
      </c>
      <c r="CS311" s="6">
        <f>Table1[[#This Row],[MOH 731_HIV_TB New_KnownHIVPositive(KPs)_HV03-62]]</f>
        <v>0</v>
      </c>
      <c r="CT311" s="6">
        <f t="shared" si="47"/>
        <v>0</v>
      </c>
      <c r="CU311" s="6">
        <f t="shared" si="48"/>
        <v>0</v>
      </c>
      <c r="CV311" s="6">
        <f>Table1[[#This Row],[MOH 731_HIV_TB New HIV Positive_HV03-63]]</f>
        <v>0</v>
      </c>
      <c r="CW311" s="6">
        <f>Table1[[#This Row],[MOH 731_HIV_TB New Known HIV Positive (KP) on HAART_HV03-64]]</f>
        <v>0</v>
      </c>
      <c r="CX311" s="6">
        <f>Table1[[#This Row],[MOH 731_HIV_TB New_start_HAART_HV03-65]]</f>
        <v>0</v>
      </c>
      <c r="CY311" s="6">
        <f>SUM(Table1[[#This Row],[tb_alreadyart_3082]:[tb_newart_3083]])</f>
        <v>0</v>
      </c>
      <c r="CZ311" s="6">
        <f>SUM(Table1[[#This Row],[MOH 731_HTS_No. Initiated on PrEP (NEW)_General popn _(M)_ HV01-19]:[MOH 731_HTS_No. Initiated on PrEP (NEW)_Pregnant and breastfeeding women HV01-31]])</f>
        <v>0</v>
      </c>
      <c r="DA311" s="6">
        <f t="shared" si="49"/>
        <v>0</v>
      </c>
      <c r="DB311" s="6">
        <f t="shared" si="50"/>
        <v>0</v>
      </c>
      <c r="DC311" s="6">
        <f>Table1[[#This Row],[MOH 711 SGBV Total Survivors Seen]]</f>
        <v>0</v>
      </c>
      <c r="DD311" s="6">
        <f t="shared" si="51"/>
        <v>0</v>
      </c>
      <c r="DE311" s="6">
        <f t="shared" si="52"/>
        <v>0</v>
      </c>
      <c r="DF311" s="6">
        <f>SUM(Table1[[#This Row],[MOH 731_HIV_TB_StartTPT_&lt;15 HV03-31]:[MOH 731_HIV_TB_StartTPT_15+ HV03-32]])</f>
        <v>0</v>
      </c>
      <c r="DG311" s="6">
        <f t="shared" si="53"/>
        <v>0</v>
      </c>
      <c r="DH311" s="18"/>
      <c r="DI311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('202408_OmyOQTOHsOF','202408','OmyOQTOHsOF','17273','0','0','12','0','0','0','0','0','0','0','0','0','0','0','12','0','0','0','0','0','0','0','0','0','0','0','0','0','0','0','0','0');</v>
      </c>
    </row>
    <row r="312" spans="2:113" x14ac:dyDescent="0.25">
      <c r="B312" s="1">
        <v>202408</v>
      </c>
      <c r="C312" s="2">
        <v>45505</v>
      </c>
      <c r="D312" s="1">
        <v>202408</v>
      </c>
      <c r="E312" s="1"/>
      <c r="F312" s="1" t="s">
        <v>635</v>
      </c>
      <c r="G312" s="1" t="s">
        <v>636</v>
      </c>
      <c r="H312" s="1">
        <v>14228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>
        <v>58</v>
      </c>
      <c r="BZ312" s="1"/>
      <c r="CA312" s="1"/>
      <c r="CB312" s="16">
        <f>SUM(Table1[[#This Row],[MOH 731_HTS_Positive_2-9 _(M)_ HV01-06]:[MOH 731_HTS_Positive_25+ _(F) (Including PMTCT)_HV01-15]])</f>
        <v>0</v>
      </c>
      <c r="CC312" s="16">
        <f>SUM(Table1[[#This Row],[MOH 731_HTS_Tests _(M)_ HV01-01]:[MOH 731_HTS_Tests _(F) (Including PMTCT)_ HV01-02]])</f>
        <v>0</v>
      </c>
      <c r="CD312" s="16">
        <f>Table1[[#This Row],[MOH 711 New ANC clients]]</f>
        <v>58</v>
      </c>
      <c r="CE312" s="6">
        <f>SUM(Table1[[#This Row],[MOH 731_EMTCT_Tested at ANC_Initial_HV02-02]])</f>
        <v>0</v>
      </c>
      <c r="CF312" s="6">
        <f t="shared" si="55"/>
        <v>0</v>
      </c>
      <c r="CG312" s="6">
        <f t="shared" si="55"/>
        <v>0</v>
      </c>
      <c r="CH312" s="6">
        <f>SUM(Table1[[#This Row],[MOH 731_EMTCT_Known Positive at 1st ANC_HV02-01]])</f>
        <v>0</v>
      </c>
      <c r="CI312" s="6">
        <f>SUM(Table1[[#This Row],[MOH 731_EMTCT_Positive Results_ANC_HV02-10]])</f>
        <v>0</v>
      </c>
      <c r="CJ312" s="6">
        <f t="shared" si="45"/>
        <v>0</v>
      </c>
      <c r="CK312" s="6">
        <f t="shared" si="46"/>
        <v>0</v>
      </c>
      <c r="CL312" s="6">
        <f>Table1[[#This Row],[MOH 731_EMTCT_Start HAART_ANC_HV02-15]]</f>
        <v>0</v>
      </c>
      <c r="CM312" s="6">
        <f>Table1[[#This Row],[MOH 731_EMTCT_On HAART at 1st ANC_HV02-14]]</f>
        <v>0</v>
      </c>
      <c r="CN312" s="6">
        <f>SUM(Table1[[#This Row],[MOH 731_HIV_TB_StartART_&lt;1 (M) HV03-01]:[MOH 731_HIV_TB_StartART_25+_(F)_HV03-14]])</f>
        <v>0</v>
      </c>
      <c r="CO312" s="6">
        <f>SUM(Table1[[#This Row],[MOH 731_HIV_TB_OnART_&lt;1 (M) HV03-15]:[MOH 731_HIV_TB_OnART_25+_(F)_HV03-28]])</f>
        <v>0</v>
      </c>
      <c r="CP312" s="6">
        <f>Table1[[#This Row],[anc1_731]]</f>
        <v>58</v>
      </c>
      <c r="CQ312" s="6">
        <f>Table1[[#This Row],[anc_kp]]</f>
        <v>0</v>
      </c>
      <c r="CR312" s="6">
        <f>Table1[[#This Row],[MOH 731_HIV_TB cases_New_HV03-61]]</f>
        <v>0</v>
      </c>
      <c r="CS312" s="6">
        <f>Table1[[#This Row],[MOH 731_HIV_TB New_KnownHIVPositive(KPs)_HV03-62]]</f>
        <v>0</v>
      </c>
      <c r="CT312" s="6">
        <f t="shared" si="47"/>
        <v>0</v>
      </c>
      <c r="CU312" s="6">
        <f t="shared" si="48"/>
        <v>0</v>
      </c>
      <c r="CV312" s="6">
        <f>Table1[[#This Row],[MOH 731_HIV_TB New HIV Positive_HV03-63]]</f>
        <v>0</v>
      </c>
      <c r="CW312" s="6">
        <f>Table1[[#This Row],[MOH 731_HIV_TB New Known HIV Positive (KP) on HAART_HV03-64]]</f>
        <v>0</v>
      </c>
      <c r="CX312" s="6">
        <f>Table1[[#This Row],[MOH 731_HIV_TB New_start_HAART_HV03-65]]</f>
        <v>0</v>
      </c>
      <c r="CY312" s="6">
        <f>SUM(Table1[[#This Row],[tb_alreadyart_3082]:[tb_newart_3083]])</f>
        <v>0</v>
      </c>
      <c r="CZ312" s="6">
        <f>SUM(Table1[[#This Row],[MOH 731_HTS_No. Initiated on PrEP (NEW)_General popn _(M)_ HV01-19]:[MOH 731_HTS_No. Initiated on PrEP (NEW)_Pregnant and breastfeeding women HV01-31]])</f>
        <v>0</v>
      </c>
      <c r="DA312" s="6">
        <f t="shared" si="49"/>
        <v>0</v>
      </c>
      <c r="DB312" s="6">
        <f t="shared" si="50"/>
        <v>0</v>
      </c>
      <c r="DC312" s="6">
        <f>Table1[[#This Row],[MOH 711 SGBV Total Survivors Seen]]</f>
        <v>0</v>
      </c>
      <c r="DD312" s="6">
        <f t="shared" si="51"/>
        <v>0</v>
      </c>
      <c r="DE312" s="6">
        <f t="shared" si="52"/>
        <v>0</v>
      </c>
      <c r="DF312" s="6">
        <f>SUM(Table1[[#This Row],[MOH 731_HIV_TB_StartTPT_&lt;15 HV03-31]:[MOH 731_HIV_TB_StartTPT_15+ HV03-32]])</f>
        <v>0</v>
      </c>
      <c r="DG312" s="6">
        <f t="shared" si="53"/>
        <v>0</v>
      </c>
      <c r="DH312" s="18"/>
      <c r="DI312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('202408_gFZWGPYDPW5','202408','gFZWGPYDPW5','14228','0','0','58','0','0','0','0','0','0','0','0','0','0','0','58','0','0','0','0','0','0','0','0','0','0','0','0','0','0','0','0','0');</v>
      </c>
    </row>
    <row r="313" spans="2:113" x14ac:dyDescent="0.25">
      <c r="B313" s="1">
        <v>202408</v>
      </c>
      <c r="C313" s="2">
        <v>45505</v>
      </c>
      <c r="D313" s="1">
        <v>202408</v>
      </c>
      <c r="E313" s="1"/>
      <c r="F313" s="1" t="s">
        <v>92</v>
      </c>
      <c r="G313" s="1" t="s">
        <v>93</v>
      </c>
      <c r="H313" s="1">
        <v>14607</v>
      </c>
      <c r="I313" s="1"/>
      <c r="J313" s="1">
        <v>116</v>
      </c>
      <c r="K313" s="1">
        <v>496</v>
      </c>
      <c r="L313" s="1"/>
      <c r="M313" s="1"/>
      <c r="N313" s="1"/>
      <c r="O313" s="1"/>
      <c r="P313" s="1"/>
      <c r="Q313" s="1"/>
      <c r="R313" s="1"/>
      <c r="S313" s="1">
        <v>3</v>
      </c>
      <c r="T313" s="1">
        <v>1</v>
      </c>
      <c r="U313" s="1">
        <v>3</v>
      </c>
      <c r="V313" s="1">
        <v>4</v>
      </c>
      <c r="W313" s="1">
        <v>4</v>
      </c>
      <c r="X313" s="1"/>
      <c r="Y313" s="1">
        <v>20</v>
      </c>
      <c r="Z313" s="1"/>
      <c r="AA313" s="1"/>
      <c r="AB313" s="1">
        <v>2</v>
      </c>
      <c r="AC313" s="1"/>
      <c r="AD313" s="1"/>
      <c r="AE313" s="1"/>
      <c r="AF313" s="1">
        <v>2</v>
      </c>
      <c r="AG313" s="1">
        <v>10</v>
      </c>
      <c r="AH313" s="1"/>
      <c r="AI313" s="1">
        <v>2</v>
      </c>
      <c r="AJ313" s="1">
        <v>118</v>
      </c>
      <c r="AK313" s="1">
        <v>6</v>
      </c>
      <c r="AL313" s="1"/>
      <c r="AM313" s="1">
        <v>2</v>
      </c>
      <c r="AN313" s="1">
        <v>2</v>
      </c>
      <c r="AO313" s="1">
        <v>2</v>
      </c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>
        <v>3</v>
      </c>
      <c r="BB313" s="1">
        <v>1</v>
      </c>
      <c r="BC313" s="1">
        <v>2</v>
      </c>
      <c r="BD313" s="1"/>
      <c r="BE313" s="1">
        <v>1</v>
      </c>
      <c r="BF313" s="1">
        <v>2</v>
      </c>
      <c r="BG313" s="1">
        <v>1</v>
      </c>
      <c r="BH313" s="1">
        <v>9</v>
      </c>
      <c r="BI313" s="1">
        <v>5</v>
      </c>
      <c r="BJ313" s="1">
        <v>14</v>
      </c>
      <c r="BK313" s="1">
        <v>8</v>
      </c>
      <c r="BL313" s="1">
        <v>25</v>
      </c>
      <c r="BM313" s="1">
        <v>16</v>
      </c>
      <c r="BN313" s="1">
        <v>26</v>
      </c>
      <c r="BO313" s="1">
        <v>47</v>
      </c>
      <c r="BP313" s="1">
        <v>379</v>
      </c>
      <c r="BQ313" s="1">
        <v>803</v>
      </c>
      <c r="BR313" s="1"/>
      <c r="BS313" s="1">
        <v>16</v>
      </c>
      <c r="BT313" s="1">
        <v>7</v>
      </c>
      <c r="BU313" s="1">
        <v>2</v>
      </c>
      <c r="BV313" s="1"/>
      <c r="BW313" s="1">
        <v>2</v>
      </c>
      <c r="BX313" s="1"/>
      <c r="BY313" s="1">
        <v>120</v>
      </c>
      <c r="BZ313" s="1"/>
      <c r="CA313" s="1">
        <v>5</v>
      </c>
      <c r="CB313" s="16">
        <f>SUM(Table1[[#This Row],[MOH 731_HTS_Positive_2-9 _(M)_ HV01-06]:[MOH 731_HTS_Positive_25+ _(F) (Including PMTCT)_HV01-15]])</f>
        <v>7</v>
      </c>
      <c r="CC313" s="16">
        <f>SUM(Table1[[#This Row],[MOH 731_HTS_Tests _(M)_ HV01-01]:[MOH 731_HTS_Tests _(F) (Including PMTCT)_ HV01-02]])</f>
        <v>612</v>
      </c>
      <c r="CD313" s="16">
        <f>Table1[[#This Row],[MOH 711 New ANC clients]]</f>
        <v>120</v>
      </c>
      <c r="CE313" s="6">
        <f>SUM(Table1[[#This Row],[MOH 731_EMTCT_Tested at ANC_Initial_HV02-02]])</f>
        <v>118</v>
      </c>
      <c r="CF313" s="6">
        <f t="shared" si="55"/>
        <v>0</v>
      </c>
      <c r="CG313" s="6">
        <f t="shared" si="55"/>
        <v>0</v>
      </c>
      <c r="CH313" s="6">
        <f>SUM(Table1[[#This Row],[MOH 731_EMTCT_Known Positive at 1st ANC_HV02-01]])</f>
        <v>2</v>
      </c>
      <c r="CI313" s="6">
        <f>SUM(Table1[[#This Row],[MOH 731_EMTCT_Positive Results_ANC_HV02-10]])</f>
        <v>2</v>
      </c>
      <c r="CJ313" s="6">
        <f t="shared" si="45"/>
        <v>0</v>
      </c>
      <c r="CK313" s="6">
        <f t="shared" si="46"/>
        <v>0</v>
      </c>
      <c r="CL313" s="6">
        <f>Table1[[#This Row],[MOH 731_EMTCT_Start HAART_ANC_HV02-15]]</f>
        <v>2</v>
      </c>
      <c r="CM313" s="6">
        <f>Table1[[#This Row],[MOH 731_EMTCT_On HAART at 1st ANC_HV02-14]]</f>
        <v>2</v>
      </c>
      <c r="CN313" s="6">
        <f>SUM(Table1[[#This Row],[MOH 731_HIV_TB_StartART_&lt;1 (M) HV03-01]:[MOH 731_HIV_TB_StartART_25+_(F)_HV03-14]])</f>
        <v>6</v>
      </c>
      <c r="CO313" s="6">
        <f>SUM(Table1[[#This Row],[MOH 731_HIV_TB_OnART_&lt;1 (M) HV03-15]:[MOH 731_HIV_TB_OnART_25+_(F)_HV03-28]])</f>
        <v>1336</v>
      </c>
      <c r="CP313" s="6">
        <f>Table1[[#This Row],[anc1_731]]</f>
        <v>120</v>
      </c>
      <c r="CQ313" s="6">
        <f>Table1[[#This Row],[anc_kp]]</f>
        <v>2</v>
      </c>
      <c r="CR313" s="6">
        <f>Table1[[#This Row],[MOH 731_HIV_TB cases_New_HV03-61]]</f>
        <v>7</v>
      </c>
      <c r="CS313" s="6">
        <f>Table1[[#This Row],[MOH 731_HIV_TB New_KnownHIVPositive(KPs)_HV03-62]]</f>
        <v>2</v>
      </c>
      <c r="CT313" s="6">
        <f t="shared" si="47"/>
        <v>0</v>
      </c>
      <c r="CU313" s="6">
        <f t="shared" si="48"/>
        <v>0</v>
      </c>
      <c r="CV313" s="6">
        <f>Table1[[#This Row],[MOH 731_HIV_TB New HIV Positive_HV03-63]]</f>
        <v>0</v>
      </c>
      <c r="CW313" s="6">
        <f>Table1[[#This Row],[MOH 731_HIV_TB New Known HIV Positive (KP) on HAART_HV03-64]]</f>
        <v>2</v>
      </c>
      <c r="CX313" s="6">
        <f>Table1[[#This Row],[MOH 731_HIV_TB New_start_HAART_HV03-65]]</f>
        <v>0</v>
      </c>
      <c r="CY313" s="6">
        <f>SUM(Table1[[#This Row],[tb_alreadyart_3082]:[tb_newart_3083]])</f>
        <v>2</v>
      </c>
      <c r="CZ313" s="6">
        <f>SUM(Table1[[#This Row],[MOH 731_HTS_No. Initiated on PrEP (NEW)_General popn _(M)_ HV01-19]:[MOH 731_HTS_No. Initiated on PrEP (NEW)_Pregnant and breastfeeding women HV01-31]])</f>
        <v>42</v>
      </c>
      <c r="DA313" s="6">
        <f t="shared" si="49"/>
        <v>0</v>
      </c>
      <c r="DB313" s="6">
        <f t="shared" si="50"/>
        <v>0</v>
      </c>
      <c r="DC313" s="6">
        <f>Table1[[#This Row],[MOH 711 SGBV Total Survivors Seen]]</f>
        <v>5</v>
      </c>
      <c r="DD313" s="6">
        <f t="shared" si="51"/>
        <v>0</v>
      </c>
      <c r="DE313" s="6">
        <f t="shared" si="52"/>
        <v>0</v>
      </c>
      <c r="DF313" s="6">
        <f>SUM(Table1[[#This Row],[MOH 731_HIV_TB_StartTPT_&lt;15 HV03-31]:[MOH 731_HIV_TB_StartTPT_15+ HV03-32]])</f>
        <v>16</v>
      </c>
      <c r="DG313" s="6">
        <f t="shared" si="53"/>
        <v>0</v>
      </c>
      <c r="DH313" s="18"/>
      <c r="DI313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('202408_NcCkDlIqJuM','202408','NcCkDlIqJuM','14607','7','612','120','118','0','0','2','2','0','0','2','2','6','1336','120','2','7','2','0','0','0','2','0','2','42','0','0','5','0','0','16','0');</v>
      </c>
    </row>
    <row r="314" spans="2:113" x14ac:dyDescent="0.25">
      <c r="B314" s="1">
        <v>202408</v>
      </c>
      <c r="C314" s="2">
        <v>45505</v>
      </c>
      <c r="D314" s="1">
        <v>202408</v>
      </c>
      <c r="E314" s="1"/>
      <c r="F314" s="1" t="s">
        <v>637</v>
      </c>
      <c r="G314" s="1" t="s">
        <v>638</v>
      </c>
      <c r="H314" s="1">
        <v>14235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>
        <v>23</v>
      </c>
      <c r="BZ314" s="1"/>
      <c r="CA314" s="1"/>
      <c r="CB314" s="16">
        <f>SUM(Table1[[#This Row],[MOH 731_HTS_Positive_2-9 _(M)_ HV01-06]:[MOH 731_HTS_Positive_25+ _(F) (Including PMTCT)_HV01-15]])</f>
        <v>0</v>
      </c>
      <c r="CC314" s="16">
        <f>SUM(Table1[[#This Row],[MOH 731_HTS_Tests _(M)_ HV01-01]:[MOH 731_HTS_Tests _(F) (Including PMTCT)_ HV01-02]])</f>
        <v>0</v>
      </c>
      <c r="CD314" s="16">
        <f>Table1[[#This Row],[MOH 711 New ANC clients]]</f>
        <v>23</v>
      </c>
      <c r="CE314" s="6">
        <f>SUM(Table1[[#This Row],[MOH 731_EMTCT_Tested at ANC_Initial_HV02-02]])</f>
        <v>0</v>
      </c>
      <c r="CF314" s="6">
        <f t="shared" si="55"/>
        <v>0</v>
      </c>
      <c r="CG314" s="6">
        <f t="shared" si="55"/>
        <v>0</v>
      </c>
      <c r="CH314" s="6">
        <f>SUM(Table1[[#This Row],[MOH 731_EMTCT_Known Positive at 1st ANC_HV02-01]])</f>
        <v>0</v>
      </c>
      <c r="CI314" s="6">
        <f>SUM(Table1[[#This Row],[MOH 731_EMTCT_Positive Results_ANC_HV02-10]])</f>
        <v>0</v>
      </c>
      <c r="CJ314" s="6">
        <f t="shared" si="45"/>
        <v>0</v>
      </c>
      <c r="CK314" s="6">
        <f t="shared" si="46"/>
        <v>0</v>
      </c>
      <c r="CL314" s="6">
        <f>Table1[[#This Row],[MOH 731_EMTCT_Start HAART_ANC_HV02-15]]</f>
        <v>0</v>
      </c>
      <c r="CM314" s="6">
        <f>Table1[[#This Row],[MOH 731_EMTCT_On HAART at 1st ANC_HV02-14]]</f>
        <v>0</v>
      </c>
      <c r="CN314" s="6">
        <f>SUM(Table1[[#This Row],[MOH 731_HIV_TB_StartART_&lt;1 (M) HV03-01]:[MOH 731_HIV_TB_StartART_25+_(F)_HV03-14]])</f>
        <v>0</v>
      </c>
      <c r="CO314" s="6">
        <f>SUM(Table1[[#This Row],[MOH 731_HIV_TB_OnART_&lt;1 (M) HV03-15]:[MOH 731_HIV_TB_OnART_25+_(F)_HV03-28]])</f>
        <v>0</v>
      </c>
      <c r="CP314" s="6">
        <f>Table1[[#This Row],[anc1_731]]</f>
        <v>23</v>
      </c>
      <c r="CQ314" s="6">
        <f>Table1[[#This Row],[anc_kp]]</f>
        <v>0</v>
      </c>
      <c r="CR314" s="6">
        <f>Table1[[#This Row],[MOH 731_HIV_TB cases_New_HV03-61]]</f>
        <v>0</v>
      </c>
      <c r="CS314" s="6">
        <f>Table1[[#This Row],[MOH 731_HIV_TB New_KnownHIVPositive(KPs)_HV03-62]]</f>
        <v>0</v>
      </c>
      <c r="CT314" s="6">
        <f t="shared" si="47"/>
        <v>0</v>
      </c>
      <c r="CU314" s="6">
        <f t="shared" si="48"/>
        <v>0</v>
      </c>
      <c r="CV314" s="6">
        <f>Table1[[#This Row],[MOH 731_HIV_TB New HIV Positive_HV03-63]]</f>
        <v>0</v>
      </c>
      <c r="CW314" s="6">
        <f>Table1[[#This Row],[MOH 731_HIV_TB New Known HIV Positive (KP) on HAART_HV03-64]]</f>
        <v>0</v>
      </c>
      <c r="CX314" s="6">
        <f>Table1[[#This Row],[MOH 731_HIV_TB New_start_HAART_HV03-65]]</f>
        <v>0</v>
      </c>
      <c r="CY314" s="6">
        <f>SUM(Table1[[#This Row],[tb_alreadyart_3082]:[tb_newart_3083]])</f>
        <v>0</v>
      </c>
      <c r="CZ314" s="6">
        <f>SUM(Table1[[#This Row],[MOH 731_HTS_No. Initiated on PrEP (NEW)_General popn _(M)_ HV01-19]:[MOH 731_HTS_No. Initiated on PrEP (NEW)_Pregnant and breastfeeding women HV01-31]])</f>
        <v>0</v>
      </c>
      <c r="DA314" s="6">
        <f t="shared" si="49"/>
        <v>0</v>
      </c>
      <c r="DB314" s="6">
        <f t="shared" si="50"/>
        <v>0</v>
      </c>
      <c r="DC314" s="6">
        <f>Table1[[#This Row],[MOH 711 SGBV Total Survivors Seen]]</f>
        <v>0</v>
      </c>
      <c r="DD314" s="6">
        <f t="shared" si="51"/>
        <v>0</v>
      </c>
      <c r="DE314" s="6">
        <f t="shared" si="52"/>
        <v>0</v>
      </c>
      <c r="DF314" s="6">
        <f>SUM(Table1[[#This Row],[MOH 731_HIV_TB_StartTPT_&lt;15 HV03-31]:[MOH 731_HIV_TB_StartTPT_15+ HV03-32]])</f>
        <v>0</v>
      </c>
      <c r="DG314" s="6">
        <f t="shared" si="53"/>
        <v>0</v>
      </c>
      <c r="DH314" s="18"/>
      <c r="DI314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('202408_HXJMJmTVPUt','202408','HXJMJmTVPUt','14235','0','0','23','0','0','0','0','0','0','0','0','0','0','0','23','0','0','0','0','0','0','0','0','0','0','0','0','0','0','0','0','0');</v>
      </c>
    </row>
    <row r="315" spans="2:113" x14ac:dyDescent="0.25">
      <c r="B315" s="1">
        <v>202408</v>
      </c>
      <c r="C315" s="2">
        <v>45505</v>
      </c>
      <c r="D315" s="1">
        <v>202408</v>
      </c>
      <c r="E315" s="1"/>
      <c r="F315" s="1" t="s">
        <v>639</v>
      </c>
      <c r="G315" s="1" t="s">
        <v>640</v>
      </c>
      <c r="H315" s="1">
        <v>14236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>
        <v>11</v>
      </c>
      <c r="BZ315" s="1"/>
      <c r="CA315" s="1"/>
      <c r="CB315" s="16">
        <f>SUM(Table1[[#This Row],[MOH 731_HTS_Positive_2-9 _(M)_ HV01-06]:[MOH 731_HTS_Positive_25+ _(F) (Including PMTCT)_HV01-15]])</f>
        <v>0</v>
      </c>
      <c r="CC315" s="16">
        <f>SUM(Table1[[#This Row],[MOH 731_HTS_Tests _(M)_ HV01-01]:[MOH 731_HTS_Tests _(F) (Including PMTCT)_ HV01-02]])</f>
        <v>0</v>
      </c>
      <c r="CD315" s="16">
        <f>Table1[[#This Row],[MOH 711 New ANC clients]]</f>
        <v>11</v>
      </c>
      <c r="CE315" s="6">
        <f>SUM(Table1[[#This Row],[MOH 731_EMTCT_Tested at ANC_Initial_HV02-02]])</f>
        <v>0</v>
      </c>
      <c r="CF315" s="6">
        <f t="shared" si="55"/>
        <v>0</v>
      </c>
      <c r="CG315" s="6">
        <f t="shared" si="55"/>
        <v>0</v>
      </c>
      <c r="CH315" s="6">
        <f>SUM(Table1[[#This Row],[MOH 731_EMTCT_Known Positive at 1st ANC_HV02-01]])</f>
        <v>0</v>
      </c>
      <c r="CI315" s="6">
        <f>SUM(Table1[[#This Row],[MOH 731_EMTCT_Positive Results_ANC_HV02-10]])</f>
        <v>0</v>
      </c>
      <c r="CJ315" s="6">
        <f t="shared" si="45"/>
        <v>0</v>
      </c>
      <c r="CK315" s="6">
        <f t="shared" si="46"/>
        <v>0</v>
      </c>
      <c r="CL315" s="6">
        <f>Table1[[#This Row],[MOH 731_EMTCT_Start HAART_ANC_HV02-15]]</f>
        <v>0</v>
      </c>
      <c r="CM315" s="6">
        <f>Table1[[#This Row],[MOH 731_EMTCT_On HAART at 1st ANC_HV02-14]]</f>
        <v>0</v>
      </c>
      <c r="CN315" s="6">
        <f>SUM(Table1[[#This Row],[MOH 731_HIV_TB_StartART_&lt;1 (M) HV03-01]:[MOH 731_HIV_TB_StartART_25+_(F)_HV03-14]])</f>
        <v>0</v>
      </c>
      <c r="CO315" s="6">
        <f>SUM(Table1[[#This Row],[MOH 731_HIV_TB_OnART_&lt;1 (M) HV03-15]:[MOH 731_HIV_TB_OnART_25+_(F)_HV03-28]])</f>
        <v>0</v>
      </c>
      <c r="CP315" s="6">
        <f>Table1[[#This Row],[anc1_731]]</f>
        <v>11</v>
      </c>
      <c r="CQ315" s="6">
        <f>Table1[[#This Row],[anc_kp]]</f>
        <v>0</v>
      </c>
      <c r="CR315" s="6">
        <f>Table1[[#This Row],[MOH 731_HIV_TB cases_New_HV03-61]]</f>
        <v>0</v>
      </c>
      <c r="CS315" s="6">
        <f>Table1[[#This Row],[MOH 731_HIV_TB New_KnownHIVPositive(KPs)_HV03-62]]</f>
        <v>0</v>
      </c>
      <c r="CT315" s="6">
        <f t="shared" si="47"/>
        <v>0</v>
      </c>
      <c r="CU315" s="6">
        <f t="shared" si="48"/>
        <v>0</v>
      </c>
      <c r="CV315" s="6">
        <f>Table1[[#This Row],[MOH 731_HIV_TB New HIV Positive_HV03-63]]</f>
        <v>0</v>
      </c>
      <c r="CW315" s="6">
        <f>Table1[[#This Row],[MOH 731_HIV_TB New Known HIV Positive (KP) on HAART_HV03-64]]</f>
        <v>0</v>
      </c>
      <c r="CX315" s="6">
        <f>Table1[[#This Row],[MOH 731_HIV_TB New_start_HAART_HV03-65]]</f>
        <v>0</v>
      </c>
      <c r="CY315" s="6">
        <f>SUM(Table1[[#This Row],[tb_alreadyart_3082]:[tb_newart_3083]])</f>
        <v>0</v>
      </c>
      <c r="CZ315" s="6">
        <f>SUM(Table1[[#This Row],[MOH 731_HTS_No. Initiated on PrEP (NEW)_General popn _(M)_ HV01-19]:[MOH 731_HTS_No. Initiated on PrEP (NEW)_Pregnant and breastfeeding women HV01-31]])</f>
        <v>0</v>
      </c>
      <c r="DA315" s="6">
        <f t="shared" si="49"/>
        <v>0</v>
      </c>
      <c r="DB315" s="6">
        <f t="shared" si="50"/>
        <v>0</v>
      </c>
      <c r="DC315" s="6">
        <f>Table1[[#This Row],[MOH 711 SGBV Total Survivors Seen]]</f>
        <v>0</v>
      </c>
      <c r="DD315" s="6">
        <f t="shared" si="51"/>
        <v>0</v>
      </c>
      <c r="DE315" s="6">
        <f t="shared" si="52"/>
        <v>0</v>
      </c>
      <c r="DF315" s="6">
        <f>SUM(Table1[[#This Row],[MOH 731_HIV_TB_StartTPT_&lt;15 HV03-31]:[MOH 731_HIV_TB_StartTPT_15+ HV03-32]])</f>
        <v>0</v>
      </c>
      <c r="DG315" s="6">
        <f t="shared" si="53"/>
        <v>0</v>
      </c>
      <c r="DH315" s="18"/>
      <c r="DI315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('202408_JnIq6KZ1Itj','202408','JnIq6KZ1Itj','14236','0','0','11','0','0','0','0','0','0','0','0','0','0','0','11','0','0','0','0','0','0','0','0','0','0','0','0','0','0','0','0','0');</v>
      </c>
    </row>
    <row r="316" spans="2:113" x14ac:dyDescent="0.25">
      <c r="B316" s="1">
        <v>202408</v>
      </c>
      <c r="C316" s="2">
        <v>45505</v>
      </c>
      <c r="D316" s="1">
        <v>202408</v>
      </c>
      <c r="E316" s="1"/>
      <c r="F316" s="1" t="s">
        <v>698</v>
      </c>
      <c r="G316" s="1" t="s">
        <v>699</v>
      </c>
      <c r="H316" s="1">
        <v>14237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>
        <v>3</v>
      </c>
      <c r="BZ316" s="1"/>
      <c r="CA316" s="1"/>
      <c r="CB316" s="16">
        <f>SUM(Table1[[#This Row],[MOH 731_HTS_Positive_2-9 _(M)_ HV01-06]:[MOH 731_HTS_Positive_25+ _(F) (Including PMTCT)_HV01-15]])</f>
        <v>0</v>
      </c>
      <c r="CC316" s="16">
        <f>SUM(Table1[[#This Row],[MOH 731_HTS_Tests _(M)_ HV01-01]:[MOH 731_HTS_Tests _(F) (Including PMTCT)_ HV01-02]])</f>
        <v>0</v>
      </c>
      <c r="CD316" s="16">
        <f>Table1[[#This Row],[MOH 711 New ANC clients]]</f>
        <v>3</v>
      </c>
      <c r="CE316" s="6">
        <f>SUM(Table1[[#This Row],[MOH 731_EMTCT_Tested at ANC_Initial_HV02-02]])</f>
        <v>0</v>
      </c>
      <c r="CF316" s="6">
        <f t="shared" si="55"/>
        <v>0</v>
      </c>
      <c r="CG316" s="6">
        <f t="shared" si="55"/>
        <v>0</v>
      </c>
      <c r="CH316" s="6">
        <f>SUM(Table1[[#This Row],[MOH 731_EMTCT_Known Positive at 1st ANC_HV02-01]])</f>
        <v>0</v>
      </c>
      <c r="CI316" s="6">
        <f>SUM(Table1[[#This Row],[MOH 731_EMTCT_Positive Results_ANC_HV02-10]])</f>
        <v>0</v>
      </c>
      <c r="CJ316" s="6">
        <f t="shared" si="45"/>
        <v>0</v>
      </c>
      <c r="CK316" s="6">
        <f t="shared" si="46"/>
        <v>0</v>
      </c>
      <c r="CL316" s="6">
        <f>Table1[[#This Row],[MOH 731_EMTCT_Start HAART_ANC_HV02-15]]</f>
        <v>0</v>
      </c>
      <c r="CM316" s="6">
        <f>Table1[[#This Row],[MOH 731_EMTCT_On HAART at 1st ANC_HV02-14]]</f>
        <v>0</v>
      </c>
      <c r="CN316" s="6">
        <f>SUM(Table1[[#This Row],[MOH 731_HIV_TB_StartART_&lt;1 (M) HV03-01]:[MOH 731_HIV_TB_StartART_25+_(F)_HV03-14]])</f>
        <v>0</v>
      </c>
      <c r="CO316" s="6">
        <f>SUM(Table1[[#This Row],[MOH 731_HIV_TB_OnART_&lt;1 (M) HV03-15]:[MOH 731_HIV_TB_OnART_25+_(F)_HV03-28]])</f>
        <v>0</v>
      </c>
      <c r="CP316" s="6">
        <f>Table1[[#This Row],[anc1_731]]</f>
        <v>3</v>
      </c>
      <c r="CQ316" s="6">
        <f>Table1[[#This Row],[anc_kp]]</f>
        <v>0</v>
      </c>
      <c r="CR316" s="6">
        <f>Table1[[#This Row],[MOH 731_HIV_TB cases_New_HV03-61]]</f>
        <v>0</v>
      </c>
      <c r="CS316" s="6">
        <f>Table1[[#This Row],[MOH 731_HIV_TB New_KnownHIVPositive(KPs)_HV03-62]]</f>
        <v>0</v>
      </c>
      <c r="CT316" s="6">
        <f t="shared" si="47"/>
        <v>0</v>
      </c>
      <c r="CU316" s="6">
        <f t="shared" si="48"/>
        <v>0</v>
      </c>
      <c r="CV316" s="6">
        <f>Table1[[#This Row],[MOH 731_HIV_TB New HIV Positive_HV03-63]]</f>
        <v>0</v>
      </c>
      <c r="CW316" s="6">
        <f>Table1[[#This Row],[MOH 731_HIV_TB New Known HIV Positive (KP) on HAART_HV03-64]]</f>
        <v>0</v>
      </c>
      <c r="CX316" s="6">
        <f>Table1[[#This Row],[MOH 731_HIV_TB New_start_HAART_HV03-65]]</f>
        <v>0</v>
      </c>
      <c r="CY316" s="6">
        <f>SUM(Table1[[#This Row],[tb_alreadyart_3082]:[tb_newart_3083]])</f>
        <v>0</v>
      </c>
      <c r="CZ316" s="6">
        <f>SUM(Table1[[#This Row],[MOH 731_HTS_No. Initiated on PrEP (NEW)_General popn _(M)_ HV01-19]:[MOH 731_HTS_No. Initiated on PrEP (NEW)_Pregnant and breastfeeding women HV01-31]])</f>
        <v>0</v>
      </c>
      <c r="DA316" s="6">
        <f t="shared" si="49"/>
        <v>0</v>
      </c>
      <c r="DB316" s="6">
        <f t="shared" si="50"/>
        <v>0</v>
      </c>
      <c r="DC316" s="6">
        <f>Table1[[#This Row],[MOH 711 SGBV Total Survivors Seen]]</f>
        <v>0</v>
      </c>
      <c r="DD316" s="6">
        <f t="shared" si="51"/>
        <v>0</v>
      </c>
      <c r="DE316" s="6">
        <f t="shared" si="52"/>
        <v>0</v>
      </c>
      <c r="DF316" s="6">
        <f>SUM(Table1[[#This Row],[MOH 731_HIV_TB_StartTPT_&lt;15 HV03-31]:[MOH 731_HIV_TB_StartTPT_15+ HV03-32]])</f>
        <v>0</v>
      </c>
      <c r="DG316" s="6">
        <f t="shared" si="53"/>
        <v>0</v>
      </c>
      <c r="DH316" s="18"/>
      <c r="DI316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('202408_nO53AbCWvrS','202408','nO53AbCWvrS','14237','0','0','3','0','0','0','0','0','0','0','0','0','0','0','3','0','0','0','0','0','0','0','0','0','0','0','0','0','0','0','0','0');</v>
      </c>
    </row>
    <row r="317" spans="2:113" x14ac:dyDescent="0.25">
      <c r="B317" s="1">
        <v>202408</v>
      </c>
      <c r="C317" s="2">
        <v>45505</v>
      </c>
      <c r="D317" s="1">
        <v>202408</v>
      </c>
      <c r="E317" s="1"/>
      <c r="F317" s="1" t="s">
        <v>94</v>
      </c>
      <c r="G317" s="1" t="s">
        <v>95</v>
      </c>
      <c r="H317" s="1">
        <v>14241</v>
      </c>
      <c r="I317" s="1"/>
      <c r="J317" s="1">
        <v>3</v>
      </c>
      <c r="K317" s="1">
        <v>20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>
        <v>11</v>
      </c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>
        <v>1</v>
      </c>
      <c r="BK317" s="1"/>
      <c r="BL317" s="1">
        <v>1</v>
      </c>
      <c r="BM317" s="1"/>
      <c r="BN317" s="1"/>
      <c r="BO317" s="1">
        <v>1</v>
      </c>
      <c r="BP317" s="1">
        <v>7</v>
      </c>
      <c r="BQ317" s="1">
        <v>10</v>
      </c>
      <c r="BR317" s="1"/>
      <c r="BS317" s="1"/>
      <c r="BT317" s="1"/>
      <c r="BU317" s="1"/>
      <c r="BV317" s="1"/>
      <c r="BW317" s="1"/>
      <c r="BX317" s="1"/>
      <c r="BY317" s="1">
        <v>11</v>
      </c>
      <c r="BZ317" s="1"/>
      <c r="CA317" s="1"/>
      <c r="CB317" s="16">
        <f>SUM(Table1[[#This Row],[MOH 731_HTS_Positive_2-9 _(M)_ HV01-06]:[MOH 731_HTS_Positive_25+ _(F) (Including PMTCT)_HV01-15]])</f>
        <v>0</v>
      </c>
      <c r="CC317" s="16">
        <f>SUM(Table1[[#This Row],[MOH 731_HTS_Tests _(M)_ HV01-01]:[MOH 731_HTS_Tests _(F) (Including PMTCT)_ HV01-02]])</f>
        <v>23</v>
      </c>
      <c r="CD317" s="16">
        <f>Table1[[#This Row],[MOH 711 New ANC clients]]</f>
        <v>11</v>
      </c>
      <c r="CE317" s="6">
        <f>SUM(Table1[[#This Row],[MOH 731_EMTCT_Tested at ANC_Initial_HV02-02]])</f>
        <v>11</v>
      </c>
      <c r="CF317" s="6">
        <f t="shared" si="55"/>
        <v>0</v>
      </c>
      <c r="CG317" s="6">
        <f t="shared" si="55"/>
        <v>0</v>
      </c>
      <c r="CH317" s="6">
        <f>SUM(Table1[[#This Row],[MOH 731_EMTCT_Known Positive at 1st ANC_HV02-01]])</f>
        <v>0</v>
      </c>
      <c r="CI317" s="6">
        <f>SUM(Table1[[#This Row],[MOH 731_EMTCT_Positive Results_ANC_HV02-10]])</f>
        <v>0</v>
      </c>
      <c r="CJ317" s="6">
        <f t="shared" si="45"/>
        <v>0</v>
      </c>
      <c r="CK317" s="6">
        <f t="shared" si="46"/>
        <v>0</v>
      </c>
      <c r="CL317" s="6">
        <f>Table1[[#This Row],[MOH 731_EMTCT_Start HAART_ANC_HV02-15]]</f>
        <v>0</v>
      </c>
      <c r="CM317" s="6">
        <f>Table1[[#This Row],[MOH 731_EMTCT_On HAART at 1st ANC_HV02-14]]</f>
        <v>0</v>
      </c>
      <c r="CN317" s="6">
        <f>SUM(Table1[[#This Row],[MOH 731_HIV_TB_StartART_&lt;1 (M) HV03-01]:[MOH 731_HIV_TB_StartART_25+_(F)_HV03-14]])</f>
        <v>0</v>
      </c>
      <c r="CO317" s="6">
        <f>SUM(Table1[[#This Row],[MOH 731_HIV_TB_OnART_&lt;1 (M) HV03-15]:[MOH 731_HIV_TB_OnART_25+_(F)_HV03-28]])</f>
        <v>20</v>
      </c>
      <c r="CP317" s="6">
        <f>Table1[[#This Row],[anc1_731]]</f>
        <v>11</v>
      </c>
      <c r="CQ317" s="6">
        <f>Table1[[#This Row],[anc_kp]]</f>
        <v>0</v>
      </c>
      <c r="CR317" s="6">
        <f>Table1[[#This Row],[MOH 731_HIV_TB cases_New_HV03-61]]</f>
        <v>0</v>
      </c>
      <c r="CS317" s="6">
        <f>Table1[[#This Row],[MOH 731_HIV_TB New_KnownHIVPositive(KPs)_HV03-62]]</f>
        <v>0</v>
      </c>
      <c r="CT317" s="6">
        <f t="shared" si="47"/>
        <v>0</v>
      </c>
      <c r="CU317" s="6">
        <f t="shared" si="48"/>
        <v>0</v>
      </c>
      <c r="CV317" s="6">
        <f>Table1[[#This Row],[MOH 731_HIV_TB New HIV Positive_HV03-63]]</f>
        <v>0</v>
      </c>
      <c r="CW317" s="6">
        <f>Table1[[#This Row],[MOH 731_HIV_TB New Known HIV Positive (KP) on HAART_HV03-64]]</f>
        <v>0</v>
      </c>
      <c r="CX317" s="6">
        <f>Table1[[#This Row],[MOH 731_HIV_TB New_start_HAART_HV03-65]]</f>
        <v>0</v>
      </c>
      <c r="CY317" s="6">
        <f>SUM(Table1[[#This Row],[tb_alreadyart_3082]:[tb_newart_3083]])</f>
        <v>0</v>
      </c>
      <c r="CZ317" s="6">
        <f>SUM(Table1[[#This Row],[MOH 731_HTS_No. Initiated on PrEP (NEW)_General popn _(M)_ HV01-19]:[MOH 731_HTS_No. Initiated on PrEP (NEW)_Pregnant and breastfeeding women HV01-31]])</f>
        <v>0</v>
      </c>
      <c r="DA317" s="6">
        <f t="shared" si="49"/>
        <v>0</v>
      </c>
      <c r="DB317" s="6">
        <f t="shared" si="50"/>
        <v>0</v>
      </c>
      <c r="DC317" s="6">
        <f>Table1[[#This Row],[MOH 711 SGBV Total Survivors Seen]]</f>
        <v>0</v>
      </c>
      <c r="DD317" s="6">
        <f t="shared" si="51"/>
        <v>0</v>
      </c>
      <c r="DE317" s="6">
        <f t="shared" si="52"/>
        <v>0</v>
      </c>
      <c r="DF317" s="6">
        <f>SUM(Table1[[#This Row],[MOH 731_HIV_TB_StartTPT_&lt;15 HV03-31]:[MOH 731_HIV_TB_StartTPT_15+ HV03-32]])</f>
        <v>0</v>
      </c>
      <c r="DG317" s="6">
        <f t="shared" si="53"/>
        <v>0</v>
      </c>
      <c r="DH317" s="18"/>
      <c r="DI317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('202408_R5ojZThWuJk','202408','R5ojZThWuJk','14241','0','23','11','11','0','0','0','0','0','0','0','0','0','20','11','0','0','0','0','0','0','0','0','0','0','0','0','0','0','0','0','0');</v>
      </c>
    </row>
    <row r="318" spans="2:113" x14ac:dyDescent="0.25">
      <c r="B318" s="1">
        <v>202408</v>
      </c>
      <c r="C318" s="2">
        <v>45505</v>
      </c>
      <c r="D318" s="1">
        <v>202408</v>
      </c>
      <c r="E318" s="1"/>
      <c r="F318" s="1" t="s">
        <v>96</v>
      </c>
      <c r="G318" s="1" t="s">
        <v>97</v>
      </c>
      <c r="H318" s="1">
        <v>14242</v>
      </c>
      <c r="I318" s="1"/>
      <c r="J318" s="1"/>
      <c r="K318" s="1">
        <v>4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>
        <v>2</v>
      </c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>
        <v>2</v>
      </c>
      <c r="BZ318" s="1"/>
      <c r="CA318" s="1"/>
      <c r="CB318" s="16">
        <f>SUM(Table1[[#This Row],[MOH 731_HTS_Positive_2-9 _(M)_ HV01-06]:[MOH 731_HTS_Positive_25+ _(F) (Including PMTCT)_HV01-15]])</f>
        <v>0</v>
      </c>
      <c r="CC318" s="16">
        <f>SUM(Table1[[#This Row],[MOH 731_HTS_Tests _(M)_ HV01-01]:[MOH 731_HTS_Tests _(F) (Including PMTCT)_ HV01-02]])</f>
        <v>4</v>
      </c>
      <c r="CD318" s="16">
        <f>Table1[[#This Row],[MOH 711 New ANC clients]]</f>
        <v>2</v>
      </c>
      <c r="CE318" s="6">
        <f>SUM(Table1[[#This Row],[MOH 731_EMTCT_Tested at ANC_Initial_HV02-02]])</f>
        <v>2</v>
      </c>
      <c r="CF318" s="6">
        <f t="shared" si="55"/>
        <v>0</v>
      </c>
      <c r="CG318" s="6">
        <f t="shared" si="55"/>
        <v>0</v>
      </c>
      <c r="CH318" s="6">
        <f>SUM(Table1[[#This Row],[MOH 731_EMTCT_Known Positive at 1st ANC_HV02-01]])</f>
        <v>0</v>
      </c>
      <c r="CI318" s="6">
        <f>SUM(Table1[[#This Row],[MOH 731_EMTCT_Positive Results_ANC_HV02-10]])</f>
        <v>0</v>
      </c>
      <c r="CJ318" s="6">
        <f t="shared" si="45"/>
        <v>0</v>
      </c>
      <c r="CK318" s="6">
        <f t="shared" si="46"/>
        <v>0</v>
      </c>
      <c r="CL318" s="6">
        <f>Table1[[#This Row],[MOH 731_EMTCT_Start HAART_ANC_HV02-15]]</f>
        <v>0</v>
      </c>
      <c r="CM318" s="6">
        <f>Table1[[#This Row],[MOH 731_EMTCT_On HAART at 1st ANC_HV02-14]]</f>
        <v>0</v>
      </c>
      <c r="CN318" s="6">
        <f>SUM(Table1[[#This Row],[MOH 731_HIV_TB_StartART_&lt;1 (M) HV03-01]:[MOH 731_HIV_TB_StartART_25+_(F)_HV03-14]])</f>
        <v>0</v>
      </c>
      <c r="CO318" s="6">
        <f>SUM(Table1[[#This Row],[MOH 731_HIV_TB_OnART_&lt;1 (M) HV03-15]:[MOH 731_HIV_TB_OnART_25+_(F)_HV03-28]])</f>
        <v>0</v>
      </c>
      <c r="CP318" s="6">
        <f>Table1[[#This Row],[anc1_731]]</f>
        <v>2</v>
      </c>
      <c r="CQ318" s="6">
        <f>Table1[[#This Row],[anc_kp]]</f>
        <v>0</v>
      </c>
      <c r="CR318" s="6">
        <f>Table1[[#This Row],[MOH 731_HIV_TB cases_New_HV03-61]]</f>
        <v>0</v>
      </c>
      <c r="CS318" s="6">
        <f>Table1[[#This Row],[MOH 731_HIV_TB New_KnownHIVPositive(KPs)_HV03-62]]</f>
        <v>0</v>
      </c>
      <c r="CT318" s="6">
        <f t="shared" si="47"/>
        <v>0</v>
      </c>
      <c r="CU318" s="6">
        <f t="shared" si="48"/>
        <v>0</v>
      </c>
      <c r="CV318" s="6">
        <f>Table1[[#This Row],[MOH 731_HIV_TB New HIV Positive_HV03-63]]</f>
        <v>0</v>
      </c>
      <c r="CW318" s="6">
        <f>Table1[[#This Row],[MOH 731_HIV_TB New Known HIV Positive (KP) on HAART_HV03-64]]</f>
        <v>0</v>
      </c>
      <c r="CX318" s="6">
        <f>Table1[[#This Row],[MOH 731_HIV_TB New_start_HAART_HV03-65]]</f>
        <v>0</v>
      </c>
      <c r="CY318" s="6">
        <f>SUM(Table1[[#This Row],[tb_alreadyart_3082]:[tb_newart_3083]])</f>
        <v>0</v>
      </c>
      <c r="CZ318" s="6">
        <f>SUM(Table1[[#This Row],[MOH 731_HTS_No. Initiated on PrEP (NEW)_General popn _(M)_ HV01-19]:[MOH 731_HTS_No. Initiated on PrEP (NEW)_Pregnant and breastfeeding women HV01-31]])</f>
        <v>0</v>
      </c>
      <c r="DA318" s="6">
        <f t="shared" si="49"/>
        <v>0</v>
      </c>
      <c r="DB318" s="6">
        <f t="shared" si="50"/>
        <v>0</v>
      </c>
      <c r="DC318" s="6">
        <f>Table1[[#This Row],[MOH 711 SGBV Total Survivors Seen]]</f>
        <v>0</v>
      </c>
      <c r="DD318" s="6">
        <f t="shared" si="51"/>
        <v>0</v>
      </c>
      <c r="DE318" s="6">
        <f t="shared" si="52"/>
        <v>0</v>
      </c>
      <c r="DF318" s="6">
        <f>SUM(Table1[[#This Row],[MOH 731_HIV_TB_StartTPT_&lt;15 HV03-31]:[MOH 731_HIV_TB_StartTPT_15+ HV03-32]])</f>
        <v>0</v>
      </c>
      <c r="DG318" s="6">
        <f t="shared" si="53"/>
        <v>0</v>
      </c>
      <c r="DH318" s="18"/>
      <c r="DI318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('202408_Jvhg2C1eQ8L','202408','Jvhg2C1eQ8L','14242','0','4','2','2','0','0','0','0','0','0','0','0','0','0','2','0','0','0','0','0','0','0','0','0','0','0','0','0','0','0','0','0');</v>
      </c>
    </row>
    <row r="319" spans="2:113" x14ac:dyDescent="0.25">
      <c r="B319" s="1">
        <v>202408</v>
      </c>
      <c r="C319" s="2">
        <v>45505</v>
      </c>
      <c r="D319" s="1">
        <v>202408</v>
      </c>
      <c r="E319" s="1"/>
      <c r="F319" s="1" t="s">
        <v>98</v>
      </c>
      <c r="G319" s="1" t="s">
        <v>99</v>
      </c>
      <c r="H319" s="1">
        <v>14243</v>
      </c>
      <c r="I319" s="1"/>
      <c r="J319" s="1">
        <v>11</v>
      </c>
      <c r="K319" s="1">
        <v>59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>
        <v>23</v>
      </c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>
        <v>2</v>
      </c>
      <c r="BK319" s="1"/>
      <c r="BL319" s="1">
        <v>3</v>
      </c>
      <c r="BM319" s="1"/>
      <c r="BN319" s="1">
        <v>2</v>
      </c>
      <c r="BO319" s="1"/>
      <c r="BP319" s="1">
        <v>13</v>
      </c>
      <c r="BQ319" s="1">
        <v>39</v>
      </c>
      <c r="BR319" s="1"/>
      <c r="BS319" s="1"/>
      <c r="BT319" s="1"/>
      <c r="BU319" s="1"/>
      <c r="BV319" s="1"/>
      <c r="BW319" s="1"/>
      <c r="BX319" s="1"/>
      <c r="BY319" s="1">
        <v>23</v>
      </c>
      <c r="BZ319" s="1"/>
      <c r="CA319" s="1"/>
      <c r="CB319" s="16">
        <f>SUM(Table1[[#This Row],[MOH 731_HTS_Positive_2-9 _(M)_ HV01-06]:[MOH 731_HTS_Positive_25+ _(F) (Including PMTCT)_HV01-15]])</f>
        <v>0</v>
      </c>
      <c r="CC319" s="16">
        <f>SUM(Table1[[#This Row],[MOH 731_HTS_Tests _(M)_ HV01-01]:[MOH 731_HTS_Tests _(F) (Including PMTCT)_ HV01-02]])</f>
        <v>70</v>
      </c>
      <c r="CD319" s="16">
        <f>Table1[[#This Row],[MOH 711 New ANC clients]]</f>
        <v>23</v>
      </c>
      <c r="CE319" s="6">
        <f>SUM(Table1[[#This Row],[MOH 731_EMTCT_Tested at ANC_Initial_HV02-02]])</f>
        <v>23</v>
      </c>
      <c r="CF319" s="6">
        <f t="shared" si="55"/>
        <v>0</v>
      </c>
      <c r="CG319" s="6">
        <f t="shared" si="55"/>
        <v>0</v>
      </c>
      <c r="CH319" s="6">
        <f>SUM(Table1[[#This Row],[MOH 731_EMTCT_Known Positive at 1st ANC_HV02-01]])</f>
        <v>0</v>
      </c>
      <c r="CI319" s="6">
        <f>SUM(Table1[[#This Row],[MOH 731_EMTCT_Positive Results_ANC_HV02-10]])</f>
        <v>0</v>
      </c>
      <c r="CJ319" s="6">
        <f t="shared" si="45"/>
        <v>0</v>
      </c>
      <c r="CK319" s="6">
        <f t="shared" si="46"/>
        <v>0</v>
      </c>
      <c r="CL319" s="6">
        <f>Table1[[#This Row],[MOH 731_EMTCT_Start HAART_ANC_HV02-15]]</f>
        <v>0</v>
      </c>
      <c r="CM319" s="6">
        <f>Table1[[#This Row],[MOH 731_EMTCT_On HAART at 1st ANC_HV02-14]]</f>
        <v>0</v>
      </c>
      <c r="CN319" s="6">
        <f>SUM(Table1[[#This Row],[MOH 731_HIV_TB_StartART_&lt;1 (M) HV03-01]:[MOH 731_HIV_TB_StartART_25+_(F)_HV03-14]])</f>
        <v>0</v>
      </c>
      <c r="CO319" s="6">
        <f>SUM(Table1[[#This Row],[MOH 731_HIV_TB_OnART_&lt;1 (M) HV03-15]:[MOH 731_HIV_TB_OnART_25+_(F)_HV03-28]])</f>
        <v>59</v>
      </c>
      <c r="CP319" s="6">
        <f>Table1[[#This Row],[anc1_731]]</f>
        <v>23</v>
      </c>
      <c r="CQ319" s="6">
        <f>Table1[[#This Row],[anc_kp]]</f>
        <v>0</v>
      </c>
      <c r="CR319" s="6">
        <f>Table1[[#This Row],[MOH 731_HIV_TB cases_New_HV03-61]]</f>
        <v>0</v>
      </c>
      <c r="CS319" s="6">
        <f>Table1[[#This Row],[MOH 731_HIV_TB New_KnownHIVPositive(KPs)_HV03-62]]</f>
        <v>0</v>
      </c>
      <c r="CT319" s="6">
        <f t="shared" si="47"/>
        <v>0</v>
      </c>
      <c r="CU319" s="6">
        <f t="shared" si="48"/>
        <v>0</v>
      </c>
      <c r="CV319" s="6">
        <f>Table1[[#This Row],[MOH 731_HIV_TB New HIV Positive_HV03-63]]</f>
        <v>0</v>
      </c>
      <c r="CW319" s="6">
        <f>Table1[[#This Row],[MOH 731_HIV_TB New Known HIV Positive (KP) on HAART_HV03-64]]</f>
        <v>0</v>
      </c>
      <c r="CX319" s="6">
        <f>Table1[[#This Row],[MOH 731_HIV_TB New_start_HAART_HV03-65]]</f>
        <v>0</v>
      </c>
      <c r="CY319" s="6">
        <f>SUM(Table1[[#This Row],[tb_alreadyart_3082]:[tb_newart_3083]])</f>
        <v>0</v>
      </c>
      <c r="CZ319" s="6">
        <f>SUM(Table1[[#This Row],[MOH 731_HTS_No. Initiated on PrEP (NEW)_General popn _(M)_ HV01-19]:[MOH 731_HTS_No. Initiated on PrEP (NEW)_Pregnant and breastfeeding women HV01-31]])</f>
        <v>0</v>
      </c>
      <c r="DA319" s="6">
        <f t="shared" si="49"/>
        <v>0</v>
      </c>
      <c r="DB319" s="6">
        <f t="shared" si="50"/>
        <v>0</v>
      </c>
      <c r="DC319" s="6">
        <f>Table1[[#This Row],[MOH 711 SGBV Total Survivors Seen]]</f>
        <v>0</v>
      </c>
      <c r="DD319" s="6">
        <f t="shared" si="51"/>
        <v>0</v>
      </c>
      <c r="DE319" s="6">
        <f t="shared" si="52"/>
        <v>0</v>
      </c>
      <c r="DF319" s="6">
        <f>SUM(Table1[[#This Row],[MOH 731_HIV_TB_StartTPT_&lt;15 HV03-31]:[MOH 731_HIV_TB_StartTPT_15+ HV03-32]])</f>
        <v>0</v>
      </c>
      <c r="DG319" s="6">
        <f t="shared" si="53"/>
        <v>0</v>
      </c>
      <c r="DH319" s="18"/>
      <c r="DI319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('202408_KilcfFNdFJA','202408','KilcfFNdFJA','14243','0','70','23','23','0','0','0','0','0','0','0','0','0','59','23','0','0','0','0','0','0','0','0','0','0','0','0','0','0','0','0','0');</v>
      </c>
    </row>
    <row r="320" spans="2:113" x14ac:dyDescent="0.25">
      <c r="B320" s="1">
        <v>202408</v>
      </c>
      <c r="C320" s="2">
        <v>45505</v>
      </c>
      <c r="D320" s="1">
        <v>202408</v>
      </c>
      <c r="E320" s="1"/>
      <c r="F320" s="1" t="s">
        <v>102</v>
      </c>
      <c r="G320" s="1" t="s">
        <v>103</v>
      </c>
      <c r="H320" s="1">
        <v>26325</v>
      </c>
      <c r="I320" s="1"/>
      <c r="J320" s="1"/>
      <c r="K320" s="1">
        <v>5</v>
      </c>
      <c r="L320" s="1"/>
      <c r="M320" s="1"/>
      <c r="N320" s="1"/>
      <c r="O320" s="1"/>
      <c r="P320" s="1"/>
      <c r="Q320" s="1">
        <v>1</v>
      </c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>
        <v>1</v>
      </c>
      <c r="AJ320" s="1">
        <v>2</v>
      </c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>
        <v>3</v>
      </c>
      <c r="BZ320" s="1"/>
      <c r="CA320" s="1"/>
      <c r="CB320" s="16">
        <f>SUM(Table1[[#This Row],[MOH 731_HTS_Positive_2-9 _(M)_ HV01-06]:[MOH 731_HTS_Positive_25+ _(F) (Including PMTCT)_HV01-15]])</f>
        <v>1</v>
      </c>
      <c r="CC320" s="16">
        <f>SUM(Table1[[#This Row],[MOH 731_HTS_Tests _(M)_ HV01-01]:[MOH 731_HTS_Tests _(F) (Including PMTCT)_ HV01-02]])</f>
        <v>5</v>
      </c>
      <c r="CD320" s="16">
        <f>Table1[[#This Row],[MOH 711 New ANC clients]]</f>
        <v>3</v>
      </c>
      <c r="CE320" s="6">
        <f>SUM(Table1[[#This Row],[MOH 731_EMTCT_Tested at ANC_Initial_HV02-02]])</f>
        <v>2</v>
      </c>
      <c r="CF320" s="6">
        <f t="shared" si="55"/>
        <v>0</v>
      </c>
      <c r="CG320" s="6">
        <f t="shared" si="55"/>
        <v>0</v>
      </c>
      <c r="CH320" s="6">
        <f>SUM(Table1[[#This Row],[MOH 731_EMTCT_Known Positive at 1st ANC_HV02-01]])</f>
        <v>1</v>
      </c>
      <c r="CI320" s="6">
        <f>SUM(Table1[[#This Row],[MOH 731_EMTCT_Positive Results_ANC_HV02-10]])</f>
        <v>0</v>
      </c>
      <c r="CJ320" s="6">
        <f t="shared" si="45"/>
        <v>0</v>
      </c>
      <c r="CK320" s="6">
        <f t="shared" si="46"/>
        <v>0</v>
      </c>
      <c r="CL320" s="6">
        <f>Table1[[#This Row],[MOH 731_EMTCT_Start HAART_ANC_HV02-15]]</f>
        <v>0</v>
      </c>
      <c r="CM320" s="6">
        <f>Table1[[#This Row],[MOH 731_EMTCT_On HAART at 1st ANC_HV02-14]]</f>
        <v>0</v>
      </c>
      <c r="CN320" s="6">
        <f>SUM(Table1[[#This Row],[MOH 731_HIV_TB_StartART_&lt;1 (M) HV03-01]:[MOH 731_HIV_TB_StartART_25+_(F)_HV03-14]])</f>
        <v>0</v>
      </c>
      <c r="CO320" s="6">
        <f>SUM(Table1[[#This Row],[MOH 731_HIV_TB_OnART_&lt;1 (M) HV03-15]:[MOH 731_HIV_TB_OnART_25+_(F)_HV03-28]])</f>
        <v>0</v>
      </c>
      <c r="CP320" s="6">
        <f>Table1[[#This Row],[anc1_731]]</f>
        <v>3</v>
      </c>
      <c r="CQ320" s="6">
        <f>Table1[[#This Row],[anc_kp]]</f>
        <v>1</v>
      </c>
      <c r="CR320" s="6">
        <f>Table1[[#This Row],[MOH 731_HIV_TB cases_New_HV03-61]]</f>
        <v>0</v>
      </c>
      <c r="CS320" s="6">
        <f>Table1[[#This Row],[MOH 731_HIV_TB New_KnownHIVPositive(KPs)_HV03-62]]</f>
        <v>0</v>
      </c>
      <c r="CT320" s="6">
        <f t="shared" si="47"/>
        <v>0</v>
      </c>
      <c r="CU320" s="6">
        <f t="shared" si="48"/>
        <v>0</v>
      </c>
      <c r="CV320" s="6">
        <f>Table1[[#This Row],[MOH 731_HIV_TB New HIV Positive_HV03-63]]</f>
        <v>0</v>
      </c>
      <c r="CW320" s="6">
        <f>Table1[[#This Row],[MOH 731_HIV_TB New Known HIV Positive (KP) on HAART_HV03-64]]</f>
        <v>0</v>
      </c>
      <c r="CX320" s="6">
        <f>Table1[[#This Row],[MOH 731_HIV_TB New_start_HAART_HV03-65]]</f>
        <v>0</v>
      </c>
      <c r="CY320" s="6">
        <f>SUM(Table1[[#This Row],[tb_alreadyart_3082]:[tb_newart_3083]])</f>
        <v>0</v>
      </c>
      <c r="CZ320" s="6">
        <f>SUM(Table1[[#This Row],[MOH 731_HTS_No. Initiated on PrEP (NEW)_General popn _(M)_ HV01-19]:[MOH 731_HTS_No. Initiated on PrEP (NEW)_Pregnant and breastfeeding women HV01-31]])</f>
        <v>0</v>
      </c>
      <c r="DA320" s="6">
        <f t="shared" si="49"/>
        <v>0</v>
      </c>
      <c r="DB320" s="6">
        <f t="shared" si="50"/>
        <v>0</v>
      </c>
      <c r="DC320" s="6">
        <f>Table1[[#This Row],[MOH 711 SGBV Total Survivors Seen]]</f>
        <v>0</v>
      </c>
      <c r="DD320" s="6">
        <f t="shared" si="51"/>
        <v>0</v>
      </c>
      <c r="DE320" s="6">
        <f t="shared" si="52"/>
        <v>0</v>
      </c>
      <c r="DF320" s="6">
        <f>SUM(Table1[[#This Row],[MOH 731_HIV_TB_StartTPT_&lt;15 HV03-31]:[MOH 731_HIV_TB_StartTPT_15+ HV03-32]])</f>
        <v>0</v>
      </c>
      <c r="DG320" s="6">
        <f t="shared" si="53"/>
        <v>0</v>
      </c>
      <c r="DH320" s="18"/>
      <c r="DI320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('202408_POzNBYNzLLo','202408','POzNBYNzLLo','26325','1','5','3','2','0','0','1','0','0','0','0','0','0','0','3','1','0','0','0','0','0','0','0','0','0','0','0','0','0','0','0','0');</v>
      </c>
    </row>
    <row r="321" spans="2:113" x14ac:dyDescent="0.25">
      <c r="B321" s="1">
        <v>202408</v>
      </c>
      <c r="C321" s="2">
        <v>45505</v>
      </c>
      <c r="D321" s="1">
        <v>202408</v>
      </c>
      <c r="E321" s="1"/>
      <c r="F321" s="1" t="s">
        <v>104</v>
      </c>
      <c r="G321" s="1" t="s">
        <v>105</v>
      </c>
      <c r="H321" s="1">
        <v>23930</v>
      </c>
      <c r="I321" s="1"/>
      <c r="J321" s="1">
        <v>4</v>
      </c>
      <c r="K321" s="1">
        <v>5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>
        <v>2</v>
      </c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>
        <v>2</v>
      </c>
      <c r="BZ321" s="1"/>
      <c r="CA321" s="1"/>
      <c r="CB321" s="16">
        <f>SUM(Table1[[#This Row],[MOH 731_HTS_Positive_2-9 _(M)_ HV01-06]:[MOH 731_HTS_Positive_25+ _(F) (Including PMTCT)_HV01-15]])</f>
        <v>0</v>
      </c>
      <c r="CC321" s="16">
        <f>SUM(Table1[[#This Row],[MOH 731_HTS_Tests _(M)_ HV01-01]:[MOH 731_HTS_Tests _(F) (Including PMTCT)_ HV01-02]])</f>
        <v>9</v>
      </c>
      <c r="CD321" s="16">
        <f>Table1[[#This Row],[MOH 711 New ANC clients]]</f>
        <v>2</v>
      </c>
      <c r="CE321" s="6">
        <f>SUM(Table1[[#This Row],[MOH 731_EMTCT_Tested at ANC_Initial_HV02-02]])</f>
        <v>2</v>
      </c>
      <c r="CF321" s="6">
        <f t="shared" si="55"/>
        <v>0</v>
      </c>
      <c r="CG321" s="6">
        <f t="shared" si="55"/>
        <v>0</v>
      </c>
      <c r="CH321" s="6">
        <f>SUM(Table1[[#This Row],[MOH 731_EMTCT_Known Positive at 1st ANC_HV02-01]])</f>
        <v>0</v>
      </c>
      <c r="CI321" s="6">
        <f>SUM(Table1[[#This Row],[MOH 731_EMTCT_Positive Results_ANC_HV02-10]])</f>
        <v>0</v>
      </c>
      <c r="CJ321" s="6">
        <f t="shared" si="45"/>
        <v>0</v>
      </c>
      <c r="CK321" s="6">
        <f t="shared" si="46"/>
        <v>0</v>
      </c>
      <c r="CL321" s="6">
        <f>Table1[[#This Row],[MOH 731_EMTCT_Start HAART_ANC_HV02-15]]</f>
        <v>0</v>
      </c>
      <c r="CM321" s="6">
        <f>Table1[[#This Row],[MOH 731_EMTCT_On HAART at 1st ANC_HV02-14]]</f>
        <v>0</v>
      </c>
      <c r="CN321" s="6">
        <f>SUM(Table1[[#This Row],[MOH 731_HIV_TB_StartART_&lt;1 (M) HV03-01]:[MOH 731_HIV_TB_StartART_25+_(F)_HV03-14]])</f>
        <v>0</v>
      </c>
      <c r="CO321" s="6">
        <f>SUM(Table1[[#This Row],[MOH 731_HIV_TB_OnART_&lt;1 (M) HV03-15]:[MOH 731_HIV_TB_OnART_25+_(F)_HV03-28]])</f>
        <v>0</v>
      </c>
      <c r="CP321" s="6">
        <f>Table1[[#This Row],[anc1_731]]</f>
        <v>2</v>
      </c>
      <c r="CQ321" s="6">
        <f>Table1[[#This Row],[anc_kp]]</f>
        <v>0</v>
      </c>
      <c r="CR321" s="6">
        <f>Table1[[#This Row],[MOH 731_HIV_TB cases_New_HV03-61]]</f>
        <v>0</v>
      </c>
      <c r="CS321" s="6">
        <f>Table1[[#This Row],[MOH 731_HIV_TB New_KnownHIVPositive(KPs)_HV03-62]]</f>
        <v>0</v>
      </c>
      <c r="CT321" s="6">
        <f t="shared" si="47"/>
        <v>0</v>
      </c>
      <c r="CU321" s="6">
        <f t="shared" si="48"/>
        <v>0</v>
      </c>
      <c r="CV321" s="6">
        <f>Table1[[#This Row],[MOH 731_HIV_TB New HIV Positive_HV03-63]]</f>
        <v>0</v>
      </c>
      <c r="CW321" s="6">
        <f>Table1[[#This Row],[MOH 731_HIV_TB New Known HIV Positive (KP) on HAART_HV03-64]]</f>
        <v>0</v>
      </c>
      <c r="CX321" s="6">
        <f>Table1[[#This Row],[MOH 731_HIV_TB New_start_HAART_HV03-65]]</f>
        <v>0</v>
      </c>
      <c r="CY321" s="6">
        <f>SUM(Table1[[#This Row],[tb_alreadyart_3082]:[tb_newart_3083]])</f>
        <v>0</v>
      </c>
      <c r="CZ321" s="6">
        <f>SUM(Table1[[#This Row],[MOH 731_HTS_No. Initiated on PrEP (NEW)_General popn _(M)_ HV01-19]:[MOH 731_HTS_No. Initiated on PrEP (NEW)_Pregnant and breastfeeding women HV01-31]])</f>
        <v>0</v>
      </c>
      <c r="DA321" s="6">
        <f t="shared" si="49"/>
        <v>0</v>
      </c>
      <c r="DB321" s="6">
        <f t="shared" si="50"/>
        <v>0</v>
      </c>
      <c r="DC321" s="6">
        <f>Table1[[#This Row],[MOH 711 SGBV Total Survivors Seen]]</f>
        <v>0</v>
      </c>
      <c r="DD321" s="6">
        <f t="shared" si="51"/>
        <v>0</v>
      </c>
      <c r="DE321" s="6">
        <f t="shared" si="52"/>
        <v>0</v>
      </c>
      <c r="DF321" s="6">
        <f>SUM(Table1[[#This Row],[MOH 731_HIV_TB_StartTPT_&lt;15 HV03-31]:[MOH 731_HIV_TB_StartTPT_15+ HV03-32]])</f>
        <v>0</v>
      </c>
      <c r="DG321" s="6">
        <f t="shared" si="53"/>
        <v>0</v>
      </c>
      <c r="DH321" s="18"/>
      <c r="DI321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('202408_MgEAoZrPGni','202408','MgEAoZrPGni','23930','0','9','2','2','0','0','0','0','0','0','0','0','0','0','2','0','0','0','0','0','0','0','0','0','0','0','0','0','0','0','0','0');</v>
      </c>
    </row>
    <row r="322" spans="2:113" x14ac:dyDescent="0.25">
      <c r="B322" s="1">
        <v>202408</v>
      </c>
      <c r="C322" s="2">
        <v>45505</v>
      </c>
      <c r="D322" s="1">
        <v>202408</v>
      </c>
      <c r="E322" s="1"/>
      <c r="F322" s="1" t="s">
        <v>512</v>
      </c>
      <c r="G322" s="1" t="s">
        <v>513</v>
      </c>
      <c r="H322" s="1">
        <v>24224</v>
      </c>
      <c r="I322" s="1"/>
      <c r="J322" s="1">
        <v>7</v>
      </c>
      <c r="K322" s="1">
        <v>7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>
        <v>2</v>
      </c>
      <c r="BZ322" s="1"/>
      <c r="CA322" s="1"/>
      <c r="CB322" s="16">
        <f>SUM(Table1[[#This Row],[MOH 731_HTS_Positive_2-9 _(M)_ HV01-06]:[MOH 731_HTS_Positive_25+ _(F) (Including PMTCT)_HV01-15]])</f>
        <v>0</v>
      </c>
      <c r="CC322" s="16">
        <f>SUM(Table1[[#This Row],[MOH 731_HTS_Tests _(M)_ HV01-01]:[MOH 731_HTS_Tests _(F) (Including PMTCT)_ HV01-02]])</f>
        <v>14</v>
      </c>
      <c r="CD322" s="16">
        <f>Table1[[#This Row],[MOH 711 New ANC clients]]</f>
        <v>2</v>
      </c>
      <c r="CE322" s="6">
        <f>SUM(Table1[[#This Row],[MOH 731_EMTCT_Tested at ANC_Initial_HV02-02]])</f>
        <v>0</v>
      </c>
      <c r="CF322" s="6">
        <f t="shared" si="55"/>
        <v>0</v>
      </c>
      <c r="CG322" s="6">
        <f t="shared" si="55"/>
        <v>0</v>
      </c>
      <c r="CH322" s="6">
        <f>SUM(Table1[[#This Row],[MOH 731_EMTCT_Known Positive at 1st ANC_HV02-01]])</f>
        <v>0</v>
      </c>
      <c r="CI322" s="6">
        <f>SUM(Table1[[#This Row],[MOH 731_EMTCT_Positive Results_ANC_HV02-10]])</f>
        <v>0</v>
      </c>
      <c r="CJ322" s="6">
        <f t="shared" si="45"/>
        <v>0</v>
      </c>
      <c r="CK322" s="6">
        <f t="shared" si="46"/>
        <v>0</v>
      </c>
      <c r="CL322" s="6">
        <f>Table1[[#This Row],[MOH 731_EMTCT_Start HAART_ANC_HV02-15]]</f>
        <v>0</v>
      </c>
      <c r="CM322" s="6">
        <f>Table1[[#This Row],[MOH 731_EMTCT_On HAART at 1st ANC_HV02-14]]</f>
        <v>0</v>
      </c>
      <c r="CN322" s="6">
        <f>SUM(Table1[[#This Row],[MOH 731_HIV_TB_StartART_&lt;1 (M) HV03-01]:[MOH 731_HIV_TB_StartART_25+_(F)_HV03-14]])</f>
        <v>0</v>
      </c>
      <c r="CO322" s="6">
        <f>SUM(Table1[[#This Row],[MOH 731_HIV_TB_OnART_&lt;1 (M) HV03-15]:[MOH 731_HIV_TB_OnART_25+_(F)_HV03-28]])</f>
        <v>0</v>
      </c>
      <c r="CP322" s="6">
        <f>Table1[[#This Row],[anc1_731]]</f>
        <v>2</v>
      </c>
      <c r="CQ322" s="6">
        <f>Table1[[#This Row],[anc_kp]]</f>
        <v>0</v>
      </c>
      <c r="CR322" s="6">
        <f>Table1[[#This Row],[MOH 731_HIV_TB cases_New_HV03-61]]</f>
        <v>0</v>
      </c>
      <c r="CS322" s="6">
        <f>Table1[[#This Row],[MOH 731_HIV_TB New_KnownHIVPositive(KPs)_HV03-62]]</f>
        <v>0</v>
      </c>
      <c r="CT322" s="6">
        <f t="shared" si="47"/>
        <v>0</v>
      </c>
      <c r="CU322" s="6">
        <f t="shared" si="48"/>
        <v>0</v>
      </c>
      <c r="CV322" s="6">
        <f>Table1[[#This Row],[MOH 731_HIV_TB New HIV Positive_HV03-63]]</f>
        <v>0</v>
      </c>
      <c r="CW322" s="6">
        <f>Table1[[#This Row],[MOH 731_HIV_TB New Known HIV Positive (KP) on HAART_HV03-64]]</f>
        <v>0</v>
      </c>
      <c r="CX322" s="6">
        <f>Table1[[#This Row],[MOH 731_HIV_TB New_start_HAART_HV03-65]]</f>
        <v>0</v>
      </c>
      <c r="CY322" s="6">
        <f>SUM(Table1[[#This Row],[tb_alreadyart_3082]:[tb_newart_3083]])</f>
        <v>0</v>
      </c>
      <c r="CZ322" s="6">
        <f>SUM(Table1[[#This Row],[MOH 731_HTS_No. Initiated on PrEP (NEW)_General popn _(M)_ HV01-19]:[MOH 731_HTS_No. Initiated on PrEP (NEW)_Pregnant and breastfeeding women HV01-31]])</f>
        <v>0</v>
      </c>
      <c r="DA322" s="6">
        <f t="shared" si="49"/>
        <v>0</v>
      </c>
      <c r="DB322" s="6">
        <f t="shared" si="50"/>
        <v>0</v>
      </c>
      <c r="DC322" s="6">
        <f>Table1[[#This Row],[MOH 711 SGBV Total Survivors Seen]]</f>
        <v>0</v>
      </c>
      <c r="DD322" s="6">
        <f t="shared" si="51"/>
        <v>0</v>
      </c>
      <c r="DE322" s="6">
        <f t="shared" si="52"/>
        <v>0</v>
      </c>
      <c r="DF322" s="6">
        <f>SUM(Table1[[#This Row],[MOH 731_HIV_TB_StartTPT_&lt;15 HV03-31]:[MOH 731_HIV_TB_StartTPT_15+ HV03-32]])</f>
        <v>0</v>
      </c>
      <c r="DG322" s="6">
        <f t="shared" si="53"/>
        <v>0</v>
      </c>
      <c r="DH322" s="18"/>
      <c r="DI322" s="18" t="str">
        <f t="shared" si="54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('202408_A8QJMriHuJu','202408','A8QJMriHuJu','24224','0','14','2','0','0','0','0','0','0','0','0','0','0','0','2','0','0','0','0','0','0','0','0','0','0','0','0','0','0','0','0','0');</v>
      </c>
    </row>
    <row r="323" spans="2:113" x14ac:dyDescent="0.25">
      <c r="B323" s="1">
        <v>202408</v>
      </c>
      <c r="C323" s="2">
        <v>45505</v>
      </c>
      <c r="D323" s="1">
        <v>202408</v>
      </c>
      <c r="E323" s="1"/>
      <c r="F323" s="1" t="s">
        <v>106</v>
      </c>
      <c r="G323" s="1" t="s">
        <v>107</v>
      </c>
      <c r="H323" s="1">
        <v>14269</v>
      </c>
      <c r="I323" s="1"/>
      <c r="J323" s="1">
        <v>2</v>
      </c>
      <c r="K323" s="1">
        <v>2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>
        <v>2</v>
      </c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>
        <v>2</v>
      </c>
      <c r="BZ323" s="1"/>
      <c r="CA323" s="1"/>
      <c r="CB323" s="16">
        <f>SUM(Table1[[#This Row],[MOH 731_HTS_Positive_2-9 _(M)_ HV01-06]:[MOH 731_HTS_Positive_25+ _(F) (Including PMTCT)_HV01-15]])</f>
        <v>0</v>
      </c>
      <c r="CC323" s="16">
        <f>SUM(Table1[[#This Row],[MOH 731_HTS_Tests _(M)_ HV01-01]:[MOH 731_HTS_Tests _(F) (Including PMTCT)_ HV01-02]])</f>
        <v>4</v>
      </c>
      <c r="CD323" s="16">
        <f>Table1[[#This Row],[MOH 711 New ANC clients]]</f>
        <v>2</v>
      </c>
      <c r="CE323" s="6">
        <f>SUM(Table1[[#This Row],[MOH 731_EMTCT_Tested at ANC_Initial_HV02-02]])</f>
        <v>2</v>
      </c>
      <c r="CF323" s="6">
        <f t="shared" si="55"/>
        <v>0</v>
      </c>
      <c r="CG323" s="6">
        <f t="shared" si="55"/>
        <v>0</v>
      </c>
      <c r="CH323" s="6">
        <f>SUM(Table1[[#This Row],[MOH 731_EMTCT_Known Positive at 1st ANC_HV02-01]])</f>
        <v>0</v>
      </c>
      <c r="CI323" s="6">
        <f>SUM(Table1[[#This Row],[MOH 731_EMTCT_Positive Results_ANC_HV02-10]])</f>
        <v>0</v>
      </c>
      <c r="CJ323" s="6">
        <f t="shared" ref="CJ323:CJ386" si="56">IF(1=1,0,0)</f>
        <v>0</v>
      </c>
      <c r="CK323" s="6">
        <f t="shared" ref="CK323:CK386" si="57">IF(1=1,0,0)</f>
        <v>0</v>
      </c>
      <c r="CL323" s="6">
        <f>Table1[[#This Row],[MOH 731_EMTCT_Start HAART_ANC_HV02-15]]</f>
        <v>0</v>
      </c>
      <c r="CM323" s="6">
        <f>Table1[[#This Row],[MOH 731_EMTCT_On HAART at 1st ANC_HV02-14]]</f>
        <v>0</v>
      </c>
      <c r="CN323" s="6">
        <f>SUM(Table1[[#This Row],[MOH 731_HIV_TB_StartART_&lt;1 (M) HV03-01]:[MOH 731_HIV_TB_StartART_25+_(F)_HV03-14]])</f>
        <v>0</v>
      </c>
      <c r="CO323" s="6">
        <f>SUM(Table1[[#This Row],[MOH 731_HIV_TB_OnART_&lt;1 (M) HV03-15]:[MOH 731_HIV_TB_OnART_25+_(F)_HV03-28]])</f>
        <v>0</v>
      </c>
      <c r="CP323" s="6">
        <f>Table1[[#This Row],[anc1_731]]</f>
        <v>2</v>
      </c>
      <c r="CQ323" s="6">
        <f>Table1[[#This Row],[anc_kp]]</f>
        <v>0</v>
      </c>
      <c r="CR323" s="6">
        <f>Table1[[#This Row],[MOH 731_HIV_TB cases_New_HV03-61]]</f>
        <v>0</v>
      </c>
      <c r="CS323" s="6">
        <f>Table1[[#This Row],[MOH 731_HIV_TB New_KnownHIVPositive(KPs)_HV03-62]]</f>
        <v>0</v>
      </c>
      <c r="CT323" s="6">
        <f t="shared" ref="CT323:CT386" si="58">IF(1=1,0,0)</f>
        <v>0</v>
      </c>
      <c r="CU323" s="6">
        <f t="shared" ref="CU323:CU386" si="59">IF(1=1,0,0)</f>
        <v>0</v>
      </c>
      <c r="CV323" s="6">
        <f>Table1[[#This Row],[MOH 731_HIV_TB New HIV Positive_HV03-63]]</f>
        <v>0</v>
      </c>
      <c r="CW323" s="6">
        <f>Table1[[#This Row],[MOH 731_HIV_TB New Known HIV Positive (KP) on HAART_HV03-64]]</f>
        <v>0</v>
      </c>
      <c r="CX323" s="6">
        <f>Table1[[#This Row],[MOH 731_HIV_TB New_start_HAART_HV03-65]]</f>
        <v>0</v>
      </c>
      <c r="CY323" s="6">
        <f>SUM(Table1[[#This Row],[tb_alreadyart_3082]:[tb_newart_3083]])</f>
        <v>0</v>
      </c>
      <c r="CZ323" s="6">
        <f>SUM(Table1[[#This Row],[MOH 731_HTS_No. Initiated on PrEP (NEW)_General popn _(M)_ HV01-19]:[MOH 731_HTS_No. Initiated on PrEP (NEW)_Pregnant and breastfeeding women HV01-31]])</f>
        <v>0</v>
      </c>
      <c r="DA323" s="6">
        <f t="shared" ref="DA323:DA386" si="60">IF(1=1,0,0)</f>
        <v>0</v>
      </c>
      <c r="DB323" s="6">
        <f t="shared" ref="DB323:DB386" si="61">IF(1=1,0,0)</f>
        <v>0</v>
      </c>
      <c r="DC323" s="6">
        <f>Table1[[#This Row],[MOH 711 SGBV Total Survivors Seen]]</f>
        <v>0</v>
      </c>
      <c r="DD323" s="6">
        <f t="shared" ref="DD323:DD386" si="62">IF(1=1,0,0)</f>
        <v>0</v>
      </c>
      <c r="DE323" s="6">
        <f t="shared" ref="DE323:DE386" si="63">IF(1=1,0,0)</f>
        <v>0</v>
      </c>
      <c r="DF323" s="6">
        <f>SUM(Table1[[#This Row],[MOH 731_HIV_TB_StartTPT_&lt;15 HV03-31]:[MOH 731_HIV_TB_StartTPT_15+ HV03-32]])</f>
        <v>0</v>
      </c>
      <c r="DG323" s="6">
        <f t="shared" ref="DG323:DG386" si="64">IF(1=1,0,0)</f>
        <v>0</v>
      </c>
      <c r="DH323" s="18"/>
      <c r="DI323" s="18" t="str">
        <f t="shared" ref="DI323:DI386" si="65">IF(B323&lt;&gt;"",CONCATENATE("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323,"_",F323,"','",B323,"','",F323,"','",H323,"','",CB323,"','",CC323,"','",CD323,"','",CE323,"','",CF323,"','",CG323,"','",CH323,"','",CI323,"','",CJ323,"','",CK323,"','",CL323,"','",CM323,"','",CN323,"','",CO323,"','",CP323,"','",CQ323,"','",CR323,"','",CS323,"','",CT323,"','",CU323,"','",CV323,"','",CW323,"','",CX323,"','",CY323,"','",CZ323,"','",DA323,"','",DB323,"','",DC323,"','",DD323,"','",DE323,"','",DF323,"','",DG323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('202408_DMF5wWYxVHg','202408','DMF5wWYxVHg','14269','0','4','2','2','0','0','0','0','0','0','0','0','0','0','2','0','0','0','0','0','0','0','0','0','0','0','0','0','0','0','0','0');</v>
      </c>
    </row>
    <row r="324" spans="2:113" x14ac:dyDescent="0.25">
      <c r="B324" s="1">
        <v>202408</v>
      </c>
      <c r="C324" s="2">
        <v>45505</v>
      </c>
      <c r="D324" s="1">
        <v>202408</v>
      </c>
      <c r="E324" s="1"/>
      <c r="F324" s="1" t="s">
        <v>514</v>
      </c>
      <c r="G324" s="1" t="s">
        <v>515</v>
      </c>
      <c r="H324" s="1">
        <v>15769</v>
      </c>
      <c r="I324" s="1"/>
      <c r="J324" s="1">
        <v>7</v>
      </c>
      <c r="K324" s="1">
        <v>26</v>
      </c>
      <c r="L324" s="1"/>
      <c r="M324" s="1"/>
      <c r="N324" s="1"/>
      <c r="O324" s="1"/>
      <c r="P324" s="1"/>
      <c r="Q324" s="1"/>
      <c r="R324" s="1"/>
      <c r="S324" s="1"/>
      <c r="T324" s="1"/>
      <c r="U324" s="1">
        <v>1</v>
      </c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>
        <v>1</v>
      </c>
      <c r="BD324" s="1"/>
      <c r="BE324" s="1"/>
      <c r="BF324" s="1">
        <v>1</v>
      </c>
      <c r="BG324" s="1">
        <v>2</v>
      </c>
      <c r="BH324" s="1">
        <v>1</v>
      </c>
      <c r="BI324" s="1">
        <v>2</v>
      </c>
      <c r="BJ324" s="1">
        <v>3</v>
      </c>
      <c r="BK324" s="1">
        <v>5</v>
      </c>
      <c r="BL324" s="1">
        <v>6</v>
      </c>
      <c r="BM324" s="1">
        <v>3</v>
      </c>
      <c r="BN324" s="1">
        <v>4</v>
      </c>
      <c r="BO324" s="1">
        <v>7</v>
      </c>
      <c r="BP324" s="1">
        <v>30</v>
      </c>
      <c r="BQ324" s="1">
        <v>81</v>
      </c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6">
        <f>SUM(Table1[[#This Row],[MOH 731_HTS_Positive_2-9 _(M)_ HV01-06]:[MOH 731_HTS_Positive_25+ _(F) (Including PMTCT)_HV01-15]])</f>
        <v>1</v>
      </c>
      <c r="CC324" s="16">
        <f>SUM(Table1[[#This Row],[MOH 731_HTS_Tests _(M)_ HV01-01]:[MOH 731_HTS_Tests _(F) (Including PMTCT)_ HV01-02]])</f>
        <v>33</v>
      </c>
      <c r="CD324" s="16">
        <f>Table1[[#This Row],[MOH 711 New ANC clients]]</f>
        <v>0</v>
      </c>
      <c r="CE324" s="6">
        <f>SUM(Table1[[#This Row],[MOH 731_EMTCT_Tested at ANC_Initial_HV02-02]])</f>
        <v>0</v>
      </c>
      <c r="CF324" s="6">
        <f t="shared" ref="CF324:CG387" si="66">IF(1=1,0,0)</f>
        <v>0</v>
      </c>
      <c r="CG324" s="6">
        <f t="shared" si="66"/>
        <v>0</v>
      </c>
      <c r="CH324" s="6">
        <f>SUM(Table1[[#This Row],[MOH 731_EMTCT_Known Positive at 1st ANC_HV02-01]])</f>
        <v>0</v>
      </c>
      <c r="CI324" s="6">
        <f>SUM(Table1[[#This Row],[MOH 731_EMTCT_Positive Results_ANC_HV02-10]])</f>
        <v>0</v>
      </c>
      <c r="CJ324" s="6">
        <f t="shared" si="56"/>
        <v>0</v>
      </c>
      <c r="CK324" s="6">
        <f t="shared" si="57"/>
        <v>0</v>
      </c>
      <c r="CL324" s="6">
        <f>Table1[[#This Row],[MOH 731_EMTCT_Start HAART_ANC_HV02-15]]</f>
        <v>0</v>
      </c>
      <c r="CM324" s="6">
        <f>Table1[[#This Row],[MOH 731_EMTCT_On HAART at 1st ANC_HV02-14]]</f>
        <v>0</v>
      </c>
      <c r="CN324" s="6">
        <f>SUM(Table1[[#This Row],[MOH 731_HIV_TB_StartART_&lt;1 (M) HV03-01]:[MOH 731_HIV_TB_StartART_25+_(F)_HV03-14]])</f>
        <v>1</v>
      </c>
      <c r="CO324" s="6">
        <f>SUM(Table1[[#This Row],[MOH 731_HIV_TB_OnART_&lt;1 (M) HV03-15]:[MOH 731_HIV_TB_OnART_25+_(F)_HV03-28]])</f>
        <v>145</v>
      </c>
      <c r="CP324" s="6">
        <f>Table1[[#This Row],[anc1_731]]</f>
        <v>0</v>
      </c>
      <c r="CQ324" s="6">
        <f>Table1[[#This Row],[anc_kp]]</f>
        <v>0</v>
      </c>
      <c r="CR324" s="6">
        <f>Table1[[#This Row],[MOH 731_HIV_TB cases_New_HV03-61]]</f>
        <v>0</v>
      </c>
      <c r="CS324" s="6">
        <f>Table1[[#This Row],[MOH 731_HIV_TB New_KnownHIVPositive(KPs)_HV03-62]]</f>
        <v>0</v>
      </c>
      <c r="CT324" s="6">
        <f t="shared" si="58"/>
        <v>0</v>
      </c>
      <c r="CU324" s="6">
        <f t="shared" si="59"/>
        <v>0</v>
      </c>
      <c r="CV324" s="6">
        <f>Table1[[#This Row],[MOH 731_HIV_TB New HIV Positive_HV03-63]]</f>
        <v>0</v>
      </c>
      <c r="CW324" s="6">
        <f>Table1[[#This Row],[MOH 731_HIV_TB New Known HIV Positive (KP) on HAART_HV03-64]]</f>
        <v>0</v>
      </c>
      <c r="CX324" s="6">
        <f>Table1[[#This Row],[MOH 731_HIV_TB New_start_HAART_HV03-65]]</f>
        <v>0</v>
      </c>
      <c r="CY324" s="6">
        <f>SUM(Table1[[#This Row],[tb_alreadyart_3082]:[tb_newart_3083]])</f>
        <v>0</v>
      </c>
      <c r="CZ324" s="6">
        <f>SUM(Table1[[#This Row],[MOH 731_HTS_No. Initiated on PrEP (NEW)_General popn _(M)_ HV01-19]:[MOH 731_HTS_No. Initiated on PrEP (NEW)_Pregnant and breastfeeding women HV01-31]])</f>
        <v>0</v>
      </c>
      <c r="DA324" s="6">
        <f t="shared" si="60"/>
        <v>0</v>
      </c>
      <c r="DB324" s="6">
        <f t="shared" si="61"/>
        <v>0</v>
      </c>
      <c r="DC324" s="6">
        <f>Table1[[#This Row],[MOH 711 SGBV Total Survivors Seen]]</f>
        <v>0</v>
      </c>
      <c r="DD324" s="6">
        <f t="shared" si="62"/>
        <v>0</v>
      </c>
      <c r="DE324" s="6">
        <f t="shared" si="63"/>
        <v>0</v>
      </c>
      <c r="DF324" s="6">
        <f>SUM(Table1[[#This Row],[MOH 731_HIV_TB_StartTPT_&lt;15 HV03-31]:[MOH 731_HIV_TB_StartTPT_15+ HV03-32]])</f>
        <v>0</v>
      </c>
      <c r="DG324" s="6">
        <f t="shared" si="64"/>
        <v>0</v>
      </c>
      <c r="DH324" s="18"/>
      <c r="DI324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('202408_HOvK1bxRsNF','202408','HOvK1bxRsNF','15769','1','33','0','0','0','0','0','0','0','0','0','0','1','145','0','0','0','0','0','0','0','0','0','0','0','0','0','0','0','0','0','0');</v>
      </c>
    </row>
    <row r="325" spans="2:113" x14ac:dyDescent="0.25">
      <c r="B325" s="1">
        <v>202408</v>
      </c>
      <c r="C325" s="2">
        <v>45505</v>
      </c>
      <c r="D325" s="1">
        <v>202408</v>
      </c>
      <c r="E325" s="1"/>
      <c r="F325" s="1" t="s">
        <v>108</v>
      </c>
      <c r="G325" s="1" t="s">
        <v>109</v>
      </c>
      <c r="H325" s="1">
        <v>14292</v>
      </c>
      <c r="I325" s="1"/>
      <c r="J325" s="1"/>
      <c r="K325" s="1">
        <v>3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>
        <v>3</v>
      </c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>
        <v>3</v>
      </c>
      <c r="BZ325" s="1"/>
      <c r="CA325" s="1"/>
      <c r="CB325" s="16">
        <f>SUM(Table1[[#This Row],[MOH 731_HTS_Positive_2-9 _(M)_ HV01-06]:[MOH 731_HTS_Positive_25+ _(F) (Including PMTCT)_HV01-15]])</f>
        <v>0</v>
      </c>
      <c r="CC325" s="16">
        <f>SUM(Table1[[#This Row],[MOH 731_HTS_Tests _(M)_ HV01-01]:[MOH 731_HTS_Tests _(F) (Including PMTCT)_ HV01-02]])</f>
        <v>3</v>
      </c>
      <c r="CD325" s="16">
        <f>Table1[[#This Row],[MOH 711 New ANC clients]]</f>
        <v>3</v>
      </c>
      <c r="CE325" s="6">
        <f>SUM(Table1[[#This Row],[MOH 731_EMTCT_Tested at ANC_Initial_HV02-02]])</f>
        <v>3</v>
      </c>
      <c r="CF325" s="6">
        <f t="shared" si="66"/>
        <v>0</v>
      </c>
      <c r="CG325" s="6">
        <f t="shared" si="66"/>
        <v>0</v>
      </c>
      <c r="CH325" s="6">
        <f>SUM(Table1[[#This Row],[MOH 731_EMTCT_Known Positive at 1st ANC_HV02-01]])</f>
        <v>0</v>
      </c>
      <c r="CI325" s="6">
        <f>SUM(Table1[[#This Row],[MOH 731_EMTCT_Positive Results_ANC_HV02-10]])</f>
        <v>0</v>
      </c>
      <c r="CJ325" s="6">
        <f t="shared" si="56"/>
        <v>0</v>
      </c>
      <c r="CK325" s="6">
        <f t="shared" si="57"/>
        <v>0</v>
      </c>
      <c r="CL325" s="6">
        <f>Table1[[#This Row],[MOH 731_EMTCT_Start HAART_ANC_HV02-15]]</f>
        <v>0</v>
      </c>
      <c r="CM325" s="6">
        <f>Table1[[#This Row],[MOH 731_EMTCT_On HAART at 1st ANC_HV02-14]]</f>
        <v>0</v>
      </c>
      <c r="CN325" s="6">
        <f>SUM(Table1[[#This Row],[MOH 731_HIV_TB_StartART_&lt;1 (M) HV03-01]:[MOH 731_HIV_TB_StartART_25+_(F)_HV03-14]])</f>
        <v>0</v>
      </c>
      <c r="CO325" s="6">
        <f>SUM(Table1[[#This Row],[MOH 731_HIV_TB_OnART_&lt;1 (M) HV03-15]:[MOH 731_HIV_TB_OnART_25+_(F)_HV03-28]])</f>
        <v>0</v>
      </c>
      <c r="CP325" s="6">
        <f>Table1[[#This Row],[anc1_731]]</f>
        <v>3</v>
      </c>
      <c r="CQ325" s="6">
        <f>Table1[[#This Row],[anc_kp]]</f>
        <v>0</v>
      </c>
      <c r="CR325" s="6">
        <f>Table1[[#This Row],[MOH 731_HIV_TB cases_New_HV03-61]]</f>
        <v>0</v>
      </c>
      <c r="CS325" s="6">
        <f>Table1[[#This Row],[MOH 731_HIV_TB New_KnownHIVPositive(KPs)_HV03-62]]</f>
        <v>0</v>
      </c>
      <c r="CT325" s="6">
        <f t="shared" si="58"/>
        <v>0</v>
      </c>
      <c r="CU325" s="6">
        <f t="shared" si="59"/>
        <v>0</v>
      </c>
      <c r="CV325" s="6">
        <f>Table1[[#This Row],[MOH 731_HIV_TB New HIV Positive_HV03-63]]</f>
        <v>0</v>
      </c>
      <c r="CW325" s="6">
        <f>Table1[[#This Row],[MOH 731_HIV_TB New Known HIV Positive (KP) on HAART_HV03-64]]</f>
        <v>0</v>
      </c>
      <c r="CX325" s="6">
        <f>Table1[[#This Row],[MOH 731_HIV_TB New_start_HAART_HV03-65]]</f>
        <v>0</v>
      </c>
      <c r="CY325" s="6">
        <f>SUM(Table1[[#This Row],[tb_alreadyart_3082]:[tb_newart_3083]])</f>
        <v>0</v>
      </c>
      <c r="CZ325" s="6">
        <f>SUM(Table1[[#This Row],[MOH 731_HTS_No. Initiated on PrEP (NEW)_General popn _(M)_ HV01-19]:[MOH 731_HTS_No. Initiated on PrEP (NEW)_Pregnant and breastfeeding women HV01-31]])</f>
        <v>0</v>
      </c>
      <c r="DA325" s="6">
        <f t="shared" si="60"/>
        <v>0</v>
      </c>
      <c r="DB325" s="6">
        <f t="shared" si="61"/>
        <v>0</v>
      </c>
      <c r="DC325" s="6">
        <f>Table1[[#This Row],[MOH 711 SGBV Total Survivors Seen]]</f>
        <v>0</v>
      </c>
      <c r="DD325" s="6">
        <f t="shared" si="62"/>
        <v>0</v>
      </c>
      <c r="DE325" s="6">
        <f t="shared" si="63"/>
        <v>0</v>
      </c>
      <c r="DF325" s="6">
        <f>SUM(Table1[[#This Row],[MOH 731_HIV_TB_StartTPT_&lt;15 HV03-31]:[MOH 731_HIV_TB_StartTPT_15+ HV03-32]])</f>
        <v>0</v>
      </c>
      <c r="DG325" s="6">
        <f t="shared" si="64"/>
        <v>0</v>
      </c>
      <c r="DH325" s="18"/>
      <c r="DI325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('202408_a2YRxZ59mLY','202408','a2YRxZ59mLY','14292','0','3','3','3','0','0','0','0','0','0','0','0','0','0','3','0','0','0','0','0','0','0','0','0','0','0','0','0','0','0','0','0');</v>
      </c>
    </row>
    <row r="326" spans="2:113" x14ac:dyDescent="0.25">
      <c r="B326" s="1">
        <v>202408</v>
      </c>
      <c r="C326" s="2">
        <v>45505</v>
      </c>
      <c r="D326" s="1">
        <v>202408</v>
      </c>
      <c r="E326" s="1"/>
      <c r="F326" s="1" t="s">
        <v>110</v>
      </c>
      <c r="G326" s="1" t="s">
        <v>111</v>
      </c>
      <c r="H326" s="1">
        <v>20436</v>
      </c>
      <c r="I326" s="1" t="s">
        <v>89</v>
      </c>
      <c r="J326" s="1">
        <v>5</v>
      </c>
      <c r="K326" s="1">
        <v>3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>
        <v>2</v>
      </c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>
        <v>2</v>
      </c>
      <c r="BZ326" s="1"/>
      <c r="CA326" s="1"/>
      <c r="CB326" s="16">
        <f>SUM(Table1[[#This Row],[MOH 731_HTS_Positive_2-9 _(M)_ HV01-06]:[MOH 731_HTS_Positive_25+ _(F) (Including PMTCT)_HV01-15]])</f>
        <v>0</v>
      </c>
      <c r="CC326" s="16">
        <f>SUM(Table1[[#This Row],[MOH 731_HTS_Tests _(M)_ HV01-01]:[MOH 731_HTS_Tests _(F) (Including PMTCT)_ HV01-02]])</f>
        <v>8</v>
      </c>
      <c r="CD326" s="16">
        <f>Table1[[#This Row],[MOH 711 New ANC clients]]</f>
        <v>2</v>
      </c>
      <c r="CE326" s="6">
        <f>SUM(Table1[[#This Row],[MOH 731_EMTCT_Tested at ANC_Initial_HV02-02]])</f>
        <v>2</v>
      </c>
      <c r="CF326" s="6">
        <f t="shared" si="66"/>
        <v>0</v>
      </c>
      <c r="CG326" s="6">
        <f t="shared" si="66"/>
        <v>0</v>
      </c>
      <c r="CH326" s="6">
        <f>SUM(Table1[[#This Row],[MOH 731_EMTCT_Known Positive at 1st ANC_HV02-01]])</f>
        <v>0</v>
      </c>
      <c r="CI326" s="6">
        <f>SUM(Table1[[#This Row],[MOH 731_EMTCT_Positive Results_ANC_HV02-10]])</f>
        <v>0</v>
      </c>
      <c r="CJ326" s="6">
        <f t="shared" si="56"/>
        <v>0</v>
      </c>
      <c r="CK326" s="6">
        <f t="shared" si="57"/>
        <v>0</v>
      </c>
      <c r="CL326" s="6">
        <f>Table1[[#This Row],[MOH 731_EMTCT_Start HAART_ANC_HV02-15]]</f>
        <v>0</v>
      </c>
      <c r="CM326" s="6">
        <f>Table1[[#This Row],[MOH 731_EMTCT_On HAART at 1st ANC_HV02-14]]</f>
        <v>0</v>
      </c>
      <c r="CN326" s="6">
        <f>SUM(Table1[[#This Row],[MOH 731_HIV_TB_StartART_&lt;1 (M) HV03-01]:[MOH 731_HIV_TB_StartART_25+_(F)_HV03-14]])</f>
        <v>0</v>
      </c>
      <c r="CO326" s="6">
        <f>SUM(Table1[[#This Row],[MOH 731_HIV_TB_OnART_&lt;1 (M) HV03-15]:[MOH 731_HIV_TB_OnART_25+_(F)_HV03-28]])</f>
        <v>0</v>
      </c>
      <c r="CP326" s="6">
        <f>Table1[[#This Row],[anc1_731]]</f>
        <v>2</v>
      </c>
      <c r="CQ326" s="6">
        <f>Table1[[#This Row],[anc_kp]]</f>
        <v>0</v>
      </c>
      <c r="CR326" s="6">
        <f>Table1[[#This Row],[MOH 731_HIV_TB cases_New_HV03-61]]</f>
        <v>0</v>
      </c>
      <c r="CS326" s="6">
        <f>Table1[[#This Row],[MOH 731_HIV_TB New_KnownHIVPositive(KPs)_HV03-62]]</f>
        <v>0</v>
      </c>
      <c r="CT326" s="6">
        <f t="shared" si="58"/>
        <v>0</v>
      </c>
      <c r="CU326" s="6">
        <f t="shared" si="59"/>
        <v>0</v>
      </c>
      <c r="CV326" s="6">
        <f>Table1[[#This Row],[MOH 731_HIV_TB New HIV Positive_HV03-63]]</f>
        <v>0</v>
      </c>
      <c r="CW326" s="6">
        <f>Table1[[#This Row],[MOH 731_HIV_TB New Known HIV Positive (KP) on HAART_HV03-64]]</f>
        <v>0</v>
      </c>
      <c r="CX326" s="6">
        <f>Table1[[#This Row],[MOH 731_HIV_TB New_start_HAART_HV03-65]]</f>
        <v>0</v>
      </c>
      <c r="CY326" s="6">
        <f>SUM(Table1[[#This Row],[tb_alreadyart_3082]:[tb_newart_3083]])</f>
        <v>0</v>
      </c>
      <c r="CZ326" s="6">
        <f>SUM(Table1[[#This Row],[MOH 731_HTS_No. Initiated on PrEP (NEW)_General popn _(M)_ HV01-19]:[MOH 731_HTS_No. Initiated on PrEP (NEW)_Pregnant and breastfeeding women HV01-31]])</f>
        <v>0</v>
      </c>
      <c r="DA326" s="6">
        <f t="shared" si="60"/>
        <v>0</v>
      </c>
      <c r="DB326" s="6">
        <f t="shared" si="61"/>
        <v>0</v>
      </c>
      <c r="DC326" s="6">
        <f>Table1[[#This Row],[MOH 711 SGBV Total Survivors Seen]]</f>
        <v>0</v>
      </c>
      <c r="DD326" s="6">
        <f t="shared" si="62"/>
        <v>0</v>
      </c>
      <c r="DE326" s="6">
        <f t="shared" si="63"/>
        <v>0</v>
      </c>
      <c r="DF326" s="6">
        <f>SUM(Table1[[#This Row],[MOH 731_HIV_TB_StartTPT_&lt;15 HV03-31]:[MOH 731_HIV_TB_StartTPT_15+ HV03-32]])</f>
        <v>0</v>
      </c>
      <c r="DG326" s="6">
        <f t="shared" si="64"/>
        <v>0</v>
      </c>
      <c r="DH326" s="18"/>
      <c r="DI326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('202408_IE9dGnb7S7h','202408','IE9dGnb7S7h','20436','0','8','2','2','0','0','0','0','0','0','0','0','0','0','2','0','0','0','0','0','0','0','0','0','0','0','0','0','0','0','0','0');</v>
      </c>
    </row>
    <row r="327" spans="2:113" x14ac:dyDescent="0.25">
      <c r="B327" s="1">
        <v>202408</v>
      </c>
      <c r="C327" s="2">
        <v>45505</v>
      </c>
      <c r="D327" s="1">
        <v>202408</v>
      </c>
      <c r="E327" s="1"/>
      <c r="F327" s="1" t="s">
        <v>112</v>
      </c>
      <c r="G327" s="1" t="s">
        <v>113</v>
      </c>
      <c r="H327" s="1">
        <v>17095</v>
      </c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>
        <v>2</v>
      </c>
      <c r="AK327" s="1">
        <v>1</v>
      </c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>
        <v>2</v>
      </c>
      <c r="BZ327" s="1"/>
      <c r="CA327" s="1"/>
      <c r="CB327" s="16">
        <f>SUM(Table1[[#This Row],[MOH 731_HTS_Positive_2-9 _(M)_ HV01-06]:[MOH 731_HTS_Positive_25+ _(F) (Including PMTCT)_HV01-15]])</f>
        <v>0</v>
      </c>
      <c r="CC327" s="16">
        <f>SUM(Table1[[#This Row],[MOH 731_HTS_Tests _(M)_ HV01-01]:[MOH 731_HTS_Tests _(F) (Including PMTCT)_ HV01-02]])</f>
        <v>3</v>
      </c>
      <c r="CD327" s="16">
        <f>Table1[[#This Row],[MOH 711 New ANC clients]]</f>
        <v>2</v>
      </c>
      <c r="CE327" s="6">
        <f>SUM(Table1[[#This Row],[MOH 731_EMTCT_Tested at ANC_Initial_HV02-02]])</f>
        <v>2</v>
      </c>
      <c r="CF327" s="6">
        <f t="shared" si="66"/>
        <v>0</v>
      </c>
      <c r="CG327" s="6">
        <f t="shared" si="66"/>
        <v>0</v>
      </c>
      <c r="CH327" s="6">
        <f>SUM(Table1[[#This Row],[MOH 731_EMTCT_Known Positive at 1st ANC_HV02-01]])</f>
        <v>0</v>
      </c>
      <c r="CI327" s="6">
        <f>SUM(Table1[[#This Row],[MOH 731_EMTCT_Positive Results_ANC_HV02-10]])</f>
        <v>0</v>
      </c>
      <c r="CJ327" s="6">
        <f t="shared" si="56"/>
        <v>0</v>
      </c>
      <c r="CK327" s="6">
        <f t="shared" si="57"/>
        <v>0</v>
      </c>
      <c r="CL327" s="6">
        <f>Table1[[#This Row],[MOH 731_EMTCT_Start HAART_ANC_HV02-15]]</f>
        <v>0</v>
      </c>
      <c r="CM327" s="6">
        <f>Table1[[#This Row],[MOH 731_EMTCT_On HAART at 1st ANC_HV02-14]]</f>
        <v>0</v>
      </c>
      <c r="CN327" s="6">
        <f>SUM(Table1[[#This Row],[MOH 731_HIV_TB_StartART_&lt;1 (M) HV03-01]:[MOH 731_HIV_TB_StartART_25+_(F)_HV03-14]])</f>
        <v>0</v>
      </c>
      <c r="CO327" s="6">
        <f>SUM(Table1[[#This Row],[MOH 731_HIV_TB_OnART_&lt;1 (M) HV03-15]:[MOH 731_HIV_TB_OnART_25+_(F)_HV03-28]])</f>
        <v>0</v>
      </c>
      <c r="CP327" s="6">
        <f>Table1[[#This Row],[anc1_731]]</f>
        <v>2</v>
      </c>
      <c r="CQ327" s="6">
        <f>Table1[[#This Row],[anc_kp]]</f>
        <v>0</v>
      </c>
      <c r="CR327" s="6">
        <f>Table1[[#This Row],[MOH 731_HIV_TB cases_New_HV03-61]]</f>
        <v>0</v>
      </c>
      <c r="CS327" s="6">
        <f>Table1[[#This Row],[MOH 731_HIV_TB New_KnownHIVPositive(KPs)_HV03-62]]</f>
        <v>0</v>
      </c>
      <c r="CT327" s="6">
        <f t="shared" si="58"/>
        <v>0</v>
      </c>
      <c r="CU327" s="6">
        <f t="shared" si="59"/>
        <v>0</v>
      </c>
      <c r="CV327" s="6">
        <f>Table1[[#This Row],[MOH 731_HIV_TB New HIV Positive_HV03-63]]</f>
        <v>0</v>
      </c>
      <c r="CW327" s="6">
        <f>Table1[[#This Row],[MOH 731_HIV_TB New Known HIV Positive (KP) on HAART_HV03-64]]</f>
        <v>0</v>
      </c>
      <c r="CX327" s="6">
        <f>Table1[[#This Row],[MOH 731_HIV_TB New_start_HAART_HV03-65]]</f>
        <v>0</v>
      </c>
      <c r="CY327" s="6">
        <f>SUM(Table1[[#This Row],[tb_alreadyart_3082]:[tb_newart_3083]])</f>
        <v>0</v>
      </c>
      <c r="CZ327" s="6">
        <f>SUM(Table1[[#This Row],[MOH 731_HTS_No. Initiated on PrEP (NEW)_General popn _(M)_ HV01-19]:[MOH 731_HTS_No. Initiated on PrEP (NEW)_Pregnant and breastfeeding women HV01-31]])</f>
        <v>0</v>
      </c>
      <c r="DA327" s="6">
        <f t="shared" si="60"/>
        <v>0</v>
      </c>
      <c r="DB327" s="6">
        <f t="shared" si="61"/>
        <v>0</v>
      </c>
      <c r="DC327" s="6">
        <f>Table1[[#This Row],[MOH 711 SGBV Total Survivors Seen]]</f>
        <v>0</v>
      </c>
      <c r="DD327" s="6">
        <f t="shared" si="62"/>
        <v>0</v>
      </c>
      <c r="DE327" s="6">
        <f t="shared" si="63"/>
        <v>0</v>
      </c>
      <c r="DF327" s="6">
        <f>SUM(Table1[[#This Row],[MOH 731_HIV_TB_StartTPT_&lt;15 HV03-31]:[MOH 731_HIV_TB_StartTPT_15+ HV03-32]])</f>
        <v>0</v>
      </c>
      <c r="DG327" s="6">
        <f t="shared" si="64"/>
        <v>0</v>
      </c>
      <c r="DH327" s="18"/>
      <c r="DI327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('202408_EYS2C6J7ram','202408','EYS2C6J7ram','17095','0','3','2','2','0','0','0','0','0','0','0','0','0','0','2','0','0','0','0','0','0','0','0','0','0','0','0','0','0','0','0','0');</v>
      </c>
    </row>
    <row r="328" spans="2:113" x14ac:dyDescent="0.25">
      <c r="B328" s="1">
        <v>202408</v>
      </c>
      <c r="C328" s="2">
        <v>45505</v>
      </c>
      <c r="D328" s="1">
        <v>202408</v>
      </c>
      <c r="E328" s="1"/>
      <c r="F328" s="1" t="s">
        <v>114</v>
      </c>
      <c r="G328" s="1" t="s">
        <v>115</v>
      </c>
      <c r="H328" s="1">
        <v>14321</v>
      </c>
      <c r="I328" s="1"/>
      <c r="J328" s="1">
        <v>46</v>
      </c>
      <c r="K328" s="1">
        <v>129</v>
      </c>
      <c r="L328" s="1"/>
      <c r="M328" s="1"/>
      <c r="N328" s="1"/>
      <c r="O328" s="1"/>
      <c r="P328" s="1"/>
      <c r="Q328" s="1"/>
      <c r="R328" s="1"/>
      <c r="S328" s="1"/>
      <c r="T328" s="1"/>
      <c r="U328" s="1">
        <v>2</v>
      </c>
      <c r="V328" s="1">
        <v>1</v>
      </c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>
        <v>89</v>
      </c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>
        <v>2</v>
      </c>
      <c r="BI328" s="1">
        <v>2</v>
      </c>
      <c r="BJ328" s="1">
        <v>1</v>
      </c>
      <c r="BK328" s="1"/>
      <c r="BL328" s="1">
        <v>2</v>
      </c>
      <c r="BM328" s="1">
        <v>2</v>
      </c>
      <c r="BN328" s="1"/>
      <c r="BO328" s="1">
        <v>1</v>
      </c>
      <c r="BP328" s="1">
        <v>19</v>
      </c>
      <c r="BQ328" s="1">
        <v>44</v>
      </c>
      <c r="BR328" s="1"/>
      <c r="BS328" s="1">
        <v>1</v>
      </c>
      <c r="BT328" s="1">
        <v>1</v>
      </c>
      <c r="BU328" s="1">
        <v>1</v>
      </c>
      <c r="BV328" s="1"/>
      <c r="BW328" s="1">
        <v>1</v>
      </c>
      <c r="BX328" s="1"/>
      <c r="BY328" s="1">
        <v>83</v>
      </c>
      <c r="BZ328" s="1">
        <v>1</v>
      </c>
      <c r="CA328" s="1"/>
      <c r="CB328" s="16">
        <f>SUM(Table1[[#This Row],[MOH 731_HTS_Positive_2-9 _(M)_ HV01-06]:[MOH 731_HTS_Positive_25+ _(F) (Including PMTCT)_HV01-15]])</f>
        <v>2</v>
      </c>
      <c r="CC328" s="16">
        <f>SUM(Table1[[#This Row],[MOH 731_HTS_Tests _(M)_ HV01-01]:[MOH 731_HTS_Tests _(F) (Including PMTCT)_ HV01-02]])</f>
        <v>175</v>
      </c>
      <c r="CD328" s="16">
        <f>Table1[[#This Row],[MOH 711 New ANC clients]]</f>
        <v>83</v>
      </c>
      <c r="CE328" s="6">
        <f>SUM(Table1[[#This Row],[MOH 731_EMTCT_Tested at ANC_Initial_HV02-02]])</f>
        <v>89</v>
      </c>
      <c r="CF328" s="6">
        <f t="shared" si="66"/>
        <v>0</v>
      </c>
      <c r="CG328" s="6">
        <f t="shared" si="66"/>
        <v>0</v>
      </c>
      <c r="CH328" s="6">
        <f>SUM(Table1[[#This Row],[MOH 731_EMTCT_Known Positive at 1st ANC_HV02-01]])</f>
        <v>0</v>
      </c>
      <c r="CI328" s="6">
        <f>SUM(Table1[[#This Row],[MOH 731_EMTCT_Positive Results_ANC_HV02-10]])</f>
        <v>0</v>
      </c>
      <c r="CJ328" s="6">
        <f t="shared" si="56"/>
        <v>0</v>
      </c>
      <c r="CK328" s="6">
        <f t="shared" si="57"/>
        <v>0</v>
      </c>
      <c r="CL328" s="6">
        <f>Table1[[#This Row],[MOH 731_EMTCT_Start HAART_ANC_HV02-15]]</f>
        <v>0</v>
      </c>
      <c r="CM328" s="6">
        <f>Table1[[#This Row],[MOH 731_EMTCT_On HAART at 1st ANC_HV02-14]]</f>
        <v>0</v>
      </c>
      <c r="CN328" s="6">
        <f>SUM(Table1[[#This Row],[MOH 731_HIV_TB_StartART_&lt;1 (M) HV03-01]:[MOH 731_HIV_TB_StartART_25+_(F)_HV03-14]])</f>
        <v>0</v>
      </c>
      <c r="CO328" s="6">
        <f>SUM(Table1[[#This Row],[MOH 731_HIV_TB_OnART_&lt;1 (M) HV03-15]:[MOH 731_HIV_TB_OnART_25+_(F)_HV03-28]])</f>
        <v>73</v>
      </c>
      <c r="CP328" s="6">
        <f>Table1[[#This Row],[anc1_731]]</f>
        <v>83</v>
      </c>
      <c r="CQ328" s="6">
        <f>Table1[[#This Row],[anc_kp]]</f>
        <v>0</v>
      </c>
      <c r="CR328" s="6">
        <f>Table1[[#This Row],[MOH 731_HIV_TB cases_New_HV03-61]]</f>
        <v>1</v>
      </c>
      <c r="CS328" s="6">
        <f>Table1[[#This Row],[MOH 731_HIV_TB New_KnownHIVPositive(KPs)_HV03-62]]</f>
        <v>1</v>
      </c>
      <c r="CT328" s="6">
        <f t="shared" si="58"/>
        <v>0</v>
      </c>
      <c r="CU328" s="6">
        <f t="shared" si="59"/>
        <v>0</v>
      </c>
      <c r="CV328" s="6">
        <f>Table1[[#This Row],[MOH 731_HIV_TB New HIV Positive_HV03-63]]</f>
        <v>0</v>
      </c>
      <c r="CW328" s="6">
        <f>Table1[[#This Row],[MOH 731_HIV_TB New Known HIV Positive (KP) on HAART_HV03-64]]</f>
        <v>1</v>
      </c>
      <c r="CX328" s="6">
        <f>Table1[[#This Row],[MOH 731_HIV_TB New_start_HAART_HV03-65]]</f>
        <v>0</v>
      </c>
      <c r="CY328" s="6">
        <f>SUM(Table1[[#This Row],[tb_alreadyart_3082]:[tb_newart_3083]])</f>
        <v>1</v>
      </c>
      <c r="CZ328" s="6">
        <f>SUM(Table1[[#This Row],[MOH 731_HTS_No. Initiated on PrEP (NEW)_General popn _(M)_ HV01-19]:[MOH 731_HTS_No. Initiated on PrEP (NEW)_Pregnant and breastfeeding women HV01-31]])</f>
        <v>1</v>
      </c>
      <c r="DA328" s="6">
        <f t="shared" si="60"/>
        <v>0</v>
      </c>
      <c r="DB328" s="6">
        <f t="shared" si="61"/>
        <v>0</v>
      </c>
      <c r="DC328" s="6">
        <f>Table1[[#This Row],[MOH 711 SGBV Total Survivors Seen]]</f>
        <v>0</v>
      </c>
      <c r="DD328" s="6">
        <f t="shared" si="62"/>
        <v>0</v>
      </c>
      <c r="DE328" s="6">
        <f t="shared" si="63"/>
        <v>0</v>
      </c>
      <c r="DF328" s="6">
        <f>SUM(Table1[[#This Row],[MOH 731_HIV_TB_StartTPT_&lt;15 HV03-31]:[MOH 731_HIV_TB_StartTPT_15+ HV03-32]])</f>
        <v>1</v>
      </c>
      <c r="DG328" s="6">
        <f t="shared" si="64"/>
        <v>0</v>
      </c>
      <c r="DH328" s="18"/>
      <c r="DI328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('202408_vUatEiL3txf','202408','vUatEiL3txf','14321','2','175','83','89','0','0','0','0','0','0','0','0','0','73','83','0','1','1','0','0','0','1','0','1','1','0','0','0','0','0','1','0');</v>
      </c>
    </row>
    <row r="329" spans="2:113" x14ac:dyDescent="0.25">
      <c r="B329" s="1">
        <v>202408</v>
      </c>
      <c r="C329" s="2">
        <v>45505</v>
      </c>
      <c r="D329" s="1">
        <v>202408</v>
      </c>
      <c r="E329" s="1"/>
      <c r="F329" s="1" t="s">
        <v>700</v>
      </c>
      <c r="G329" s="1" t="s">
        <v>701</v>
      </c>
      <c r="H329" s="1">
        <v>20461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>
        <v>1</v>
      </c>
      <c r="BZ329" s="1"/>
      <c r="CA329" s="1"/>
      <c r="CB329" s="16">
        <f>SUM(Table1[[#This Row],[MOH 731_HTS_Positive_2-9 _(M)_ HV01-06]:[MOH 731_HTS_Positive_25+ _(F) (Including PMTCT)_HV01-15]])</f>
        <v>0</v>
      </c>
      <c r="CC329" s="16">
        <f>SUM(Table1[[#This Row],[MOH 731_HTS_Tests _(M)_ HV01-01]:[MOH 731_HTS_Tests _(F) (Including PMTCT)_ HV01-02]])</f>
        <v>0</v>
      </c>
      <c r="CD329" s="16">
        <f>Table1[[#This Row],[MOH 711 New ANC clients]]</f>
        <v>1</v>
      </c>
      <c r="CE329" s="6">
        <f>SUM(Table1[[#This Row],[MOH 731_EMTCT_Tested at ANC_Initial_HV02-02]])</f>
        <v>0</v>
      </c>
      <c r="CF329" s="6">
        <f t="shared" si="66"/>
        <v>0</v>
      </c>
      <c r="CG329" s="6">
        <f t="shared" si="66"/>
        <v>0</v>
      </c>
      <c r="CH329" s="6">
        <f>SUM(Table1[[#This Row],[MOH 731_EMTCT_Known Positive at 1st ANC_HV02-01]])</f>
        <v>0</v>
      </c>
      <c r="CI329" s="6">
        <f>SUM(Table1[[#This Row],[MOH 731_EMTCT_Positive Results_ANC_HV02-10]])</f>
        <v>0</v>
      </c>
      <c r="CJ329" s="6">
        <f t="shared" si="56"/>
        <v>0</v>
      </c>
      <c r="CK329" s="6">
        <f t="shared" si="57"/>
        <v>0</v>
      </c>
      <c r="CL329" s="6">
        <f>Table1[[#This Row],[MOH 731_EMTCT_Start HAART_ANC_HV02-15]]</f>
        <v>0</v>
      </c>
      <c r="CM329" s="6">
        <f>Table1[[#This Row],[MOH 731_EMTCT_On HAART at 1st ANC_HV02-14]]</f>
        <v>0</v>
      </c>
      <c r="CN329" s="6">
        <f>SUM(Table1[[#This Row],[MOH 731_HIV_TB_StartART_&lt;1 (M) HV03-01]:[MOH 731_HIV_TB_StartART_25+_(F)_HV03-14]])</f>
        <v>0</v>
      </c>
      <c r="CO329" s="6">
        <f>SUM(Table1[[#This Row],[MOH 731_HIV_TB_OnART_&lt;1 (M) HV03-15]:[MOH 731_HIV_TB_OnART_25+_(F)_HV03-28]])</f>
        <v>0</v>
      </c>
      <c r="CP329" s="6">
        <f>Table1[[#This Row],[anc1_731]]</f>
        <v>1</v>
      </c>
      <c r="CQ329" s="6">
        <f>Table1[[#This Row],[anc_kp]]</f>
        <v>0</v>
      </c>
      <c r="CR329" s="6">
        <f>Table1[[#This Row],[MOH 731_HIV_TB cases_New_HV03-61]]</f>
        <v>0</v>
      </c>
      <c r="CS329" s="6">
        <f>Table1[[#This Row],[MOH 731_HIV_TB New_KnownHIVPositive(KPs)_HV03-62]]</f>
        <v>0</v>
      </c>
      <c r="CT329" s="6">
        <f t="shared" si="58"/>
        <v>0</v>
      </c>
      <c r="CU329" s="6">
        <f t="shared" si="59"/>
        <v>0</v>
      </c>
      <c r="CV329" s="6">
        <f>Table1[[#This Row],[MOH 731_HIV_TB New HIV Positive_HV03-63]]</f>
        <v>0</v>
      </c>
      <c r="CW329" s="6">
        <f>Table1[[#This Row],[MOH 731_HIV_TB New Known HIV Positive (KP) on HAART_HV03-64]]</f>
        <v>0</v>
      </c>
      <c r="CX329" s="6">
        <f>Table1[[#This Row],[MOH 731_HIV_TB New_start_HAART_HV03-65]]</f>
        <v>0</v>
      </c>
      <c r="CY329" s="6">
        <f>SUM(Table1[[#This Row],[tb_alreadyart_3082]:[tb_newart_3083]])</f>
        <v>0</v>
      </c>
      <c r="CZ329" s="6">
        <f>SUM(Table1[[#This Row],[MOH 731_HTS_No. Initiated on PrEP (NEW)_General popn _(M)_ HV01-19]:[MOH 731_HTS_No. Initiated on PrEP (NEW)_Pregnant and breastfeeding women HV01-31]])</f>
        <v>0</v>
      </c>
      <c r="DA329" s="6">
        <f t="shared" si="60"/>
        <v>0</v>
      </c>
      <c r="DB329" s="6">
        <f t="shared" si="61"/>
        <v>0</v>
      </c>
      <c r="DC329" s="6">
        <f>Table1[[#This Row],[MOH 711 SGBV Total Survivors Seen]]</f>
        <v>0</v>
      </c>
      <c r="DD329" s="6">
        <f t="shared" si="62"/>
        <v>0</v>
      </c>
      <c r="DE329" s="6">
        <f t="shared" si="63"/>
        <v>0</v>
      </c>
      <c r="DF329" s="6">
        <f>SUM(Table1[[#This Row],[MOH 731_HIV_TB_StartTPT_&lt;15 HV03-31]:[MOH 731_HIV_TB_StartTPT_15+ HV03-32]])</f>
        <v>0</v>
      </c>
      <c r="DG329" s="6">
        <f t="shared" si="64"/>
        <v>0</v>
      </c>
      <c r="DH329" s="18"/>
      <c r="DI329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('202408_lJ8iK84732s','202408','lJ8iK84732s','20461','0','0','1','0','0','0','0','0','0','0','0','0','0','0','1','0','0','0','0','0','0','0','0','0','0','0','0','0','0','0','0','0');</v>
      </c>
    </row>
    <row r="330" spans="2:113" x14ac:dyDescent="0.25">
      <c r="B330" s="1">
        <v>202408</v>
      </c>
      <c r="C330" s="2">
        <v>45505</v>
      </c>
      <c r="D330" s="1">
        <v>202408</v>
      </c>
      <c r="E330" s="1"/>
      <c r="F330" s="1" t="s">
        <v>765</v>
      </c>
      <c r="G330" s="1" t="s">
        <v>766</v>
      </c>
      <c r="H330" s="1">
        <v>26963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>
        <v>1</v>
      </c>
      <c r="BZ330" s="1"/>
      <c r="CA330" s="1"/>
      <c r="CB330" s="16">
        <f>SUM(Table1[[#This Row],[MOH 731_HTS_Positive_2-9 _(M)_ HV01-06]:[MOH 731_HTS_Positive_25+ _(F) (Including PMTCT)_HV01-15]])</f>
        <v>0</v>
      </c>
      <c r="CC330" s="16">
        <f>SUM(Table1[[#This Row],[MOH 731_HTS_Tests _(M)_ HV01-01]:[MOH 731_HTS_Tests _(F) (Including PMTCT)_ HV01-02]])</f>
        <v>0</v>
      </c>
      <c r="CD330" s="16">
        <f>Table1[[#This Row],[MOH 711 New ANC clients]]</f>
        <v>1</v>
      </c>
      <c r="CE330" s="6">
        <f>SUM(Table1[[#This Row],[MOH 731_EMTCT_Tested at ANC_Initial_HV02-02]])</f>
        <v>0</v>
      </c>
      <c r="CF330" s="6">
        <f t="shared" si="66"/>
        <v>0</v>
      </c>
      <c r="CG330" s="6">
        <f t="shared" si="66"/>
        <v>0</v>
      </c>
      <c r="CH330" s="6">
        <f>SUM(Table1[[#This Row],[MOH 731_EMTCT_Known Positive at 1st ANC_HV02-01]])</f>
        <v>0</v>
      </c>
      <c r="CI330" s="6">
        <f>SUM(Table1[[#This Row],[MOH 731_EMTCT_Positive Results_ANC_HV02-10]])</f>
        <v>0</v>
      </c>
      <c r="CJ330" s="6">
        <f t="shared" si="56"/>
        <v>0</v>
      </c>
      <c r="CK330" s="6">
        <f t="shared" si="57"/>
        <v>0</v>
      </c>
      <c r="CL330" s="6">
        <f>Table1[[#This Row],[MOH 731_EMTCT_Start HAART_ANC_HV02-15]]</f>
        <v>0</v>
      </c>
      <c r="CM330" s="6">
        <f>Table1[[#This Row],[MOH 731_EMTCT_On HAART at 1st ANC_HV02-14]]</f>
        <v>0</v>
      </c>
      <c r="CN330" s="6">
        <f>SUM(Table1[[#This Row],[MOH 731_HIV_TB_StartART_&lt;1 (M) HV03-01]:[MOH 731_HIV_TB_StartART_25+_(F)_HV03-14]])</f>
        <v>0</v>
      </c>
      <c r="CO330" s="6">
        <f>SUM(Table1[[#This Row],[MOH 731_HIV_TB_OnART_&lt;1 (M) HV03-15]:[MOH 731_HIV_TB_OnART_25+_(F)_HV03-28]])</f>
        <v>0</v>
      </c>
      <c r="CP330" s="6">
        <f>Table1[[#This Row],[anc1_731]]</f>
        <v>1</v>
      </c>
      <c r="CQ330" s="6">
        <f>Table1[[#This Row],[anc_kp]]</f>
        <v>0</v>
      </c>
      <c r="CR330" s="6">
        <f>Table1[[#This Row],[MOH 731_HIV_TB cases_New_HV03-61]]</f>
        <v>0</v>
      </c>
      <c r="CS330" s="6">
        <f>Table1[[#This Row],[MOH 731_HIV_TB New_KnownHIVPositive(KPs)_HV03-62]]</f>
        <v>0</v>
      </c>
      <c r="CT330" s="6">
        <f t="shared" si="58"/>
        <v>0</v>
      </c>
      <c r="CU330" s="6">
        <f t="shared" si="59"/>
        <v>0</v>
      </c>
      <c r="CV330" s="6">
        <f>Table1[[#This Row],[MOH 731_HIV_TB New HIV Positive_HV03-63]]</f>
        <v>0</v>
      </c>
      <c r="CW330" s="6">
        <f>Table1[[#This Row],[MOH 731_HIV_TB New Known HIV Positive (KP) on HAART_HV03-64]]</f>
        <v>0</v>
      </c>
      <c r="CX330" s="6">
        <f>Table1[[#This Row],[MOH 731_HIV_TB New_start_HAART_HV03-65]]</f>
        <v>0</v>
      </c>
      <c r="CY330" s="6">
        <f>SUM(Table1[[#This Row],[tb_alreadyart_3082]:[tb_newart_3083]])</f>
        <v>0</v>
      </c>
      <c r="CZ330" s="6">
        <f>SUM(Table1[[#This Row],[MOH 731_HTS_No. Initiated on PrEP (NEW)_General popn _(M)_ HV01-19]:[MOH 731_HTS_No. Initiated on PrEP (NEW)_Pregnant and breastfeeding women HV01-31]])</f>
        <v>0</v>
      </c>
      <c r="DA330" s="6">
        <f t="shared" si="60"/>
        <v>0</v>
      </c>
      <c r="DB330" s="6">
        <f t="shared" si="61"/>
        <v>0</v>
      </c>
      <c r="DC330" s="6">
        <f>Table1[[#This Row],[MOH 711 SGBV Total Survivors Seen]]</f>
        <v>0</v>
      </c>
      <c r="DD330" s="6">
        <f t="shared" si="62"/>
        <v>0</v>
      </c>
      <c r="DE330" s="6">
        <f t="shared" si="63"/>
        <v>0</v>
      </c>
      <c r="DF330" s="6">
        <f>SUM(Table1[[#This Row],[MOH 731_HIV_TB_StartTPT_&lt;15 HV03-31]:[MOH 731_HIV_TB_StartTPT_15+ HV03-32]])</f>
        <v>0</v>
      </c>
      <c r="DG330" s="6">
        <f t="shared" si="64"/>
        <v>0</v>
      </c>
      <c r="DH330" s="18"/>
      <c r="DI330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('202408_moXSvdSgz6F','202408','moXSvdSgz6F','26963','0','0','1','0','0','0','0','0','0','0','0','0','0','0','1','0','0','0','0','0','0','0','0','0','0','0','0','0','0','0','0','0');</v>
      </c>
    </row>
    <row r="331" spans="2:113" x14ac:dyDescent="0.25">
      <c r="B331" s="1">
        <v>202408</v>
      </c>
      <c r="C331" s="2">
        <v>45505</v>
      </c>
      <c r="D331" s="1">
        <v>202408</v>
      </c>
      <c r="E331" s="1"/>
      <c r="F331" s="1" t="s">
        <v>702</v>
      </c>
      <c r="G331" s="1" t="s">
        <v>703</v>
      </c>
      <c r="H331" s="1">
        <v>16727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>
        <v>26</v>
      </c>
      <c r="BZ331" s="1"/>
      <c r="CA331" s="1"/>
      <c r="CB331" s="16">
        <f>SUM(Table1[[#This Row],[MOH 731_HTS_Positive_2-9 _(M)_ HV01-06]:[MOH 731_HTS_Positive_25+ _(F) (Including PMTCT)_HV01-15]])</f>
        <v>0</v>
      </c>
      <c r="CC331" s="16">
        <f>SUM(Table1[[#This Row],[MOH 731_HTS_Tests _(M)_ HV01-01]:[MOH 731_HTS_Tests _(F) (Including PMTCT)_ HV01-02]])</f>
        <v>0</v>
      </c>
      <c r="CD331" s="16">
        <f>Table1[[#This Row],[MOH 711 New ANC clients]]</f>
        <v>26</v>
      </c>
      <c r="CE331" s="6">
        <f>SUM(Table1[[#This Row],[MOH 731_EMTCT_Tested at ANC_Initial_HV02-02]])</f>
        <v>0</v>
      </c>
      <c r="CF331" s="6">
        <f t="shared" si="66"/>
        <v>0</v>
      </c>
      <c r="CG331" s="6">
        <f t="shared" si="66"/>
        <v>0</v>
      </c>
      <c r="CH331" s="6">
        <f>SUM(Table1[[#This Row],[MOH 731_EMTCT_Known Positive at 1st ANC_HV02-01]])</f>
        <v>0</v>
      </c>
      <c r="CI331" s="6">
        <f>SUM(Table1[[#This Row],[MOH 731_EMTCT_Positive Results_ANC_HV02-10]])</f>
        <v>0</v>
      </c>
      <c r="CJ331" s="6">
        <f t="shared" si="56"/>
        <v>0</v>
      </c>
      <c r="CK331" s="6">
        <f t="shared" si="57"/>
        <v>0</v>
      </c>
      <c r="CL331" s="6">
        <f>Table1[[#This Row],[MOH 731_EMTCT_Start HAART_ANC_HV02-15]]</f>
        <v>0</v>
      </c>
      <c r="CM331" s="6">
        <f>Table1[[#This Row],[MOH 731_EMTCT_On HAART at 1st ANC_HV02-14]]</f>
        <v>0</v>
      </c>
      <c r="CN331" s="6">
        <f>SUM(Table1[[#This Row],[MOH 731_HIV_TB_StartART_&lt;1 (M) HV03-01]:[MOH 731_HIV_TB_StartART_25+_(F)_HV03-14]])</f>
        <v>0</v>
      </c>
      <c r="CO331" s="6">
        <f>SUM(Table1[[#This Row],[MOH 731_HIV_TB_OnART_&lt;1 (M) HV03-15]:[MOH 731_HIV_TB_OnART_25+_(F)_HV03-28]])</f>
        <v>0</v>
      </c>
      <c r="CP331" s="6">
        <f>Table1[[#This Row],[anc1_731]]</f>
        <v>26</v>
      </c>
      <c r="CQ331" s="6">
        <f>Table1[[#This Row],[anc_kp]]</f>
        <v>0</v>
      </c>
      <c r="CR331" s="6">
        <f>Table1[[#This Row],[MOH 731_HIV_TB cases_New_HV03-61]]</f>
        <v>0</v>
      </c>
      <c r="CS331" s="6">
        <f>Table1[[#This Row],[MOH 731_HIV_TB New_KnownHIVPositive(KPs)_HV03-62]]</f>
        <v>0</v>
      </c>
      <c r="CT331" s="6">
        <f t="shared" si="58"/>
        <v>0</v>
      </c>
      <c r="CU331" s="6">
        <f t="shared" si="59"/>
        <v>0</v>
      </c>
      <c r="CV331" s="6">
        <f>Table1[[#This Row],[MOH 731_HIV_TB New HIV Positive_HV03-63]]</f>
        <v>0</v>
      </c>
      <c r="CW331" s="6">
        <f>Table1[[#This Row],[MOH 731_HIV_TB New Known HIV Positive (KP) on HAART_HV03-64]]</f>
        <v>0</v>
      </c>
      <c r="CX331" s="6">
        <f>Table1[[#This Row],[MOH 731_HIV_TB New_start_HAART_HV03-65]]</f>
        <v>0</v>
      </c>
      <c r="CY331" s="6">
        <f>SUM(Table1[[#This Row],[tb_alreadyart_3082]:[tb_newart_3083]])</f>
        <v>0</v>
      </c>
      <c r="CZ331" s="6">
        <f>SUM(Table1[[#This Row],[MOH 731_HTS_No. Initiated on PrEP (NEW)_General popn _(M)_ HV01-19]:[MOH 731_HTS_No. Initiated on PrEP (NEW)_Pregnant and breastfeeding women HV01-31]])</f>
        <v>0</v>
      </c>
      <c r="DA331" s="6">
        <f t="shared" si="60"/>
        <v>0</v>
      </c>
      <c r="DB331" s="6">
        <f t="shared" si="61"/>
        <v>0</v>
      </c>
      <c r="DC331" s="6">
        <f>Table1[[#This Row],[MOH 711 SGBV Total Survivors Seen]]</f>
        <v>0</v>
      </c>
      <c r="DD331" s="6">
        <f t="shared" si="62"/>
        <v>0</v>
      </c>
      <c r="DE331" s="6">
        <f t="shared" si="63"/>
        <v>0</v>
      </c>
      <c r="DF331" s="6">
        <f>SUM(Table1[[#This Row],[MOH 731_HIV_TB_StartTPT_&lt;15 HV03-31]:[MOH 731_HIV_TB_StartTPT_15+ HV03-32]])</f>
        <v>0</v>
      </c>
      <c r="DG331" s="6">
        <f t="shared" si="64"/>
        <v>0</v>
      </c>
      <c r="DH331" s="18"/>
      <c r="DI331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('202408_P1IXfVtwfSV','202408','P1IXfVtwfSV','16727','0','0','26','0','0','0','0','0','0','0','0','0','0','0','26','0','0','0','0','0','0','0','0','0','0','0','0','0','0','0','0','0');</v>
      </c>
    </row>
    <row r="332" spans="2:113" x14ac:dyDescent="0.25">
      <c r="B332" s="1">
        <v>202408</v>
      </c>
      <c r="C332" s="2">
        <v>45505</v>
      </c>
      <c r="D332" s="1">
        <v>202408</v>
      </c>
      <c r="E332" s="1"/>
      <c r="F332" s="1" t="s">
        <v>116</v>
      </c>
      <c r="G332" s="1" t="s">
        <v>117</v>
      </c>
      <c r="H332" s="1">
        <v>14352</v>
      </c>
      <c r="I332" s="1"/>
      <c r="J332" s="1">
        <v>2</v>
      </c>
      <c r="K332" s="1">
        <v>5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>
        <v>1</v>
      </c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>
        <v>1</v>
      </c>
      <c r="BZ332" s="1"/>
      <c r="CA332" s="1"/>
      <c r="CB332" s="16">
        <f>SUM(Table1[[#This Row],[MOH 731_HTS_Positive_2-9 _(M)_ HV01-06]:[MOH 731_HTS_Positive_25+ _(F) (Including PMTCT)_HV01-15]])</f>
        <v>0</v>
      </c>
      <c r="CC332" s="16">
        <f>SUM(Table1[[#This Row],[MOH 731_HTS_Tests _(M)_ HV01-01]:[MOH 731_HTS_Tests _(F) (Including PMTCT)_ HV01-02]])</f>
        <v>7</v>
      </c>
      <c r="CD332" s="16">
        <f>Table1[[#This Row],[MOH 711 New ANC clients]]</f>
        <v>1</v>
      </c>
      <c r="CE332" s="6">
        <f>SUM(Table1[[#This Row],[MOH 731_EMTCT_Tested at ANC_Initial_HV02-02]])</f>
        <v>1</v>
      </c>
      <c r="CF332" s="6">
        <f t="shared" si="66"/>
        <v>0</v>
      </c>
      <c r="CG332" s="6">
        <f t="shared" si="66"/>
        <v>0</v>
      </c>
      <c r="CH332" s="6">
        <f>SUM(Table1[[#This Row],[MOH 731_EMTCT_Known Positive at 1st ANC_HV02-01]])</f>
        <v>0</v>
      </c>
      <c r="CI332" s="6">
        <f>SUM(Table1[[#This Row],[MOH 731_EMTCT_Positive Results_ANC_HV02-10]])</f>
        <v>0</v>
      </c>
      <c r="CJ332" s="6">
        <f t="shared" si="56"/>
        <v>0</v>
      </c>
      <c r="CK332" s="6">
        <f t="shared" si="57"/>
        <v>0</v>
      </c>
      <c r="CL332" s="6">
        <f>Table1[[#This Row],[MOH 731_EMTCT_Start HAART_ANC_HV02-15]]</f>
        <v>0</v>
      </c>
      <c r="CM332" s="6">
        <f>Table1[[#This Row],[MOH 731_EMTCT_On HAART at 1st ANC_HV02-14]]</f>
        <v>0</v>
      </c>
      <c r="CN332" s="6">
        <f>SUM(Table1[[#This Row],[MOH 731_HIV_TB_StartART_&lt;1 (M) HV03-01]:[MOH 731_HIV_TB_StartART_25+_(F)_HV03-14]])</f>
        <v>0</v>
      </c>
      <c r="CO332" s="6">
        <f>SUM(Table1[[#This Row],[MOH 731_HIV_TB_OnART_&lt;1 (M) HV03-15]:[MOH 731_HIV_TB_OnART_25+_(F)_HV03-28]])</f>
        <v>0</v>
      </c>
      <c r="CP332" s="6">
        <f>Table1[[#This Row],[anc1_731]]</f>
        <v>1</v>
      </c>
      <c r="CQ332" s="6">
        <f>Table1[[#This Row],[anc_kp]]</f>
        <v>0</v>
      </c>
      <c r="CR332" s="6">
        <f>Table1[[#This Row],[MOH 731_HIV_TB cases_New_HV03-61]]</f>
        <v>0</v>
      </c>
      <c r="CS332" s="6">
        <f>Table1[[#This Row],[MOH 731_HIV_TB New_KnownHIVPositive(KPs)_HV03-62]]</f>
        <v>0</v>
      </c>
      <c r="CT332" s="6">
        <f t="shared" si="58"/>
        <v>0</v>
      </c>
      <c r="CU332" s="6">
        <f t="shared" si="59"/>
        <v>0</v>
      </c>
      <c r="CV332" s="6">
        <f>Table1[[#This Row],[MOH 731_HIV_TB New HIV Positive_HV03-63]]</f>
        <v>0</v>
      </c>
      <c r="CW332" s="6">
        <f>Table1[[#This Row],[MOH 731_HIV_TB New Known HIV Positive (KP) on HAART_HV03-64]]</f>
        <v>0</v>
      </c>
      <c r="CX332" s="6">
        <f>Table1[[#This Row],[MOH 731_HIV_TB New_start_HAART_HV03-65]]</f>
        <v>0</v>
      </c>
      <c r="CY332" s="6">
        <f>SUM(Table1[[#This Row],[tb_alreadyart_3082]:[tb_newart_3083]])</f>
        <v>0</v>
      </c>
      <c r="CZ332" s="6">
        <f>SUM(Table1[[#This Row],[MOH 731_HTS_No. Initiated on PrEP (NEW)_General popn _(M)_ HV01-19]:[MOH 731_HTS_No. Initiated on PrEP (NEW)_Pregnant and breastfeeding women HV01-31]])</f>
        <v>0</v>
      </c>
      <c r="DA332" s="6">
        <f t="shared" si="60"/>
        <v>0</v>
      </c>
      <c r="DB332" s="6">
        <f t="shared" si="61"/>
        <v>0</v>
      </c>
      <c r="DC332" s="6">
        <f>Table1[[#This Row],[MOH 711 SGBV Total Survivors Seen]]</f>
        <v>0</v>
      </c>
      <c r="DD332" s="6">
        <f t="shared" si="62"/>
        <v>0</v>
      </c>
      <c r="DE332" s="6">
        <f t="shared" si="63"/>
        <v>0</v>
      </c>
      <c r="DF332" s="6">
        <f>SUM(Table1[[#This Row],[MOH 731_HIV_TB_StartTPT_&lt;15 HV03-31]:[MOH 731_HIV_TB_StartTPT_15+ HV03-32]])</f>
        <v>0</v>
      </c>
      <c r="DG332" s="6">
        <f t="shared" si="64"/>
        <v>0</v>
      </c>
      <c r="DH332" s="18"/>
      <c r="DI332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('202408_Yh9TiSUTbrT','202408','Yh9TiSUTbrT','14352','0','7','1','1','0','0','0','0','0','0','0','0','0','0','1','0','0','0','0','0','0','0','0','0','0','0','0','0','0','0','0','0');</v>
      </c>
    </row>
    <row r="333" spans="2:113" x14ac:dyDescent="0.25">
      <c r="B333" s="1">
        <v>202408</v>
      </c>
      <c r="C333" s="2">
        <v>45505</v>
      </c>
      <c r="D333" s="1">
        <v>202408</v>
      </c>
      <c r="E333" s="1"/>
      <c r="F333" s="1" t="s">
        <v>118</v>
      </c>
      <c r="G333" s="1" t="s">
        <v>119</v>
      </c>
      <c r="H333" s="1">
        <v>16728</v>
      </c>
      <c r="I333" s="1"/>
      <c r="J333" s="1">
        <v>15</v>
      </c>
      <c r="K333" s="1">
        <v>13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>
        <v>13</v>
      </c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>
        <v>10</v>
      </c>
      <c r="BZ333" s="1"/>
      <c r="CA333" s="1"/>
      <c r="CB333" s="16">
        <f>SUM(Table1[[#This Row],[MOH 731_HTS_Positive_2-9 _(M)_ HV01-06]:[MOH 731_HTS_Positive_25+ _(F) (Including PMTCT)_HV01-15]])</f>
        <v>0</v>
      </c>
      <c r="CC333" s="16">
        <f>SUM(Table1[[#This Row],[MOH 731_HTS_Tests _(M)_ HV01-01]:[MOH 731_HTS_Tests _(F) (Including PMTCT)_ HV01-02]])</f>
        <v>28</v>
      </c>
      <c r="CD333" s="16">
        <f>Table1[[#This Row],[MOH 711 New ANC clients]]</f>
        <v>10</v>
      </c>
      <c r="CE333" s="6">
        <f>SUM(Table1[[#This Row],[MOH 731_EMTCT_Tested at ANC_Initial_HV02-02]])</f>
        <v>13</v>
      </c>
      <c r="CF333" s="6">
        <f t="shared" si="66"/>
        <v>0</v>
      </c>
      <c r="CG333" s="6">
        <f t="shared" si="66"/>
        <v>0</v>
      </c>
      <c r="CH333" s="6">
        <f>SUM(Table1[[#This Row],[MOH 731_EMTCT_Known Positive at 1st ANC_HV02-01]])</f>
        <v>0</v>
      </c>
      <c r="CI333" s="6">
        <f>SUM(Table1[[#This Row],[MOH 731_EMTCT_Positive Results_ANC_HV02-10]])</f>
        <v>0</v>
      </c>
      <c r="CJ333" s="6">
        <f t="shared" si="56"/>
        <v>0</v>
      </c>
      <c r="CK333" s="6">
        <f t="shared" si="57"/>
        <v>0</v>
      </c>
      <c r="CL333" s="6">
        <f>Table1[[#This Row],[MOH 731_EMTCT_Start HAART_ANC_HV02-15]]</f>
        <v>0</v>
      </c>
      <c r="CM333" s="6">
        <f>Table1[[#This Row],[MOH 731_EMTCT_On HAART at 1st ANC_HV02-14]]</f>
        <v>0</v>
      </c>
      <c r="CN333" s="6">
        <f>SUM(Table1[[#This Row],[MOH 731_HIV_TB_StartART_&lt;1 (M) HV03-01]:[MOH 731_HIV_TB_StartART_25+_(F)_HV03-14]])</f>
        <v>0</v>
      </c>
      <c r="CO333" s="6">
        <f>SUM(Table1[[#This Row],[MOH 731_HIV_TB_OnART_&lt;1 (M) HV03-15]:[MOH 731_HIV_TB_OnART_25+_(F)_HV03-28]])</f>
        <v>0</v>
      </c>
      <c r="CP333" s="6">
        <f>Table1[[#This Row],[anc1_731]]</f>
        <v>10</v>
      </c>
      <c r="CQ333" s="6">
        <f>Table1[[#This Row],[anc_kp]]</f>
        <v>0</v>
      </c>
      <c r="CR333" s="6">
        <f>Table1[[#This Row],[MOH 731_HIV_TB cases_New_HV03-61]]</f>
        <v>0</v>
      </c>
      <c r="CS333" s="6">
        <f>Table1[[#This Row],[MOH 731_HIV_TB New_KnownHIVPositive(KPs)_HV03-62]]</f>
        <v>0</v>
      </c>
      <c r="CT333" s="6">
        <f t="shared" si="58"/>
        <v>0</v>
      </c>
      <c r="CU333" s="6">
        <f t="shared" si="59"/>
        <v>0</v>
      </c>
      <c r="CV333" s="6">
        <f>Table1[[#This Row],[MOH 731_HIV_TB New HIV Positive_HV03-63]]</f>
        <v>0</v>
      </c>
      <c r="CW333" s="6">
        <f>Table1[[#This Row],[MOH 731_HIV_TB New Known HIV Positive (KP) on HAART_HV03-64]]</f>
        <v>0</v>
      </c>
      <c r="CX333" s="6">
        <f>Table1[[#This Row],[MOH 731_HIV_TB New_start_HAART_HV03-65]]</f>
        <v>0</v>
      </c>
      <c r="CY333" s="6">
        <f>SUM(Table1[[#This Row],[tb_alreadyart_3082]:[tb_newart_3083]])</f>
        <v>0</v>
      </c>
      <c r="CZ333" s="6">
        <f>SUM(Table1[[#This Row],[MOH 731_HTS_No. Initiated on PrEP (NEW)_General popn _(M)_ HV01-19]:[MOH 731_HTS_No. Initiated on PrEP (NEW)_Pregnant and breastfeeding women HV01-31]])</f>
        <v>0</v>
      </c>
      <c r="DA333" s="6">
        <f t="shared" si="60"/>
        <v>0</v>
      </c>
      <c r="DB333" s="6">
        <f t="shared" si="61"/>
        <v>0</v>
      </c>
      <c r="DC333" s="6">
        <f>Table1[[#This Row],[MOH 711 SGBV Total Survivors Seen]]</f>
        <v>0</v>
      </c>
      <c r="DD333" s="6">
        <f t="shared" si="62"/>
        <v>0</v>
      </c>
      <c r="DE333" s="6">
        <f t="shared" si="63"/>
        <v>0</v>
      </c>
      <c r="DF333" s="6">
        <f>SUM(Table1[[#This Row],[MOH 731_HIV_TB_StartTPT_&lt;15 HV03-31]:[MOH 731_HIV_TB_StartTPT_15+ HV03-32]])</f>
        <v>0</v>
      </c>
      <c r="DG333" s="6">
        <f t="shared" si="64"/>
        <v>0</v>
      </c>
      <c r="DH333" s="18"/>
      <c r="DI333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('202408_atqyHUnqfqh','202408','atqyHUnqfqh','16728','0','28','10','13','0','0','0','0','0','0','0','0','0','0','10','0','0','0','0','0','0','0','0','0','0','0','0','0','0','0','0','0');</v>
      </c>
    </row>
    <row r="334" spans="2:113" x14ac:dyDescent="0.25">
      <c r="B334" s="1">
        <v>202408</v>
      </c>
      <c r="C334" s="2">
        <v>45505</v>
      </c>
      <c r="D334" s="1">
        <v>202408</v>
      </c>
      <c r="E334" s="1"/>
      <c r="F334" s="1" t="s">
        <v>120</v>
      </c>
      <c r="G334" s="1" t="s">
        <v>121</v>
      </c>
      <c r="H334" s="1">
        <v>17018</v>
      </c>
      <c r="I334" s="1"/>
      <c r="J334" s="1"/>
      <c r="K334" s="1">
        <v>4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>
        <v>1</v>
      </c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>
        <v>1</v>
      </c>
      <c r="BZ334" s="1"/>
      <c r="CA334" s="1"/>
      <c r="CB334" s="16">
        <f>SUM(Table1[[#This Row],[MOH 731_HTS_Positive_2-9 _(M)_ HV01-06]:[MOH 731_HTS_Positive_25+ _(F) (Including PMTCT)_HV01-15]])</f>
        <v>0</v>
      </c>
      <c r="CC334" s="16">
        <f>SUM(Table1[[#This Row],[MOH 731_HTS_Tests _(M)_ HV01-01]:[MOH 731_HTS_Tests _(F) (Including PMTCT)_ HV01-02]])</f>
        <v>4</v>
      </c>
      <c r="CD334" s="16">
        <f>Table1[[#This Row],[MOH 711 New ANC clients]]</f>
        <v>1</v>
      </c>
      <c r="CE334" s="6">
        <f>SUM(Table1[[#This Row],[MOH 731_EMTCT_Tested at ANC_Initial_HV02-02]])</f>
        <v>1</v>
      </c>
      <c r="CF334" s="6">
        <f t="shared" si="66"/>
        <v>0</v>
      </c>
      <c r="CG334" s="6">
        <f t="shared" si="66"/>
        <v>0</v>
      </c>
      <c r="CH334" s="6">
        <f>SUM(Table1[[#This Row],[MOH 731_EMTCT_Known Positive at 1st ANC_HV02-01]])</f>
        <v>0</v>
      </c>
      <c r="CI334" s="6">
        <f>SUM(Table1[[#This Row],[MOH 731_EMTCT_Positive Results_ANC_HV02-10]])</f>
        <v>0</v>
      </c>
      <c r="CJ334" s="6">
        <f t="shared" si="56"/>
        <v>0</v>
      </c>
      <c r="CK334" s="6">
        <f t="shared" si="57"/>
        <v>0</v>
      </c>
      <c r="CL334" s="6">
        <f>Table1[[#This Row],[MOH 731_EMTCT_Start HAART_ANC_HV02-15]]</f>
        <v>0</v>
      </c>
      <c r="CM334" s="6">
        <f>Table1[[#This Row],[MOH 731_EMTCT_On HAART at 1st ANC_HV02-14]]</f>
        <v>0</v>
      </c>
      <c r="CN334" s="6">
        <f>SUM(Table1[[#This Row],[MOH 731_HIV_TB_StartART_&lt;1 (M) HV03-01]:[MOH 731_HIV_TB_StartART_25+_(F)_HV03-14]])</f>
        <v>0</v>
      </c>
      <c r="CO334" s="6">
        <f>SUM(Table1[[#This Row],[MOH 731_HIV_TB_OnART_&lt;1 (M) HV03-15]:[MOH 731_HIV_TB_OnART_25+_(F)_HV03-28]])</f>
        <v>0</v>
      </c>
      <c r="CP334" s="6">
        <f>Table1[[#This Row],[anc1_731]]</f>
        <v>1</v>
      </c>
      <c r="CQ334" s="6">
        <f>Table1[[#This Row],[anc_kp]]</f>
        <v>0</v>
      </c>
      <c r="CR334" s="6">
        <f>Table1[[#This Row],[MOH 731_HIV_TB cases_New_HV03-61]]</f>
        <v>0</v>
      </c>
      <c r="CS334" s="6">
        <f>Table1[[#This Row],[MOH 731_HIV_TB New_KnownHIVPositive(KPs)_HV03-62]]</f>
        <v>0</v>
      </c>
      <c r="CT334" s="6">
        <f t="shared" si="58"/>
        <v>0</v>
      </c>
      <c r="CU334" s="6">
        <f t="shared" si="59"/>
        <v>0</v>
      </c>
      <c r="CV334" s="6">
        <f>Table1[[#This Row],[MOH 731_HIV_TB New HIV Positive_HV03-63]]</f>
        <v>0</v>
      </c>
      <c r="CW334" s="6">
        <f>Table1[[#This Row],[MOH 731_HIV_TB New Known HIV Positive (KP) on HAART_HV03-64]]</f>
        <v>0</v>
      </c>
      <c r="CX334" s="6">
        <f>Table1[[#This Row],[MOH 731_HIV_TB New_start_HAART_HV03-65]]</f>
        <v>0</v>
      </c>
      <c r="CY334" s="6">
        <f>SUM(Table1[[#This Row],[tb_alreadyart_3082]:[tb_newart_3083]])</f>
        <v>0</v>
      </c>
      <c r="CZ334" s="6">
        <f>SUM(Table1[[#This Row],[MOH 731_HTS_No. Initiated on PrEP (NEW)_General popn _(M)_ HV01-19]:[MOH 731_HTS_No. Initiated on PrEP (NEW)_Pregnant and breastfeeding women HV01-31]])</f>
        <v>0</v>
      </c>
      <c r="DA334" s="6">
        <f t="shared" si="60"/>
        <v>0</v>
      </c>
      <c r="DB334" s="6">
        <f t="shared" si="61"/>
        <v>0</v>
      </c>
      <c r="DC334" s="6">
        <f>Table1[[#This Row],[MOH 711 SGBV Total Survivors Seen]]</f>
        <v>0</v>
      </c>
      <c r="DD334" s="6">
        <f t="shared" si="62"/>
        <v>0</v>
      </c>
      <c r="DE334" s="6">
        <f t="shared" si="63"/>
        <v>0</v>
      </c>
      <c r="DF334" s="6">
        <f>SUM(Table1[[#This Row],[MOH 731_HIV_TB_StartTPT_&lt;15 HV03-31]:[MOH 731_HIV_TB_StartTPT_15+ HV03-32]])</f>
        <v>0</v>
      </c>
      <c r="DG334" s="6">
        <f t="shared" si="64"/>
        <v>0</v>
      </c>
      <c r="DH334" s="18"/>
      <c r="DI334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('202408_ZkbTg8ryBSo','202408','ZkbTg8ryBSo','17018','0','4','1','1','0','0','0','0','0','0','0','0','0','0','1','0','0','0','0','0','0','0','0','0','0','0','0','0','0','0','0','0');</v>
      </c>
    </row>
    <row r="335" spans="2:113" x14ac:dyDescent="0.25">
      <c r="B335" s="1">
        <v>202408</v>
      </c>
      <c r="C335" s="2">
        <v>45505</v>
      </c>
      <c r="D335" s="1">
        <v>202408</v>
      </c>
      <c r="E335" s="1"/>
      <c r="F335" s="1" t="s">
        <v>516</v>
      </c>
      <c r="G335" s="1" t="s">
        <v>517</v>
      </c>
      <c r="H335" s="1">
        <v>14392</v>
      </c>
      <c r="I335" s="1"/>
      <c r="J335" s="1">
        <v>2</v>
      </c>
      <c r="K335" s="1">
        <v>15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>
        <v>12</v>
      </c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>
        <v>15</v>
      </c>
      <c r="BZ335" s="1"/>
      <c r="CA335" s="1"/>
      <c r="CB335" s="16">
        <f>SUM(Table1[[#This Row],[MOH 731_HTS_Positive_2-9 _(M)_ HV01-06]:[MOH 731_HTS_Positive_25+ _(F) (Including PMTCT)_HV01-15]])</f>
        <v>0</v>
      </c>
      <c r="CC335" s="16">
        <f>SUM(Table1[[#This Row],[MOH 731_HTS_Tests _(M)_ HV01-01]:[MOH 731_HTS_Tests _(F) (Including PMTCT)_ HV01-02]])</f>
        <v>17</v>
      </c>
      <c r="CD335" s="16">
        <f>Table1[[#This Row],[MOH 711 New ANC clients]]</f>
        <v>15</v>
      </c>
      <c r="CE335" s="6">
        <f>SUM(Table1[[#This Row],[MOH 731_EMTCT_Tested at ANC_Initial_HV02-02]])</f>
        <v>12</v>
      </c>
      <c r="CF335" s="6">
        <f t="shared" si="66"/>
        <v>0</v>
      </c>
      <c r="CG335" s="6">
        <f t="shared" si="66"/>
        <v>0</v>
      </c>
      <c r="CH335" s="6">
        <f>SUM(Table1[[#This Row],[MOH 731_EMTCT_Known Positive at 1st ANC_HV02-01]])</f>
        <v>0</v>
      </c>
      <c r="CI335" s="6">
        <f>SUM(Table1[[#This Row],[MOH 731_EMTCT_Positive Results_ANC_HV02-10]])</f>
        <v>0</v>
      </c>
      <c r="CJ335" s="6">
        <f t="shared" si="56"/>
        <v>0</v>
      </c>
      <c r="CK335" s="6">
        <f t="shared" si="57"/>
        <v>0</v>
      </c>
      <c r="CL335" s="6">
        <f>Table1[[#This Row],[MOH 731_EMTCT_Start HAART_ANC_HV02-15]]</f>
        <v>0</v>
      </c>
      <c r="CM335" s="6">
        <f>Table1[[#This Row],[MOH 731_EMTCT_On HAART at 1st ANC_HV02-14]]</f>
        <v>0</v>
      </c>
      <c r="CN335" s="6">
        <f>SUM(Table1[[#This Row],[MOH 731_HIV_TB_StartART_&lt;1 (M) HV03-01]:[MOH 731_HIV_TB_StartART_25+_(F)_HV03-14]])</f>
        <v>0</v>
      </c>
      <c r="CO335" s="6">
        <f>SUM(Table1[[#This Row],[MOH 731_HIV_TB_OnART_&lt;1 (M) HV03-15]:[MOH 731_HIV_TB_OnART_25+_(F)_HV03-28]])</f>
        <v>0</v>
      </c>
      <c r="CP335" s="6">
        <f>Table1[[#This Row],[anc1_731]]</f>
        <v>15</v>
      </c>
      <c r="CQ335" s="6">
        <f>Table1[[#This Row],[anc_kp]]</f>
        <v>0</v>
      </c>
      <c r="CR335" s="6">
        <f>Table1[[#This Row],[MOH 731_HIV_TB cases_New_HV03-61]]</f>
        <v>0</v>
      </c>
      <c r="CS335" s="6">
        <f>Table1[[#This Row],[MOH 731_HIV_TB New_KnownHIVPositive(KPs)_HV03-62]]</f>
        <v>0</v>
      </c>
      <c r="CT335" s="6">
        <f t="shared" si="58"/>
        <v>0</v>
      </c>
      <c r="CU335" s="6">
        <f t="shared" si="59"/>
        <v>0</v>
      </c>
      <c r="CV335" s="6">
        <f>Table1[[#This Row],[MOH 731_HIV_TB New HIV Positive_HV03-63]]</f>
        <v>0</v>
      </c>
      <c r="CW335" s="6">
        <f>Table1[[#This Row],[MOH 731_HIV_TB New Known HIV Positive (KP) on HAART_HV03-64]]</f>
        <v>0</v>
      </c>
      <c r="CX335" s="6">
        <f>Table1[[#This Row],[MOH 731_HIV_TB New_start_HAART_HV03-65]]</f>
        <v>0</v>
      </c>
      <c r="CY335" s="6">
        <f>SUM(Table1[[#This Row],[tb_alreadyart_3082]:[tb_newart_3083]])</f>
        <v>0</v>
      </c>
      <c r="CZ335" s="6">
        <f>SUM(Table1[[#This Row],[MOH 731_HTS_No. Initiated on PrEP (NEW)_General popn _(M)_ HV01-19]:[MOH 731_HTS_No. Initiated on PrEP (NEW)_Pregnant and breastfeeding women HV01-31]])</f>
        <v>0</v>
      </c>
      <c r="DA335" s="6">
        <f t="shared" si="60"/>
        <v>0</v>
      </c>
      <c r="DB335" s="6">
        <f t="shared" si="61"/>
        <v>0</v>
      </c>
      <c r="DC335" s="6">
        <f>Table1[[#This Row],[MOH 711 SGBV Total Survivors Seen]]</f>
        <v>0</v>
      </c>
      <c r="DD335" s="6">
        <f t="shared" si="62"/>
        <v>0</v>
      </c>
      <c r="DE335" s="6">
        <f t="shared" si="63"/>
        <v>0</v>
      </c>
      <c r="DF335" s="6">
        <f>SUM(Table1[[#This Row],[MOH 731_HIV_TB_StartTPT_&lt;15 HV03-31]:[MOH 731_HIV_TB_StartTPT_15+ HV03-32]])</f>
        <v>0</v>
      </c>
      <c r="DG335" s="6">
        <f t="shared" si="64"/>
        <v>0</v>
      </c>
      <c r="DH335" s="18"/>
      <c r="DI335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('202408_JNMSLmAAn4F','202408','JNMSLmAAn4F','14392','0','17','15','12','0','0','0','0','0','0','0','0','0','0','15','0','0','0','0','0','0','0','0','0','0','0','0','0','0','0','0','0');</v>
      </c>
    </row>
    <row r="336" spans="2:113" x14ac:dyDescent="0.25">
      <c r="B336" s="1">
        <v>202408</v>
      </c>
      <c r="C336" s="2">
        <v>45505</v>
      </c>
      <c r="D336" s="1">
        <v>202408</v>
      </c>
      <c r="E336" s="1"/>
      <c r="F336" s="1" t="s">
        <v>518</v>
      </c>
      <c r="G336" s="1" t="s">
        <v>519</v>
      </c>
      <c r="H336" s="1">
        <v>20047</v>
      </c>
      <c r="I336" s="1"/>
      <c r="J336" s="1">
        <v>4</v>
      </c>
      <c r="K336" s="1">
        <v>12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>
        <v>12</v>
      </c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>
        <v>14</v>
      </c>
      <c r="BZ336" s="1"/>
      <c r="CA336" s="1"/>
      <c r="CB336" s="16">
        <f>SUM(Table1[[#This Row],[MOH 731_HTS_Positive_2-9 _(M)_ HV01-06]:[MOH 731_HTS_Positive_25+ _(F) (Including PMTCT)_HV01-15]])</f>
        <v>0</v>
      </c>
      <c r="CC336" s="16">
        <f>SUM(Table1[[#This Row],[MOH 731_HTS_Tests _(M)_ HV01-01]:[MOH 731_HTS_Tests _(F) (Including PMTCT)_ HV01-02]])</f>
        <v>16</v>
      </c>
      <c r="CD336" s="16">
        <f>Table1[[#This Row],[MOH 711 New ANC clients]]</f>
        <v>14</v>
      </c>
      <c r="CE336" s="6">
        <f>SUM(Table1[[#This Row],[MOH 731_EMTCT_Tested at ANC_Initial_HV02-02]])</f>
        <v>12</v>
      </c>
      <c r="CF336" s="6">
        <f t="shared" si="66"/>
        <v>0</v>
      </c>
      <c r="CG336" s="6">
        <f t="shared" si="66"/>
        <v>0</v>
      </c>
      <c r="CH336" s="6">
        <f>SUM(Table1[[#This Row],[MOH 731_EMTCT_Known Positive at 1st ANC_HV02-01]])</f>
        <v>0</v>
      </c>
      <c r="CI336" s="6">
        <f>SUM(Table1[[#This Row],[MOH 731_EMTCT_Positive Results_ANC_HV02-10]])</f>
        <v>0</v>
      </c>
      <c r="CJ336" s="6">
        <f t="shared" si="56"/>
        <v>0</v>
      </c>
      <c r="CK336" s="6">
        <f t="shared" si="57"/>
        <v>0</v>
      </c>
      <c r="CL336" s="6">
        <f>Table1[[#This Row],[MOH 731_EMTCT_Start HAART_ANC_HV02-15]]</f>
        <v>0</v>
      </c>
      <c r="CM336" s="6">
        <f>Table1[[#This Row],[MOH 731_EMTCT_On HAART at 1st ANC_HV02-14]]</f>
        <v>0</v>
      </c>
      <c r="CN336" s="6">
        <f>SUM(Table1[[#This Row],[MOH 731_HIV_TB_StartART_&lt;1 (M) HV03-01]:[MOH 731_HIV_TB_StartART_25+_(F)_HV03-14]])</f>
        <v>0</v>
      </c>
      <c r="CO336" s="6">
        <f>SUM(Table1[[#This Row],[MOH 731_HIV_TB_OnART_&lt;1 (M) HV03-15]:[MOH 731_HIV_TB_OnART_25+_(F)_HV03-28]])</f>
        <v>0</v>
      </c>
      <c r="CP336" s="6">
        <f>Table1[[#This Row],[anc1_731]]</f>
        <v>14</v>
      </c>
      <c r="CQ336" s="6">
        <f>Table1[[#This Row],[anc_kp]]</f>
        <v>0</v>
      </c>
      <c r="CR336" s="6">
        <f>Table1[[#This Row],[MOH 731_HIV_TB cases_New_HV03-61]]</f>
        <v>0</v>
      </c>
      <c r="CS336" s="6">
        <f>Table1[[#This Row],[MOH 731_HIV_TB New_KnownHIVPositive(KPs)_HV03-62]]</f>
        <v>0</v>
      </c>
      <c r="CT336" s="6">
        <f t="shared" si="58"/>
        <v>0</v>
      </c>
      <c r="CU336" s="6">
        <f t="shared" si="59"/>
        <v>0</v>
      </c>
      <c r="CV336" s="6">
        <f>Table1[[#This Row],[MOH 731_HIV_TB New HIV Positive_HV03-63]]</f>
        <v>0</v>
      </c>
      <c r="CW336" s="6">
        <f>Table1[[#This Row],[MOH 731_HIV_TB New Known HIV Positive (KP) on HAART_HV03-64]]</f>
        <v>0</v>
      </c>
      <c r="CX336" s="6">
        <f>Table1[[#This Row],[MOH 731_HIV_TB New_start_HAART_HV03-65]]</f>
        <v>0</v>
      </c>
      <c r="CY336" s="6">
        <f>SUM(Table1[[#This Row],[tb_alreadyart_3082]:[tb_newart_3083]])</f>
        <v>0</v>
      </c>
      <c r="CZ336" s="6">
        <f>SUM(Table1[[#This Row],[MOH 731_HTS_No. Initiated on PrEP (NEW)_General popn _(M)_ HV01-19]:[MOH 731_HTS_No. Initiated on PrEP (NEW)_Pregnant and breastfeeding women HV01-31]])</f>
        <v>0</v>
      </c>
      <c r="DA336" s="6">
        <f t="shared" si="60"/>
        <v>0</v>
      </c>
      <c r="DB336" s="6">
        <f t="shared" si="61"/>
        <v>0</v>
      </c>
      <c r="DC336" s="6">
        <f>Table1[[#This Row],[MOH 711 SGBV Total Survivors Seen]]</f>
        <v>0</v>
      </c>
      <c r="DD336" s="6">
        <f t="shared" si="62"/>
        <v>0</v>
      </c>
      <c r="DE336" s="6">
        <f t="shared" si="63"/>
        <v>0</v>
      </c>
      <c r="DF336" s="6">
        <f>SUM(Table1[[#This Row],[MOH 731_HIV_TB_StartTPT_&lt;15 HV03-31]:[MOH 731_HIV_TB_StartTPT_15+ HV03-32]])</f>
        <v>0</v>
      </c>
      <c r="DG336" s="6">
        <f t="shared" si="64"/>
        <v>0</v>
      </c>
      <c r="DH336" s="18"/>
      <c r="DI336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('202408_pZP7AaTtwYq','202408','pZP7AaTtwYq','20047','0','16','14','12','0','0','0','0','0','0','0','0','0','0','14','0','0','0','0','0','0','0','0','0','0','0','0','0','0','0','0','0');</v>
      </c>
    </row>
    <row r="337" spans="2:113" x14ac:dyDescent="0.25">
      <c r="B337" s="1">
        <v>202408</v>
      </c>
      <c r="C337" s="2">
        <v>45505</v>
      </c>
      <c r="D337" s="1">
        <v>202408</v>
      </c>
      <c r="E337" s="1"/>
      <c r="F337" s="1" t="s">
        <v>520</v>
      </c>
      <c r="G337" s="1" t="s">
        <v>521</v>
      </c>
      <c r="H337" s="1">
        <v>14395</v>
      </c>
      <c r="I337" s="1" t="s">
        <v>396</v>
      </c>
      <c r="J337" s="1">
        <v>14</v>
      </c>
      <c r="K337" s="1">
        <v>10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6">
        <f>SUM(Table1[[#This Row],[MOH 731_HTS_Positive_2-9 _(M)_ HV01-06]:[MOH 731_HTS_Positive_25+ _(F) (Including PMTCT)_HV01-15]])</f>
        <v>0</v>
      </c>
      <c r="CC337" s="16">
        <f>SUM(Table1[[#This Row],[MOH 731_HTS_Tests _(M)_ HV01-01]:[MOH 731_HTS_Tests _(F) (Including PMTCT)_ HV01-02]])</f>
        <v>24</v>
      </c>
      <c r="CD337" s="16">
        <f>Table1[[#This Row],[MOH 711 New ANC clients]]</f>
        <v>0</v>
      </c>
      <c r="CE337" s="6">
        <f>SUM(Table1[[#This Row],[MOH 731_EMTCT_Tested at ANC_Initial_HV02-02]])</f>
        <v>0</v>
      </c>
      <c r="CF337" s="6">
        <f t="shared" si="66"/>
        <v>0</v>
      </c>
      <c r="CG337" s="6">
        <f t="shared" si="66"/>
        <v>0</v>
      </c>
      <c r="CH337" s="6">
        <f>SUM(Table1[[#This Row],[MOH 731_EMTCT_Known Positive at 1st ANC_HV02-01]])</f>
        <v>0</v>
      </c>
      <c r="CI337" s="6">
        <f>SUM(Table1[[#This Row],[MOH 731_EMTCT_Positive Results_ANC_HV02-10]])</f>
        <v>0</v>
      </c>
      <c r="CJ337" s="6">
        <f t="shared" si="56"/>
        <v>0</v>
      </c>
      <c r="CK337" s="6">
        <f t="shared" si="57"/>
        <v>0</v>
      </c>
      <c r="CL337" s="6">
        <f>Table1[[#This Row],[MOH 731_EMTCT_Start HAART_ANC_HV02-15]]</f>
        <v>0</v>
      </c>
      <c r="CM337" s="6">
        <f>Table1[[#This Row],[MOH 731_EMTCT_On HAART at 1st ANC_HV02-14]]</f>
        <v>0</v>
      </c>
      <c r="CN337" s="6">
        <f>SUM(Table1[[#This Row],[MOH 731_HIV_TB_StartART_&lt;1 (M) HV03-01]:[MOH 731_HIV_TB_StartART_25+_(F)_HV03-14]])</f>
        <v>0</v>
      </c>
      <c r="CO337" s="6">
        <f>SUM(Table1[[#This Row],[MOH 731_HIV_TB_OnART_&lt;1 (M) HV03-15]:[MOH 731_HIV_TB_OnART_25+_(F)_HV03-28]])</f>
        <v>0</v>
      </c>
      <c r="CP337" s="6">
        <f>Table1[[#This Row],[anc1_731]]</f>
        <v>0</v>
      </c>
      <c r="CQ337" s="6">
        <f>Table1[[#This Row],[anc_kp]]</f>
        <v>0</v>
      </c>
      <c r="CR337" s="6">
        <f>Table1[[#This Row],[MOH 731_HIV_TB cases_New_HV03-61]]</f>
        <v>0</v>
      </c>
      <c r="CS337" s="6">
        <f>Table1[[#This Row],[MOH 731_HIV_TB New_KnownHIVPositive(KPs)_HV03-62]]</f>
        <v>0</v>
      </c>
      <c r="CT337" s="6">
        <f t="shared" si="58"/>
        <v>0</v>
      </c>
      <c r="CU337" s="6">
        <f t="shared" si="59"/>
        <v>0</v>
      </c>
      <c r="CV337" s="6">
        <f>Table1[[#This Row],[MOH 731_HIV_TB New HIV Positive_HV03-63]]</f>
        <v>0</v>
      </c>
      <c r="CW337" s="6">
        <f>Table1[[#This Row],[MOH 731_HIV_TB New Known HIV Positive (KP) on HAART_HV03-64]]</f>
        <v>0</v>
      </c>
      <c r="CX337" s="6">
        <f>Table1[[#This Row],[MOH 731_HIV_TB New_start_HAART_HV03-65]]</f>
        <v>0</v>
      </c>
      <c r="CY337" s="6">
        <f>SUM(Table1[[#This Row],[tb_alreadyart_3082]:[tb_newart_3083]])</f>
        <v>0</v>
      </c>
      <c r="CZ337" s="6">
        <f>SUM(Table1[[#This Row],[MOH 731_HTS_No. Initiated on PrEP (NEW)_General popn _(M)_ HV01-19]:[MOH 731_HTS_No. Initiated on PrEP (NEW)_Pregnant and breastfeeding women HV01-31]])</f>
        <v>0</v>
      </c>
      <c r="DA337" s="6">
        <f t="shared" si="60"/>
        <v>0</v>
      </c>
      <c r="DB337" s="6">
        <f t="shared" si="61"/>
        <v>0</v>
      </c>
      <c r="DC337" s="6">
        <f>Table1[[#This Row],[MOH 711 SGBV Total Survivors Seen]]</f>
        <v>0</v>
      </c>
      <c r="DD337" s="6">
        <f t="shared" si="62"/>
        <v>0</v>
      </c>
      <c r="DE337" s="6">
        <f t="shared" si="63"/>
        <v>0</v>
      </c>
      <c r="DF337" s="6">
        <f>SUM(Table1[[#This Row],[MOH 731_HIV_TB_StartTPT_&lt;15 HV03-31]:[MOH 731_HIV_TB_StartTPT_15+ HV03-32]])</f>
        <v>0</v>
      </c>
      <c r="DG337" s="6">
        <f t="shared" si="64"/>
        <v>0</v>
      </c>
      <c r="DH337" s="18"/>
      <c r="DI337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('202408_XXxntchzoVH','202408','XXxntchzoVH','14395','0','24','0','0','0','0','0','0','0','0','0','0','0','0','0','0','0','0','0','0','0','0','0','0','0','0','0','0','0','0','0','0');</v>
      </c>
    </row>
    <row r="338" spans="2:113" x14ac:dyDescent="0.25">
      <c r="B338" s="1">
        <v>202408</v>
      </c>
      <c r="C338" s="2">
        <v>45505</v>
      </c>
      <c r="D338" s="1">
        <v>202408</v>
      </c>
      <c r="E338" s="1"/>
      <c r="F338" s="1" t="s">
        <v>122</v>
      </c>
      <c r="G338" s="1" t="s">
        <v>123</v>
      </c>
      <c r="H338" s="1">
        <v>29825</v>
      </c>
      <c r="I338" s="1"/>
      <c r="J338" s="1">
        <v>1</v>
      </c>
      <c r="K338" s="1">
        <v>33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>
        <v>5</v>
      </c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>
        <v>5</v>
      </c>
      <c r="BZ338" s="1"/>
      <c r="CA338" s="1"/>
      <c r="CB338" s="16">
        <f>SUM(Table1[[#This Row],[MOH 731_HTS_Positive_2-9 _(M)_ HV01-06]:[MOH 731_HTS_Positive_25+ _(F) (Including PMTCT)_HV01-15]])</f>
        <v>0</v>
      </c>
      <c r="CC338" s="16">
        <f>SUM(Table1[[#This Row],[MOH 731_HTS_Tests _(M)_ HV01-01]:[MOH 731_HTS_Tests _(F) (Including PMTCT)_ HV01-02]])</f>
        <v>34</v>
      </c>
      <c r="CD338" s="16">
        <f>Table1[[#This Row],[MOH 711 New ANC clients]]</f>
        <v>5</v>
      </c>
      <c r="CE338" s="6">
        <f>SUM(Table1[[#This Row],[MOH 731_EMTCT_Tested at ANC_Initial_HV02-02]])</f>
        <v>5</v>
      </c>
      <c r="CF338" s="6">
        <f t="shared" si="66"/>
        <v>0</v>
      </c>
      <c r="CG338" s="6">
        <f t="shared" si="66"/>
        <v>0</v>
      </c>
      <c r="CH338" s="6">
        <f>SUM(Table1[[#This Row],[MOH 731_EMTCT_Known Positive at 1st ANC_HV02-01]])</f>
        <v>0</v>
      </c>
      <c r="CI338" s="6">
        <f>SUM(Table1[[#This Row],[MOH 731_EMTCT_Positive Results_ANC_HV02-10]])</f>
        <v>0</v>
      </c>
      <c r="CJ338" s="6">
        <f t="shared" si="56"/>
        <v>0</v>
      </c>
      <c r="CK338" s="6">
        <f t="shared" si="57"/>
        <v>0</v>
      </c>
      <c r="CL338" s="6">
        <f>Table1[[#This Row],[MOH 731_EMTCT_Start HAART_ANC_HV02-15]]</f>
        <v>0</v>
      </c>
      <c r="CM338" s="6">
        <f>Table1[[#This Row],[MOH 731_EMTCT_On HAART at 1st ANC_HV02-14]]</f>
        <v>0</v>
      </c>
      <c r="CN338" s="6">
        <f>SUM(Table1[[#This Row],[MOH 731_HIV_TB_StartART_&lt;1 (M) HV03-01]:[MOH 731_HIV_TB_StartART_25+_(F)_HV03-14]])</f>
        <v>0</v>
      </c>
      <c r="CO338" s="6">
        <f>SUM(Table1[[#This Row],[MOH 731_HIV_TB_OnART_&lt;1 (M) HV03-15]:[MOH 731_HIV_TB_OnART_25+_(F)_HV03-28]])</f>
        <v>0</v>
      </c>
      <c r="CP338" s="6">
        <f>Table1[[#This Row],[anc1_731]]</f>
        <v>5</v>
      </c>
      <c r="CQ338" s="6">
        <f>Table1[[#This Row],[anc_kp]]</f>
        <v>0</v>
      </c>
      <c r="CR338" s="6">
        <f>Table1[[#This Row],[MOH 731_HIV_TB cases_New_HV03-61]]</f>
        <v>0</v>
      </c>
      <c r="CS338" s="6">
        <f>Table1[[#This Row],[MOH 731_HIV_TB New_KnownHIVPositive(KPs)_HV03-62]]</f>
        <v>0</v>
      </c>
      <c r="CT338" s="6">
        <f t="shared" si="58"/>
        <v>0</v>
      </c>
      <c r="CU338" s="6">
        <f t="shared" si="59"/>
        <v>0</v>
      </c>
      <c r="CV338" s="6">
        <f>Table1[[#This Row],[MOH 731_HIV_TB New HIV Positive_HV03-63]]</f>
        <v>0</v>
      </c>
      <c r="CW338" s="6">
        <f>Table1[[#This Row],[MOH 731_HIV_TB New Known HIV Positive (KP) on HAART_HV03-64]]</f>
        <v>0</v>
      </c>
      <c r="CX338" s="6">
        <f>Table1[[#This Row],[MOH 731_HIV_TB New_start_HAART_HV03-65]]</f>
        <v>0</v>
      </c>
      <c r="CY338" s="6">
        <f>SUM(Table1[[#This Row],[tb_alreadyart_3082]:[tb_newart_3083]])</f>
        <v>0</v>
      </c>
      <c r="CZ338" s="6">
        <f>SUM(Table1[[#This Row],[MOH 731_HTS_No. Initiated on PrEP (NEW)_General popn _(M)_ HV01-19]:[MOH 731_HTS_No. Initiated on PrEP (NEW)_Pregnant and breastfeeding women HV01-31]])</f>
        <v>0</v>
      </c>
      <c r="DA338" s="6">
        <f t="shared" si="60"/>
        <v>0</v>
      </c>
      <c r="DB338" s="6">
        <f t="shared" si="61"/>
        <v>0</v>
      </c>
      <c r="DC338" s="6">
        <f>Table1[[#This Row],[MOH 711 SGBV Total Survivors Seen]]</f>
        <v>0</v>
      </c>
      <c r="DD338" s="6">
        <f t="shared" si="62"/>
        <v>0</v>
      </c>
      <c r="DE338" s="6">
        <f t="shared" si="63"/>
        <v>0</v>
      </c>
      <c r="DF338" s="6">
        <f>SUM(Table1[[#This Row],[MOH 731_HIV_TB_StartTPT_&lt;15 HV03-31]:[MOH 731_HIV_TB_StartTPT_15+ HV03-32]])</f>
        <v>0</v>
      </c>
      <c r="DG338" s="6">
        <f t="shared" si="64"/>
        <v>0</v>
      </c>
      <c r="DH338" s="18"/>
      <c r="DI338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('202408_tKhtMkGYjIz','202408','tKhtMkGYjIz','29825','0','34','5','5','0','0','0','0','0','0','0','0','0','0','5','0','0','0','0','0','0','0','0','0','0','0','0','0','0','0','0','0');</v>
      </c>
    </row>
    <row r="339" spans="2:113" x14ac:dyDescent="0.25">
      <c r="B339" s="1">
        <v>202408</v>
      </c>
      <c r="C339" s="2">
        <v>45505</v>
      </c>
      <c r="D339" s="1">
        <v>202408</v>
      </c>
      <c r="E339" s="1"/>
      <c r="F339" s="1" t="s">
        <v>767</v>
      </c>
      <c r="G339" s="1" t="s">
        <v>768</v>
      </c>
      <c r="H339" s="1">
        <v>25076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>
        <v>1</v>
      </c>
      <c r="BZ339" s="1"/>
      <c r="CA339" s="1"/>
      <c r="CB339" s="16">
        <f>SUM(Table1[[#This Row],[MOH 731_HTS_Positive_2-9 _(M)_ HV01-06]:[MOH 731_HTS_Positive_25+ _(F) (Including PMTCT)_HV01-15]])</f>
        <v>0</v>
      </c>
      <c r="CC339" s="16">
        <f>SUM(Table1[[#This Row],[MOH 731_HTS_Tests _(M)_ HV01-01]:[MOH 731_HTS_Tests _(F) (Including PMTCT)_ HV01-02]])</f>
        <v>0</v>
      </c>
      <c r="CD339" s="16">
        <f>Table1[[#This Row],[MOH 711 New ANC clients]]</f>
        <v>1</v>
      </c>
      <c r="CE339" s="6">
        <f>SUM(Table1[[#This Row],[MOH 731_EMTCT_Tested at ANC_Initial_HV02-02]])</f>
        <v>0</v>
      </c>
      <c r="CF339" s="6">
        <f t="shared" si="66"/>
        <v>0</v>
      </c>
      <c r="CG339" s="6">
        <f t="shared" si="66"/>
        <v>0</v>
      </c>
      <c r="CH339" s="6">
        <f>SUM(Table1[[#This Row],[MOH 731_EMTCT_Known Positive at 1st ANC_HV02-01]])</f>
        <v>0</v>
      </c>
      <c r="CI339" s="6">
        <f>SUM(Table1[[#This Row],[MOH 731_EMTCT_Positive Results_ANC_HV02-10]])</f>
        <v>0</v>
      </c>
      <c r="CJ339" s="6">
        <f t="shared" si="56"/>
        <v>0</v>
      </c>
      <c r="CK339" s="6">
        <f t="shared" si="57"/>
        <v>0</v>
      </c>
      <c r="CL339" s="6">
        <f>Table1[[#This Row],[MOH 731_EMTCT_Start HAART_ANC_HV02-15]]</f>
        <v>0</v>
      </c>
      <c r="CM339" s="6">
        <f>Table1[[#This Row],[MOH 731_EMTCT_On HAART at 1st ANC_HV02-14]]</f>
        <v>0</v>
      </c>
      <c r="CN339" s="6">
        <f>SUM(Table1[[#This Row],[MOH 731_HIV_TB_StartART_&lt;1 (M) HV03-01]:[MOH 731_HIV_TB_StartART_25+_(F)_HV03-14]])</f>
        <v>0</v>
      </c>
      <c r="CO339" s="6">
        <f>SUM(Table1[[#This Row],[MOH 731_HIV_TB_OnART_&lt;1 (M) HV03-15]:[MOH 731_HIV_TB_OnART_25+_(F)_HV03-28]])</f>
        <v>0</v>
      </c>
      <c r="CP339" s="6">
        <f>Table1[[#This Row],[anc1_731]]</f>
        <v>1</v>
      </c>
      <c r="CQ339" s="6">
        <f>Table1[[#This Row],[anc_kp]]</f>
        <v>0</v>
      </c>
      <c r="CR339" s="6">
        <f>Table1[[#This Row],[MOH 731_HIV_TB cases_New_HV03-61]]</f>
        <v>0</v>
      </c>
      <c r="CS339" s="6">
        <f>Table1[[#This Row],[MOH 731_HIV_TB New_KnownHIVPositive(KPs)_HV03-62]]</f>
        <v>0</v>
      </c>
      <c r="CT339" s="6">
        <f t="shared" si="58"/>
        <v>0</v>
      </c>
      <c r="CU339" s="6">
        <f t="shared" si="59"/>
        <v>0</v>
      </c>
      <c r="CV339" s="6">
        <f>Table1[[#This Row],[MOH 731_HIV_TB New HIV Positive_HV03-63]]</f>
        <v>0</v>
      </c>
      <c r="CW339" s="6">
        <f>Table1[[#This Row],[MOH 731_HIV_TB New Known HIV Positive (KP) on HAART_HV03-64]]</f>
        <v>0</v>
      </c>
      <c r="CX339" s="6">
        <f>Table1[[#This Row],[MOH 731_HIV_TB New_start_HAART_HV03-65]]</f>
        <v>0</v>
      </c>
      <c r="CY339" s="6">
        <f>SUM(Table1[[#This Row],[tb_alreadyart_3082]:[tb_newart_3083]])</f>
        <v>0</v>
      </c>
      <c r="CZ339" s="6">
        <f>SUM(Table1[[#This Row],[MOH 731_HTS_No. Initiated on PrEP (NEW)_General popn _(M)_ HV01-19]:[MOH 731_HTS_No. Initiated on PrEP (NEW)_Pregnant and breastfeeding women HV01-31]])</f>
        <v>0</v>
      </c>
      <c r="DA339" s="6">
        <f t="shared" si="60"/>
        <v>0</v>
      </c>
      <c r="DB339" s="6">
        <f t="shared" si="61"/>
        <v>0</v>
      </c>
      <c r="DC339" s="6">
        <f>Table1[[#This Row],[MOH 711 SGBV Total Survivors Seen]]</f>
        <v>0</v>
      </c>
      <c r="DD339" s="6">
        <f t="shared" si="62"/>
        <v>0</v>
      </c>
      <c r="DE339" s="6">
        <f t="shared" si="63"/>
        <v>0</v>
      </c>
      <c r="DF339" s="6">
        <f>SUM(Table1[[#This Row],[MOH 731_HIV_TB_StartTPT_&lt;15 HV03-31]:[MOH 731_HIV_TB_StartTPT_15+ HV03-32]])</f>
        <v>0</v>
      </c>
      <c r="DG339" s="6">
        <f t="shared" si="64"/>
        <v>0</v>
      </c>
      <c r="DH339" s="18"/>
      <c r="DI339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('202408_mcLiRw1v41p','202408','mcLiRw1v41p','25076','0','0','1','0','0','0','0','0','0','0','0','0','0','0','1','0','0','0','0','0','0','0','0','0','0','0','0','0','0','0','0','0');</v>
      </c>
    </row>
    <row r="340" spans="2:113" x14ac:dyDescent="0.25">
      <c r="B340" s="1">
        <v>202408</v>
      </c>
      <c r="C340" s="2">
        <v>45505</v>
      </c>
      <c r="D340" s="1">
        <v>202408</v>
      </c>
      <c r="E340" s="1"/>
      <c r="F340" s="1" t="s">
        <v>704</v>
      </c>
      <c r="G340" s="1" t="s">
        <v>705</v>
      </c>
      <c r="H340" s="1">
        <v>28450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>
        <v>11</v>
      </c>
      <c r="BZ340" s="1"/>
      <c r="CA340" s="1"/>
      <c r="CB340" s="16">
        <f>SUM(Table1[[#This Row],[MOH 731_HTS_Positive_2-9 _(M)_ HV01-06]:[MOH 731_HTS_Positive_25+ _(F) (Including PMTCT)_HV01-15]])</f>
        <v>0</v>
      </c>
      <c r="CC340" s="16">
        <f>SUM(Table1[[#This Row],[MOH 731_HTS_Tests _(M)_ HV01-01]:[MOH 731_HTS_Tests _(F) (Including PMTCT)_ HV01-02]])</f>
        <v>0</v>
      </c>
      <c r="CD340" s="16">
        <f>Table1[[#This Row],[MOH 711 New ANC clients]]</f>
        <v>11</v>
      </c>
      <c r="CE340" s="6">
        <f>SUM(Table1[[#This Row],[MOH 731_EMTCT_Tested at ANC_Initial_HV02-02]])</f>
        <v>0</v>
      </c>
      <c r="CF340" s="6">
        <f t="shared" si="66"/>
        <v>0</v>
      </c>
      <c r="CG340" s="6">
        <f t="shared" si="66"/>
        <v>0</v>
      </c>
      <c r="CH340" s="6">
        <f>SUM(Table1[[#This Row],[MOH 731_EMTCT_Known Positive at 1st ANC_HV02-01]])</f>
        <v>0</v>
      </c>
      <c r="CI340" s="6">
        <f>SUM(Table1[[#This Row],[MOH 731_EMTCT_Positive Results_ANC_HV02-10]])</f>
        <v>0</v>
      </c>
      <c r="CJ340" s="6">
        <f t="shared" si="56"/>
        <v>0</v>
      </c>
      <c r="CK340" s="6">
        <f t="shared" si="57"/>
        <v>0</v>
      </c>
      <c r="CL340" s="6">
        <f>Table1[[#This Row],[MOH 731_EMTCT_Start HAART_ANC_HV02-15]]</f>
        <v>0</v>
      </c>
      <c r="CM340" s="6">
        <f>Table1[[#This Row],[MOH 731_EMTCT_On HAART at 1st ANC_HV02-14]]</f>
        <v>0</v>
      </c>
      <c r="CN340" s="6">
        <f>SUM(Table1[[#This Row],[MOH 731_HIV_TB_StartART_&lt;1 (M) HV03-01]:[MOH 731_HIV_TB_StartART_25+_(F)_HV03-14]])</f>
        <v>0</v>
      </c>
      <c r="CO340" s="6">
        <f>SUM(Table1[[#This Row],[MOH 731_HIV_TB_OnART_&lt;1 (M) HV03-15]:[MOH 731_HIV_TB_OnART_25+_(F)_HV03-28]])</f>
        <v>0</v>
      </c>
      <c r="CP340" s="6">
        <f>Table1[[#This Row],[anc1_731]]</f>
        <v>11</v>
      </c>
      <c r="CQ340" s="6">
        <f>Table1[[#This Row],[anc_kp]]</f>
        <v>0</v>
      </c>
      <c r="CR340" s="6">
        <f>Table1[[#This Row],[MOH 731_HIV_TB cases_New_HV03-61]]</f>
        <v>0</v>
      </c>
      <c r="CS340" s="6">
        <f>Table1[[#This Row],[MOH 731_HIV_TB New_KnownHIVPositive(KPs)_HV03-62]]</f>
        <v>0</v>
      </c>
      <c r="CT340" s="6">
        <f t="shared" si="58"/>
        <v>0</v>
      </c>
      <c r="CU340" s="6">
        <f t="shared" si="59"/>
        <v>0</v>
      </c>
      <c r="CV340" s="6">
        <f>Table1[[#This Row],[MOH 731_HIV_TB New HIV Positive_HV03-63]]</f>
        <v>0</v>
      </c>
      <c r="CW340" s="6">
        <f>Table1[[#This Row],[MOH 731_HIV_TB New Known HIV Positive (KP) on HAART_HV03-64]]</f>
        <v>0</v>
      </c>
      <c r="CX340" s="6">
        <f>Table1[[#This Row],[MOH 731_HIV_TB New_start_HAART_HV03-65]]</f>
        <v>0</v>
      </c>
      <c r="CY340" s="6">
        <f>SUM(Table1[[#This Row],[tb_alreadyart_3082]:[tb_newart_3083]])</f>
        <v>0</v>
      </c>
      <c r="CZ340" s="6">
        <f>SUM(Table1[[#This Row],[MOH 731_HTS_No. Initiated on PrEP (NEW)_General popn _(M)_ HV01-19]:[MOH 731_HTS_No. Initiated on PrEP (NEW)_Pregnant and breastfeeding women HV01-31]])</f>
        <v>0</v>
      </c>
      <c r="DA340" s="6">
        <f t="shared" si="60"/>
        <v>0</v>
      </c>
      <c r="DB340" s="6">
        <f t="shared" si="61"/>
        <v>0</v>
      </c>
      <c r="DC340" s="6">
        <f>Table1[[#This Row],[MOH 711 SGBV Total Survivors Seen]]</f>
        <v>0</v>
      </c>
      <c r="DD340" s="6">
        <f t="shared" si="62"/>
        <v>0</v>
      </c>
      <c r="DE340" s="6">
        <f t="shared" si="63"/>
        <v>0</v>
      </c>
      <c r="DF340" s="6">
        <f>SUM(Table1[[#This Row],[MOH 731_HIV_TB_StartTPT_&lt;15 HV03-31]:[MOH 731_HIV_TB_StartTPT_15+ HV03-32]])</f>
        <v>0</v>
      </c>
      <c r="DG340" s="6">
        <f t="shared" si="64"/>
        <v>0</v>
      </c>
      <c r="DH340" s="18"/>
      <c r="DI340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('202408_HW0uOBzsXUB','202408','HW0uOBzsXUB','28450','0','0','11','0','0','0','0','0','0','0','0','0','0','0','11','0','0','0','0','0','0','0','0','0','0','0','0','0','0','0','0','0');</v>
      </c>
    </row>
    <row r="341" spans="2:113" x14ac:dyDescent="0.25">
      <c r="B341" s="1">
        <v>202408</v>
      </c>
      <c r="C341" s="2">
        <v>45505</v>
      </c>
      <c r="D341" s="1">
        <v>202408</v>
      </c>
      <c r="E341" s="1"/>
      <c r="F341" s="1" t="s">
        <v>124</v>
      </c>
      <c r="G341" s="1" t="s">
        <v>125</v>
      </c>
      <c r="H341" s="1">
        <v>14964</v>
      </c>
      <c r="I341" s="1"/>
      <c r="J341" s="1">
        <v>8</v>
      </c>
      <c r="K341" s="1">
        <v>27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>
        <v>5</v>
      </c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>
        <v>5</v>
      </c>
      <c r="BZ341" s="1"/>
      <c r="CA341" s="1"/>
      <c r="CB341" s="16">
        <f>SUM(Table1[[#This Row],[MOH 731_HTS_Positive_2-9 _(M)_ HV01-06]:[MOH 731_HTS_Positive_25+ _(F) (Including PMTCT)_HV01-15]])</f>
        <v>0</v>
      </c>
      <c r="CC341" s="16">
        <f>SUM(Table1[[#This Row],[MOH 731_HTS_Tests _(M)_ HV01-01]:[MOH 731_HTS_Tests _(F) (Including PMTCT)_ HV01-02]])</f>
        <v>35</v>
      </c>
      <c r="CD341" s="16">
        <f>Table1[[#This Row],[MOH 711 New ANC clients]]</f>
        <v>5</v>
      </c>
      <c r="CE341" s="6">
        <f>SUM(Table1[[#This Row],[MOH 731_EMTCT_Tested at ANC_Initial_HV02-02]])</f>
        <v>5</v>
      </c>
      <c r="CF341" s="6">
        <f t="shared" si="66"/>
        <v>0</v>
      </c>
      <c r="CG341" s="6">
        <f t="shared" si="66"/>
        <v>0</v>
      </c>
      <c r="CH341" s="6">
        <f>SUM(Table1[[#This Row],[MOH 731_EMTCT_Known Positive at 1st ANC_HV02-01]])</f>
        <v>0</v>
      </c>
      <c r="CI341" s="6">
        <f>SUM(Table1[[#This Row],[MOH 731_EMTCT_Positive Results_ANC_HV02-10]])</f>
        <v>0</v>
      </c>
      <c r="CJ341" s="6">
        <f t="shared" si="56"/>
        <v>0</v>
      </c>
      <c r="CK341" s="6">
        <f t="shared" si="57"/>
        <v>0</v>
      </c>
      <c r="CL341" s="6">
        <f>Table1[[#This Row],[MOH 731_EMTCT_Start HAART_ANC_HV02-15]]</f>
        <v>0</v>
      </c>
      <c r="CM341" s="6">
        <f>Table1[[#This Row],[MOH 731_EMTCT_On HAART at 1st ANC_HV02-14]]</f>
        <v>0</v>
      </c>
      <c r="CN341" s="6">
        <f>SUM(Table1[[#This Row],[MOH 731_HIV_TB_StartART_&lt;1 (M) HV03-01]:[MOH 731_HIV_TB_StartART_25+_(F)_HV03-14]])</f>
        <v>0</v>
      </c>
      <c r="CO341" s="6">
        <f>SUM(Table1[[#This Row],[MOH 731_HIV_TB_OnART_&lt;1 (M) HV03-15]:[MOH 731_HIV_TB_OnART_25+_(F)_HV03-28]])</f>
        <v>0</v>
      </c>
      <c r="CP341" s="6">
        <f>Table1[[#This Row],[anc1_731]]</f>
        <v>5</v>
      </c>
      <c r="CQ341" s="6">
        <f>Table1[[#This Row],[anc_kp]]</f>
        <v>0</v>
      </c>
      <c r="CR341" s="6">
        <f>Table1[[#This Row],[MOH 731_HIV_TB cases_New_HV03-61]]</f>
        <v>0</v>
      </c>
      <c r="CS341" s="6">
        <f>Table1[[#This Row],[MOH 731_HIV_TB New_KnownHIVPositive(KPs)_HV03-62]]</f>
        <v>0</v>
      </c>
      <c r="CT341" s="6">
        <f t="shared" si="58"/>
        <v>0</v>
      </c>
      <c r="CU341" s="6">
        <f t="shared" si="59"/>
        <v>0</v>
      </c>
      <c r="CV341" s="6">
        <f>Table1[[#This Row],[MOH 731_HIV_TB New HIV Positive_HV03-63]]</f>
        <v>0</v>
      </c>
      <c r="CW341" s="6">
        <f>Table1[[#This Row],[MOH 731_HIV_TB New Known HIV Positive (KP) on HAART_HV03-64]]</f>
        <v>0</v>
      </c>
      <c r="CX341" s="6">
        <f>Table1[[#This Row],[MOH 731_HIV_TB New_start_HAART_HV03-65]]</f>
        <v>0</v>
      </c>
      <c r="CY341" s="6">
        <f>SUM(Table1[[#This Row],[tb_alreadyart_3082]:[tb_newart_3083]])</f>
        <v>0</v>
      </c>
      <c r="CZ341" s="6">
        <f>SUM(Table1[[#This Row],[MOH 731_HTS_No. Initiated on PrEP (NEW)_General popn _(M)_ HV01-19]:[MOH 731_HTS_No. Initiated on PrEP (NEW)_Pregnant and breastfeeding women HV01-31]])</f>
        <v>0</v>
      </c>
      <c r="DA341" s="6">
        <f t="shared" si="60"/>
        <v>0</v>
      </c>
      <c r="DB341" s="6">
        <f t="shared" si="61"/>
        <v>0</v>
      </c>
      <c r="DC341" s="6">
        <f>Table1[[#This Row],[MOH 711 SGBV Total Survivors Seen]]</f>
        <v>0</v>
      </c>
      <c r="DD341" s="6">
        <f t="shared" si="62"/>
        <v>0</v>
      </c>
      <c r="DE341" s="6">
        <f t="shared" si="63"/>
        <v>0</v>
      </c>
      <c r="DF341" s="6">
        <f>SUM(Table1[[#This Row],[MOH 731_HIV_TB_StartTPT_&lt;15 HV03-31]:[MOH 731_HIV_TB_StartTPT_15+ HV03-32]])</f>
        <v>0</v>
      </c>
      <c r="DG341" s="6">
        <f t="shared" si="64"/>
        <v>0</v>
      </c>
      <c r="DH341" s="18"/>
      <c r="DI341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('202408_Ly7BTJcnyNq','202408','Ly7BTJcnyNq','14964','0','35','5','5','0','0','0','0','0','0','0','0','0','0','5','0','0','0','0','0','0','0','0','0','0','0','0','0','0','0','0','0');</v>
      </c>
    </row>
    <row r="342" spans="2:113" x14ac:dyDescent="0.25">
      <c r="B342" s="1">
        <v>202408</v>
      </c>
      <c r="C342" s="2">
        <v>45505</v>
      </c>
      <c r="D342" s="1">
        <v>202408</v>
      </c>
      <c r="E342" s="1"/>
      <c r="F342" s="1" t="s">
        <v>126</v>
      </c>
      <c r="G342" s="1" t="s">
        <v>127</v>
      </c>
      <c r="H342" s="1">
        <v>19322</v>
      </c>
      <c r="I342" s="1"/>
      <c r="J342" s="1">
        <v>3</v>
      </c>
      <c r="K342" s="1">
        <v>8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>
        <v>11</v>
      </c>
      <c r="BZ342" s="1"/>
      <c r="CA342" s="1"/>
      <c r="CB342" s="16">
        <f>SUM(Table1[[#This Row],[MOH 731_HTS_Positive_2-9 _(M)_ HV01-06]:[MOH 731_HTS_Positive_25+ _(F) (Including PMTCT)_HV01-15]])</f>
        <v>0</v>
      </c>
      <c r="CC342" s="16">
        <f>SUM(Table1[[#This Row],[MOH 731_HTS_Tests _(M)_ HV01-01]:[MOH 731_HTS_Tests _(F) (Including PMTCT)_ HV01-02]])</f>
        <v>11</v>
      </c>
      <c r="CD342" s="16">
        <f>Table1[[#This Row],[MOH 711 New ANC clients]]</f>
        <v>11</v>
      </c>
      <c r="CE342" s="6">
        <f>SUM(Table1[[#This Row],[MOH 731_EMTCT_Tested at ANC_Initial_HV02-02]])</f>
        <v>0</v>
      </c>
      <c r="CF342" s="6">
        <f t="shared" si="66"/>
        <v>0</v>
      </c>
      <c r="CG342" s="6">
        <f t="shared" si="66"/>
        <v>0</v>
      </c>
      <c r="CH342" s="6">
        <f>SUM(Table1[[#This Row],[MOH 731_EMTCT_Known Positive at 1st ANC_HV02-01]])</f>
        <v>0</v>
      </c>
      <c r="CI342" s="6">
        <f>SUM(Table1[[#This Row],[MOH 731_EMTCT_Positive Results_ANC_HV02-10]])</f>
        <v>0</v>
      </c>
      <c r="CJ342" s="6">
        <f t="shared" si="56"/>
        <v>0</v>
      </c>
      <c r="CK342" s="6">
        <f t="shared" si="57"/>
        <v>0</v>
      </c>
      <c r="CL342" s="6">
        <f>Table1[[#This Row],[MOH 731_EMTCT_Start HAART_ANC_HV02-15]]</f>
        <v>0</v>
      </c>
      <c r="CM342" s="6">
        <f>Table1[[#This Row],[MOH 731_EMTCT_On HAART at 1st ANC_HV02-14]]</f>
        <v>0</v>
      </c>
      <c r="CN342" s="6">
        <f>SUM(Table1[[#This Row],[MOH 731_HIV_TB_StartART_&lt;1 (M) HV03-01]:[MOH 731_HIV_TB_StartART_25+_(F)_HV03-14]])</f>
        <v>0</v>
      </c>
      <c r="CO342" s="6">
        <f>SUM(Table1[[#This Row],[MOH 731_HIV_TB_OnART_&lt;1 (M) HV03-15]:[MOH 731_HIV_TB_OnART_25+_(F)_HV03-28]])</f>
        <v>0</v>
      </c>
      <c r="CP342" s="6">
        <f>Table1[[#This Row],[anc1_731]]</f>
        <v>11</v>
      </c>
      <c r="CQ342" s="6">
        <f>Table1[[#This Row],[anc_kp]]</f>
        <v>0</v>
      </c>
      <c r="CR342" s="6">
        <f>Table1[[#This Row],[MOH 731_HIV_TB cases_New_HV03-61]]</f>
        <v>0</v>
      </c>
      <c r="CS342" s="6">
        <f>Table1[[#This Row],[MOH 731_HIV_TB New_KnownHIVPositive(KPs)_HV03-62]]</f>
        <v>0</v>
      </c>
      <c r="CT342" s="6">
        <f t="shared" si="58"/>
        <v>0</v>
      </c>
      <c r="CU342" s="6">
        <f t="shared" si="59"/>
        <v>0</v>
      </c>
      <c r="CV342" s="6">
        <f>Table1[[#This Row],[MOH 731_HIV_TB New HIV Positive_HV03-63]]</f>
        <v>0</v>
      </c>
      <c r="CW342" s="6">
        <f>Table1[[#This Row],[MOH 731_HIV_TB New Known HIV Positive (KP) on HAART_HV03-64]]</f>
        <v>0</v>
      </c>
      <c r="CX342" s="6">
        <f>Table1[[#This Row],[MOH 731_HIV_TB New_start_HAART_HV03-65]]</f>
        <v>0</v>
      </c>
      <c r="CY342" s="6">
        <f>SUM(Table1[[#This Row],[tb_alreadyart_3082]:[tb_newart_3083]])</f>
        <v>0</v>
      </c>
      <c r="CZ342" s="6">
        <f>SUM(Table1[[#This Row],[MOH 731_HTS_No. Initiated on PrEP (NEW)_General popn _(M)_ HV01-19]:[MOH 731_HTS_No. Initiated on PrEP (NEW)_Pregnant and breastfeeding women HV01-31]])</f>
        <v>0</v>
      </c>
      <c r="DA342" s="6">
        <f t="shared" si="60"/>
        <v>0</v>
      </c>
      <c r="DB342" s="6">
        <f t="shared" si="61"/>
        <v>0</v>
      </c>
      <c r="DC342" s="6">
        <f>Table1[[#This Row],[MOH 711 SGBV Total Survivors Seen]]</f>
        <v>0</v>
      </c>
      <c r="DD342" s="6">
        <f t="shared" si="62"/>
        <v>0</v>
      </c>
      <c r="DE342" s="6">
        <f t="shared" si="63"/>
        <v>0</v>
      </c>
      <c r="DF342" s="6">
        <f>SUM(Table1[[#This Row],[MOH 731_HIV_TB_StartTPT_&lt;15 HV03-31]:[MOH 731_HIV_TB_StartTPT_15+ HV03-32]])</f>
        <v>0</v>
      </c>
      <c r="DG342" s="6">
        <f t="shared" si="64"/>
        <v>0</v>
      </c>
      <c r="DH342" s="18"/>
      <c r="DI342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('202408_C5O1sSoaVt7','202408','C5O1sSoaVt7','19322','0','11','11','0','0','0','0','0','0','0','0','0','0','0','11','0','0','0','0','0','0','0','0','0','0','0','0','0','0','0','0','0');</v>
      </c>
    </row>
    <row r="343" spans="2:113" x14ac:dyDescent="0.25">
      <c r="B343" s="1">
        <v>202408</v>
      </c>
      <c r="C343" s="2">
        <v>45505</v>
      </c>
      <c r="D343" s="1">
        <v>202408</v>
      </c>
      <c r="E343" s="1"/>
      <c r="F343" s="1" t="s">
        <v>128</v>
      </c>
      <c r="G343" s="1" t="s">
        <v>129</v>
      </c>
      <c r="H343" s="1">
        <v>14432</v>
      </c>
      <c r="I343" s="1"/>
      <c r="J343" s="1">
        <v>115</v>
      </c>
      <c r="K343" s="1">
        <v>459</v>
      </c>
      <c r="L343" s="1"/>
      <c r="M343" s="1"/>
      <c r="N343" s="1"/>
      <c r="O343" s="1"/>
      <c r="P343" s="1"/>
      <c r="Q343" s="1">
        <v>1</v>
      </c>
      <c r="R343" s="1"/>
      <c r="S343" s="1">
        <v>2</v>
      </c>
      <c r="T343" s="1">
        <v>1</v>
      </c>
      <c r="U343" s="1">
        <v>3</v>
      </c>
      <c r="V343" s="1">
        <v>1</v>
      </c>
      <c r="W343" s="1">
        <v>2</v>
      </c>
      <c r="X343" s="1"/>
      <c r="Y343" s="1"/>
      <c r="Z343" s="1"/>
      <c r="AA343" s="1"/>
      <c r="AB343" s="1"/>
      <c r="AC343" s="1"/>
      <c r="AD343" s="1"/>
      <c r="AE343" s="1"/>
      <c r="AF343" s="1">
        <v>1</v>
      </c>
      <c r="AG343" s="1"/>
      <c r="AH343" s="1"/>
      <c r="AI343" s="1">
        <v>3</v>
      </c>
      <c r="AJ343" s="1">
        <v>121</v>
      </c>
      <c r="AK343" s="1"/>
      <c r="AL343" s="1">
        <v>2</v>
      </c>
      <c r="AM343" s="1">
        <v>1</v>
      </c>
      <c r="AN343" s="1">
        <v>3</v>
      </c>
      <c r="AO343" s="1">
        <v>1</v>
      </c>
      <c r="AP343" s="1"/>
      <c r="AQ343" s="1"/>
      <c r="AR343" s="1"/>
      <c r="AS343" s="1"/>
      <c r="AT343" s="1"/>
      <c r="AU343" s="1"/>
      <c r="AV343" s="1"/>
      <c r="AW343" s="1"/>
      <c r="AX343" s="1"/>
      <c r="AY343" s="1">
        <v>1</v>
      </c>
      <c r="AZ343" s="1"/>
      <c r="BA343" s="1">
        <v>2</v>
      </c>
      <c r="BB343" s="1">
        <v>1</v>
      </c>
      <c r="BC343" s="1">
        <v>3</v>
      </c>
      <c r="BD343" s="1">
        <v>1</v>
      </c>
      <c r="BE343" s="1"/>
      <c r="BF343" s="1">
        <v>3</v>
      </c>
      <c r="BG343" s="1"/>
      <c r="BH343" s="1">
        <v>9</v>
      </c>
      <c r="BI343" s="1">
        <v>5</v>
      </c>
      <c r="BJ343" s="1">
        <v>14</v>
      </c>
      <c r="BK343" s="1">
        <v>12</v>
      </c>
      <c r="BL343" s="1">
        <v>16</v>
      </c>
      <c r="BM343" s="1">
        <v>35</v>
      </c>
      <c r="BN343" s="1">
        <v>24</v>
      </c>
      <c r="BO343" s="1">
        <v>20</v>
      </c>
      <c r="BP343" s="1">
        <v>374</v>
      </c>
      <c r="BQ343" s="1">
        <v>783</v>
      </c>
      <c r="BR343" s="1"/>
      <c r="BS343" s="1">
        <v>13</v>
      </c>
      <c r="BT343" s="1">
        <v>11</v>
      </c>
      <c r="BU343" s="1">
        <v>3</v>
      </c>
      <c r="BV343" s="1"/>
      <c r="BW343" s="1"/>
      <c r="BX343" s="1"/>
      <c r="BY343" s="1">
        <v>124</v>
      </c>
      <c r="BZ343" s="1">
        <v>4</v>
      </c>
      <c r="CA343" s="1"/>
      <c r="CB343" s="16">
        <f>SUM(Table1[[#This Row],[MOH 731_HTS_Positive_2-9 _(M)_ HV01-06]:[MOH 731_HTS_Positive_25+ _(F) (Including PMTCT)_HV01-15]])</f>
        <v>7</v>
      </c>
      <c r="CC343" s="16">
        <f>SUM(Table1[[#This Row],[MOH 731_HTS_Tests _(M)_ HV01-01]:[MOH 731_HTS_Tests _(F) (Including PMTCT)_ HV01-02]])</f>
        <v>574</v>
      </c>
      <c r="CD343" s="16">
        <f>Table1[[#This Row],[MOH 711 New ANC clients]]</f>
        <v>124</v>
      </c>
      <c r="CE343" s="6">
        <f>SUM(Table1[[#This Row],[MOH 731_EMTCT_Tested at ANC_Initial_HV02-02]])</f>
        <v>121</v>
      </c>
      <c r="CF343" s="6">
        <f t="shared" si="66"/>
        <v>0</v>
      </c>
      <c r="CG343" s="6">
        <f t="shared" si="66"/>
        <v>0</v>
      </c>
      <c r="CH343" s="6">
        <f>SUM(Table1[[#This Row],[MOH 731_EMTCT_Known Positive at 1st ANC_HV02-01]])</f>
        <v>3</v>
      </c>
      <c r="CI343" s="6">
        <f>SUM(Table1[[#This Row],[MOH 731_EMTCT_Positive Results_ANC_HV02-10]])</f>
        <v>1</v>
      </c>
      <c r="CJ343" s="6">
        <f t="shared" si="56"/>
        <v>0</v>
      </c>
      <c r="CK343" s="6">
        <f t="shared" si="57"/>
        <v>0</v>
      </c>
      <c r="CL343" s="6">
        <f>Table1[[#This Row],[MOH 731_EMTCT_Start HAART_ANC_HV02-15]]</f>
        <v>1</v>
      </c>
      <c r="CM343" s="6">
        <f>Table1[[#This Row],[MOH 731_EMTCT_On HAART at 1st ANC_HV02-14]]</f>
        <v>3</v>
      </c>
      <c r="CN343" s="6">
        <f>SUM(Table1[[#This Row],[MOH 731_HIV_TB_StartART_&lt;1 (M) HV03-01]:[MOH 731_HIV_TB_StartART_25+_(F)_HV03-14]])</f>
        <v>7</v>
      </c>
      <c r="CO343" s="6">
        <f>SUM(Table1[[#This Row],[MOH 731_HIV_TB_OnART_&lt;1 (M) HV03-15]:[MOH 731_HIV_TB_OnART_25+_(F)_HV03-28]])</f>
        <v>1296</v>
      </c>
      <c r="CP343" s="6">
        <f>Table1[[#This Row],[anc1_731]]</f>
        <v>124</v>
      </c>
      <c r="CQ343" s="6">
        <f>Table1[[#This Row],[anc_kp]]</f>
        <v>3</v>
      </c>
      <c r="CR343" s="6">
        <f>Table1[[#This Row],[MOH 731_HIV_TB cases_New_HV03-61]]</f>
        <v>11</v>
      </c>
      <c r="CS343" s="6">
        <f>Table1[[#This Row],[MOH 731_HIV_TB New_KnownHIVPositive(KPs)_HV03-62]]</f>
        <v>3</v>
      </c>
      <c r="CT343" s="6">
        <f t="shared" si="58"/>
        <v>0</v>
      </c>
      <c r="CU343" s="6">
        <f t="shared" si="59"/>
        <v>0</v>
      </c>
      <c r="CV343" s="6">
        <f>Table1[[#This Row],[MOH 731_HIV_TB New HIV Positive_HV03-63]]</f>
        <v>0</v>
      </c>
      <c r="CW343" s="6">
        <f>Table1[[#This Row],[MOH 731_HIV_TB New Known HIV Positive (KP) on HAART_HV03-64]]</f>
        <v>0</v>
      </c>
      <c r="CX343" s="6">
        <f>Table1[[#This Row],[MOH 731_HIV_TB New_start_HAART_HV03-65]]</f>
        <v>0</v>
      </c>
      <c r="CY343" s="6">
        <f>SUM(Table1[[#This Row],[tb_alreadyart_3082]:[tb_newart_3083]])</f>
        <v>0</v>
      </c>
      <c r="CZ343" s="6">
        <f>SUM(Table1[[#This Row],[MOH 731_HTS_No. Initiated on PrEP (NEW)_General popn _(M)_ HV01-19]:[MOH 731_HTS_No. Initiated on PrEP (NEW)_Pregnant and breastfeeding women HV01-31]])</f>
        <v>4</v>
      </c>
      <c r="DA343" s="6">
        <f t="shared" si="60"/>
        <v>0</v>
      </c>
      <c r="DB343" s="6">
        <f t="shared" si="61"/>
        <v>0</v>
      </c>
      <c r="DC343" s="6">
        <f>Table1[[#This Row],[MOH 711 SGBV Total Survivors Seen]]</f>
        <v>0</v>
      </c>
      <c r="DD343" s="6">
        <f t="shared" si="62"/>
        <v>0</v>
      </c>
      <c r="DE343" s="6">
        <f t="shared" si="63"/>
        <v>0</v>
      </c>
      <c r="DF343" s="6">
        <f>SUM(Table1[[#This Row],[MOH 731_HIV_TB_StartTPT_&lt;15 HV03-31]:[MOH 731_HIV_TB_StartTPT_15+ HV03-32]])</f>
        <v>13</v>
      </c>
      <c r="DG343" s="6">
        <f t="shared" si="64"/>
        <v>0</v>
      </c>
      <c r="DH343" s="18"/>
      <c r="DI343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('202408_XcYVma2H5FV','202408','XcYVma2H5FV','14432','7','574','124','121','0','0','3','1','0','0','1','3','7','1296','124','3','11','3','0','0','0','0','0','0','4','0','0','0','0','0','13','0');</v>
      </c>
    </row>
    <row r="344" spans="2:113" x14ac:dyDescent="0.25">
      <c r="B344" s="1">
        <v>202408</v>
      </c>
      <c r="C344" s="2">
        <v>45505</v>
      </c>
      <c r="D344" s="1">
        <v>202408</v>
      </c>
      <c r="E344" s="1"/>
      <c r="F344" s="1" t="s">
        <v>130</v>
      </c>
      <c r="G344" s="1" t="s">
        <v>131</v>
      </c>
      <c r="H344" s="1">
        <v>17351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>
        <v>4</v>
      </c>
      <c r="BR344" s="1"/>
      <c r="BS344" s="1"/>
      <c r="BT344" s="1"/>
      <c r="BU344" s="1"/>
      <c r="BV344" s="1"/>
      <c r="BW344" s="1"/>
      <c r="BX344" s="1"/>
      <c r="BY344" s="1">
        <v>1</v>
      </c>
      <c r="BZ344" s="1"/>
      <c r="CA344" s="1"/>
      <c r="CB344" s="16">
        <f>SUM(Table1[[#This Row],[MOH 731_HTS_Positive_2-9 _(M)_ HV01-06]:[MOH 731_HTS_Positive_25+ _(F) (Including PMTCT)_HV01-15]])</f>
        <v>0</v>
      </c>
      <c r="CC344" s="16">
        <f>SUM(Table1[[#This Row],[MOH 731_HTS_Tests _(M)_ HV01-01]:[MOH 731_HTS_Tests _(F) (Including PMTCT)_ HV01-02]])</f>
        <v>0</v>
      </c>
      <c r="CD344" s="16">
        <f>Table1[[#This Row],[MOH 711 New ANC clients]]</f>
        <v>1</v>
      </c>
      <c r="CE344" s="6">
        <f>SUM(Table1[[#This Row],[MOH 731_EMTCT_Tested at ANC_Initial_HV02-02]])</f>
        <v>0</v>
      </c>
      <c r="CF344" s="6">
        <f t="shared" si="66"/>
        <v>0</v>
      </c>
      <c r="CG344" s="6">
        <f t="shared" si="66"/>
        <v>0</v>
      </c>
      <c r="CH344" s="6">
        <f>SUM(Table1[[#This Row],[MOH 731_EMTCT_Known Positive at 1st ANC_HV02-01]])</f>
        <v>0</v>
      </c>
      <c r="CI344" s="6">
        <f>SUM(Table1[[#This Row],[MOH 731_EMTCT_Positive Results_ANC_HV02-10]])</f>
        <v>0</v>
      </c>
      <c r="CJ344" s="6">
        <f t="shared" si="56"/>
        <v>0</v>
      </c>
      <c r="CK344" s="6">
        <f t="shared" si="57"/>
        <v>0</v>
      </c>
      <c r="CL344" s="6">
        <f>Table1[[#This Row],[MOH 731_EMTCT_Start HAART_ANC_HV02-15]]</f>
        <v>0</v>
      </c>
      <c r="CM344" s="6">
        <f>Table1[[#This Row],[MOH 731_EMTCT_On HAART at 1st ANC_HV02-14]]</f>
        <v>0</v>
      </c>
      <c r="CN344" s="6">
        <f>SUM(Table1[[#This Row],[MOH 731_HIV_TB_StartART_&lt;1 (M) HV03-01]:[MOH 731_HIV_TB_StartART_25+_(F)_HV03-14]])</f>
        <v>0</v>
      </c>
      <c r="CO344" s="6">
        <f>SUM(Table1[[#This Row],[MOH 731_HIV_TB_OnART_&lt;1 (M) HV03-15]:[MOH 731_HIV_TB_OnART_25+_(F)_HV03-28]])</f>
        <v>4</v>
      </c>
      <c r="CP344" s="6">
        <f>Table1[[#This Row],[anc1_731]]</f>
        <v>1</v>
      </c>
      <c r="CQ344" s="6">
        <f>Table1[[#This Row],[anc_kp]]</f>
        <v>0</v>
      </c>
      <c r="CR344" s="6">
        <f>Table1[[#This Row],[MOH 731_HIV_TB cases_New_HV03-61]]</f>
        <v>0</v>
      </c>
      <c r="CS344" s="6">
        <f>Table1[[#This Row],[MOH 731_HIV_TB New_KnownHIVPositive(KPs)_HV03-62]]</f>
        <v>0</v>
      </c>
      <c r="CT344" s="6">
        <f t="shared" si="58"/>
        <v>0</v>
      </c>
      <c r="CU344" s="6">
        <f t="shared" si="59"/>
        <v>0</v>
      </c>
      <c r="CV344" s="6">
        <f>Table1[[#This Row],[MOH 731_HIV_TB New HIV Positive_HV03-63]]</f>
        <v>0</v>
      </c>
      <c r="CW344" s="6">
        <f>Table1[[#This Row],[MOH 731_HIV_TB New Known HIV Positive (KP) on HAART_HV03-64]]</f>
        <v>0</v>
      </c>
      <c r="CX344" s="6">
        <f>Table1[[#This Row],[MOH 731_HIV_TB New_start_HAART_HV03-65]]</f>
        <v>0</v>
      </c>
      <c r="CY344" s="6">
        <f>SUM(Table1[[#This Row],[tb_alreadyart_3082]:[tb_newart_3083]])</f>
        <v>0</v>
      </c>
      <c r="CZ344" s="6">
        <f>SUM(Table1[[#This Row],[MOH 731_HTS_No. Initiated on PrEP (NEW)_General popn _(M)_ HV01-19]:[MOH 731_HTS_No. Initiated on PrEP (NEW)_Pregnant and breastfeeding women HV01-31]])</f>
        <v>0</v>
      </c>
      <c r="DA344" s="6">
        <f t="shared" si="60"/>
        <v>0</v>
      </c>
      <c r="DB344" s="6">
        <f t="shared" si="61"/>
        <v>0</v>
      </c>
      <c r="DC344" s="6">
        <f>Table1[[#This Row],[MOH 711 SGBV Total Survivors Seen]]</f>
        <v>0</v>
      </c>
      <c r="DD344" s="6">
        <f t="shared" si="62"/>
        <v>0</v>
      </c>
      <c r="DE344" s="6">
        <f t="shared" si="63"/>
        <v>0</v>
      </c>
      <c r="DF344" s="6">
        <f>SUM(Table1[[#This Row],[MOH 731_HIV_TB_StartTPT_&lt;15 HV03-31]:[MOH 731_HIV_TB_StartTPT_15+ HV03-32]])</f>
        <v>0</v>
      </c>
      <c r="DG344" s="6">
        <f t="shared" si="64"/>
        <v>0</v>
      </c>
      <c r="DH344" s="18"/>
      <c r="DI344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('202408_n03ViTNtej2','202408','n03ViTNtej2','17351','0','0','1','0','0','0','0','0','0','0','0','0','0','4','1','0','0','0','0','0','0','0','0','0','0','0','0','0','0','0','0','0');</v>
      </c>
    </row>
    <row r="345" spans="2:113" x14ac:dyDescent="0.25">
      <c r="B345" s="1">
        <v>202408</v>
      </c>
      <c r="C345" s="2">
        <v>45505</v>
      </c>
      <c r="D345" s="1">
        <v>202408</v>
      </c>
      <c r="E345" s="1"/>
      <c r="F345" s="1" t="s">
        <v>132</v>
      </c>
      <c r="G345" s="1" t="s">
        <v>133</v>
      </c>
      <c r="H345" s="1">
        <v>14446</v>
      </c>
      <c r="I345" s="1"/>
      <c r="J345" s="1">
        <v>51</v>
      </c>
      <c r="K345" s="1">
        <v>62</v>
      </c>
      <c r="L345" s="1"/>
      <c r="M345" s="1"/>
      <c r="N345" s="1"/>
      <c r="O345" s="1"/>
      <c r="P345" s="1"/>
      <c r="Q345" s="1"/>
      <c r="R345" s="1"/>
      <c r="S345" s="1"/>
      <c r="T345" s="1">
        <v>1</v>
      </c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>
        <v>36</v>
      </c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>
        <v>1</v>
      </c>
      <c r="BC345" s="1"/>
      <c r="BD345" s="1"/>
      <c r="BE345" s="1"/>
      <c r="BF345" s="1">
        <v>1</v>
      </c>
      <c r="BG345" s="1"/>
      <c r="BH345" s="1"/>
      <c r="BI345" s="1">
        <v>2</v>
      </c>
      <c r="BJ345" s="1">
        <v>2</v>
      </c>
      <c r="BK345" s="1">
        <v>1</v>
      </c>
      <c r="BL345" s="1">
        <v>1</v>
      </c>
      <c r="BM345" s="1">
        <v>1</v>
      </c>
      <c r="BN345" s="1"/>
      <c r="BO345" s="1">
        <v>6</v>
      </c>
      <c r="BP345" s="1">
        <v>33</v>
      </c>
      <c r="BQ345" s="1">
        <v>92</v>
      </c>
      <c r="BR345" s="1"/>
      <c r="BS345" s="1">
        <v>1</v>
      </c>
      <c r="BT345" s="1"/>
      <c r="BU345" s="1"/>
      <c r="BV345" s="1"/>
      <c r="BW345" s="1"/>
      <c r="BX345" s="1"/>
      <c r="BY345" s="1">
        <v>36</v>
      </c>
      <c r="BZ345" s="1"/>
      <c r="CA345" s="1"/>
      <c r="CB345" s="16">
        <f>SUM(Table1[[#This Row],[MOH 731_HTS_Positive_2-9 _(M)_ HV01-06]:[MOH 731_HTS_Positive_25+ _(F) (Including PMTCT)_HV01-15]])</f>
        <v>1</v>
      </c>
      <c r="CC345" s="16">
        <f>SUM(Table1[[#This Row],[MOH 731_HTS_Tests _(M)_ HV01-01]:[MOH 731_HTS_Tests _(F) (Including PMTCT)_ HV01-02]])</f>
        <v>113</v>
      </c>
      <c r="CD345" s="16">
        <f>Table1[[#This Row],[MOH 711 New ANC clients]]</f>
        <v>36</v>
      </c>
      <c r="CE345" s="6">
        <f>SUM(Table1[[#This Row],[MOH 731_EMTCT_Tested at ANC_Initial_HV02-02]])</f>
        <v>36</v>
      </c>
      <c r="CF345" s="6">
        <f t="shared" si="66"/>
        <v>0</v>
      </c>
      <c r="CG345" s="6">
        <f t="shared" si="66"/>
        <v>0</v>
      </c>
      <c r="CH345" s="6">
        <f>SUM(Table1[[#This Row],[MOH 731_EMTCT_Known Positive at 1st ANC_HV02-01]])</f>
        <v>0</v>
      </c>
      <c r="CI345" s="6">
        <f>SUM(Table1[[#This Row],[MOH 731_EMTCT_Positive Results_ANC_HV02-10]])</f>
        <v>0</v>
      </c>
      <c r="CJ345" s="6">
        <f t="shared" si="56"/>
        <v>0</v>
      </c>
      <c r="CK345" s="6">
        <f t="shared" si="57"/>
        <v>0</v>
      </c>
      <c r="CL345" s="6">
        <f>Table1[[#This Row],[MOH 731_EMTCT_Start HAART_ANC_HV02-15]]</f>
        <v>0</v>
      </c>
      <c r="CM345" s="6">
        <f>Table1[[#This Row],[MOH 731_EMTCT_On HAART at 1st ANC_HV02-14]]</f>
        <v>0</v>
      </c>
      <c r="CN345" s="6">
        <f>SUM(Table1[[#This Row],[MOH 731_HIV_TB_StartART_&lt;1 (M) HV03-01]:[MOH 731_HIV_TB_StartART_25+_(F)_HV03-14]])</f>
        <v>1</v>
      </c>
      <c r="CO345" s="6">
        <f>SUM(Table1[[#This Row],[MOH 731_HIV_TB_OnART_&lt;1 (M) HV03-15]:[MOH 731_HIV_TB_OnART_25+_(F)_HV03-28]])</f>
        <v>139</v>
      </c>
      <c r="CP345" s="6">
        <f>Table1[[#This Row],[anc1_731]]</f>
        <v>36</v>
      </c>
      <c r="CQ345" s="6">
        <f>Table1[[#This Row],[anc_kp]]</f>
        <v>0</v>
      </c>
      <c r="CR345" s="6">
        <f>Table1[[#This Row],[MOH 731_HIV_TB cases_New_HV03-61]]</f>
        <v>0</v>
      </c>
      <c r="CS345" s="6">
        <f>Table1[[#This Row],[MOH 731_HIV_TB New_KnownHIVPositive(KPs)_HV03-62]]</f>
        <v>0</v>
      </c>
      <c r="CT345" s="6">
        <f t="shared" si="58"/>
        <v>0</v>
      </c>
      <c r="CU345" s="6">
        <f t="shared" si="59"/>
        <v>0</v>
      </c>
      <c r="CV345" s="6">
        <f>Table1[[#This Row],[MOH 731_HIV_TB New HIV Positive_HV03-63]]</f>
        <v>0</v>
      </c>
      <c r="CW345" s="6">
        <f>Table1[[#This Row],[MOH 731_HIV_TB New Known HIV Positive (KP) on HAART_HV03-64]]</f>
        <v>0</v>
      </c>
      <c r="CX345" s="6">
        <f>Table1[[#This Row],[MOH 731_HIV_TB New_start_HAART_HV03-65]]</f>
        <v>0</v>
      </c>
      <c r="CY345" s="6">
        <f>SUM(Table1[[#This Row],[tb_alreadyart_3082]:[tb_newart_3083]])</f>
        <v>0</v>
      </c>
      <c r="CZ345" s="6">
        <f>SUM(Table1[[#This Row],[MOH 731_HTS_No. Initiated on PrEP (NEW)_General popn _(M)_ HV01-19]:[MOH 731_HTS_No. Initiated on PrEP (NEW)_Pregnant and breastfeeding women HV01-31]])</f>
        <v>0</v>
      </c>
      <c r="DA345" s="6">
        <f t="shared" si="60"/>
        <v>0</v>
      </c>
      <c r="DB345" s="6">
        <f t="shared" si="61"/>
        <v>0</v>
      </c>
      <c r="DC345" s="6">
        <f>Table1[[#This Row],[MOH 711 SGBV Total Survivors Seen]]</f>
        <v>0</v>
      </c>
      <c r="DD345" s="6">
        <f t="shared" si="62"/>
        <v>0</v>
      </c>
      <c r="DE345" s="6">
        <f t="shared" si="63"/>
        <v>0</v>
      </c>
      <c r="DF345" s="6">
        <f>SUM(Table1[[#This Row],[MOH 731_HIV_TB_StartTPT_&lt;15 HV03-31]:[MOH 731_HIV_TB_StartTPT_15+ HV03-32]])</f>
        <v>1</v>
      </c>
      <c r="DG345" s="6">
        <f t="shared" si="64"/>
        <v>0</v>
      </c>
      <c r="DH345" s="18"/>
      <c r="DI345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('202408_TeKLIwzizL1','202408','TeKLIwzizL1','14446','1','113','36','36','0','0','0','0','0','0','0','0','1','139','36','0','0','0','0','0','0','0','0','0','0','0','0','0','0','0','1','0');</v>
      </c>
    </row>
    <row r="346" spans="2:113" x14ac:dyDescent="0.25">
      <c r="B346" s="1">
        <v>202408</v>
      </c>
      <c r="C346" s="2">
        <v>45505</v>
      </c>
      <c r="D346" s="1">
        <v>202408</v>
      </c>
      <c r="E346" s="1"/>
      <c r="F346" s="1" t="s">
        <v>134</v>
      </c>
      <c r="G346" s="1" t="s">
        <v>135</v>
      </c>
      <c r="H346" s="1">
        <v>14474</v>
      </c>
      <c r="I346" s="1"/>
      <c r="J346" s="1">
        <v>1</v>
      </c>
      <c r="K346" s="1">
        <v>24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>
        <v>20</v>
      </c>
      <c r="AK346" s="1"/>
      <c r="AL346" s="1"/>
      <c r="AM346" s="1">
        <v>2</v>
      </c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>
        <v>20</v>
      </c>
      <c r="BZ346" s="1"/>
      <c r="CA346" s="1">
        <v>1</v>
      </c>
      <c r="CB346" s="16">
        <f>SUM(Table1[[#This Row],[MOH 731_HTS_Positive_2-9 _(M)_ HV01-06]:[MOH 731_HTS_Positive_25+ _(F) (Including PMTCT)_HV01-15]])</f>
        <v>0</v>
      </c>
      <c r="CC346" s="16">
        <f>SUM(Table1[[#This Row],[MOH 731_HTS_Tests _(M)_ HV01-01]:[MOH 731_HTS_Tests _(F) (Including PMTCT)_ HV01-02]])</f>
        <v>25</v>
      </c>
      <c r="CD346" s="16">
        <f>Table1[[#This Row],[MOH 711 New ANC clients]]</f>
        <v>20</v>
      </c>
      <c r="CE346" s="6">
        <f>SUM(Table1[[#This Row],[MOH 731_EMTCT_Tested at ANC_Initial_HV02-02]])</f>
        <v>20</v>
      </c>
      <c r="CF346" s="6">
        <f t="shared" si="66"/>
        <v>0</v>
      </c>
      <c r="CG346" s="6">
        <f t="shared" si="66"/>
        <v>0</v>
      </c>
      <c r="CH346" s="6">
        <f>SUM(Table1[[#This Row],[MOH 731_EMTCT_Known Positive at 1st ANC_HV02-01]])</f>
        <v>0</v>
      </c>
      <c r="CI346" s="6">
        <f>SUM(Table1[[#This Row],[MOH 731_EMTCT_Positive Results_ANC_HV02-10]])</f>
        <v>2</v>
      </c>
      <c r="CJ346" s="6">
        <f t="shared" si="56"/>
        <v>0</v>
      </c>
      <c r="CK346" s="6">
        <f t="shared" si="57"/>
        <v>0</v>
      </c>
      <c r="CL346" s="6">
        <f>Table1[[#This Row],[MOH 731_EMTCT_Start HAART_ANC_HV02-15]]</f>
        <v>0</v>
      </c>
      <c r="CM346" s="6">
        <f>Table1[[#This Row],[MOH 731_EMTCT_On HAART at 1st ANC_HV02-14]]</f>
        <v>0</v>
      </c>
      <c r="CN346" s="6">
        <f>SUM(Table1[[#This Row],[MOH 731_HIV_TB_StartART_&lt;1 (M) HV03-01]:[MOH 731_HIV_TB_StartART_25+_(F)_HV03-14]])</f>
        <v>0</v>
      </c>
      <c r="CO346" s="6">
        <f>SUM(Table1[[#This Row],[MOH 731_HIV_TB_OnART_&lt;1 (M) HV03-15]:[MOH 731_HIV_TB_OnART_25+_(F)_HV03-28]])</f>
        <v>0</v>
      </c>
      <c r="CP346" s="6">
        <f>Table1[[#This Row],[anc1_731]]</f>
        <v>20</v>
      </c>
      <c r="CQ346" s="6">
        <f>Table1[[#This Row],[anc_kp]]</f>
        <v>0</v>
      </c>
      <c r="CR346" s="6">
        <f>Table1[[#This Row],[MOH 731_HIV_TB cases_New_HV03-61]]</f>
        <v>0</v>
      </c>
      <c r="CS346" s="6">
        <f>Table1[[#This Row],[MOH 731_HIV_TB New_KnownHIVPositive(KPs)_HV03-62]]</f>
        <v>0</v>
      </c>
      <c r="CT346" s="6">
        <f t="shared" si="58"/>
        <v>0</v>
      </c>
      <c r="CU346" s="6">
        <f t="shared" si="59"/>
        <v>0</v>
      </c>
      <c r="CV346" s="6">
        <f>Table1[[#This Row],[MOH 731_HIV_TB New HIV Positive_HV03-63]]</f>
        <v>0</v>
      </c>
      <c r="CW346" s="6">
        <f>Table1[[#This Row],[MOH 731_HIV_TB New Known HIV Positive (KP) on HAART_HV03-64]]</f>
        <v>0</v>
      </c>
      <c r="CX346" s="6">
        <f>Table1[[#This Row],[MOH 731_HIV_TB New_start_HAART_HV03-65]]</f>
        <v>0</v>
      </c>
      <c r="CY346" s="6">
        <f>SUM(Table1[[#This Row],[tb_alreadyart_3082]:[tb_newart_3083]])</f>
        <v>0</v>
      </c>
      <c r="CZ346" s="6">
        <f>SUM(Table1[[#This Row],[MOH 731_HTS_No. Initiated on PrEP (NEW)_General popn _(M)_ HV01-19]:[MOH 731_HTS_No. Initiated on PrEP (NEW)_Pregnant and breastfeeding women HV01-31]])</f>
        <v>0</v>
      </c>
      <c r="DA346" s="6">
        <f t="shared" si="60"/>
        <v>0</v>
      </c>
      <c r="DB346" s="6">
        <f t="shared" si="61"/>
        <v>0</v>
      </c>
      <c r="DC346" s="6">
        <f>Table1[[#This Row],[MOH 711 SGBV Total Survivors Seen]]</f>
        <v>1</v>
      </c>
      <c r="DD346" s="6">
        <f t="shared" si="62"/>
        <v>0</v>
      </c>
      <c r="DE346" s="6">
        <f t="shared" si="63"/>
        <v>0</v>
      </c>
      <c r="DF346" s="6">
        <f>SUM(Table1[[#This Row],[MOH 731_HIV_TB_StartTPT_&lt;15 HV03-31]:[MOH 731_HIV_TB_StartTPT_15+ HV03-32]])</f>
        <v>0</v>
      </c>
      <c r="DG346" s="6">
        <f t="shared" si="64"/>
        <v>0</v>
      </c>
      <c r="DH346" s="18"/>
      <c r="DI346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('202408_nLeQzXHFLRg','202408','nLeQzXHFLRg','14474','0','25','20','20','0','0','0','2','0','0','0','0','0','0','20','0','0','0','0','0','0','0','0','0','0','0','0','1','0','0','0','0');</v>
      </c>
    </row>
    <row r="347" spans="2:113" x14ac:dyDescent="0.25">
      <c r="B347" s="1">
        <v>202408</v>
      </c>
      <c r="C347" s="2">
        <v>45505</v>
      </c>
      <c r="D347" s="1">
        <v>202408</v>
      </c>
      <c r="E347" s="1"/>
      <c r="F347" s="1" t="s">
        <v>136</v>
      </c>
      <c r="G347" s="1" t="s">
        <v>137</v>
      </c>
      <c r="H347" s="1">
        <v>14477</v>
      </c>
      <c r="I347" s="1" t="s">
        <v>138</v>
      </c>
      <c r="J347" s="1">
        <v>12</v>
      </c>
      <c r="K347" s="1">
        <v>76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>
        <v>26</v>
      </c>
      <c r="AK347" s="1">
        <v>2</v>
      </c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>
        <v>2</v>
      </c>
      <c r="BC347" s="1"/>
      <c r="BD347" s="1"/>
      <c r="BE347" s="1"/>
      <c r="BF347" s="1">
        <v>1</v>
      </c>
      <c r="BG347" s="1"/>
      <c r="BH347" s="1">
        <v>2</v>
      </c>
      <c r="BI347" s="1"/>
      <c r="BJ347" s="1">
        <v>7</v>
      </c>
      <c r="BK347" s="1">
        <v>1</v>
      </c>
      <c r="BL347" s="1">
        <v>2</v>
      </c>
      <c r="BM347" s="1">
        <v>3</v>
      </c>
      <c r="BN347" s="1">
        <v>2</v>
      </c>
      <c r="BO347" s="1">
        <v>10</v>
      </c>
      <c r="BP347" s="1">
        <v>47</v>
      </c>
      <c r="BQ347" s="1">
        <v>104</v>
      </c>
      <c r="BR347" s="1"/>
      <c r="BS347" s="1">
        <v>4</v>
      </c>
      <c r="BT347" s="1">
        <v>2</v>
      </c>
      <c r="BU347" s="1"/>
      <c r="BV347" s="1">
        <v>1</v>
      </c>
      <c r="BW347" s="1"/>
      <c r="BX347" s="1">
        <v>1</v>
      </c>
      <c r="BY347" s="1">
        <v>26</v>
      </c>
      <c r="BZ347" s="1"/>
      <c r="CA347" s="1"/>
      <c r="CB347" s="16">
        <f>SUM(Table1[[#This Row],[MOH 731_HTS_Positive_2-9 _(M)_ HV01-06]:[MOH 731_HTS_Positive_25+ _(F) (Including PMTCT)_HV01-15]])</f>
        <v>0</v>
      </c>
      <c r="CC347" s="16">
        <f>SUM(Table1[[#This Row],[MOH 731_HTS_Tests _(M)_ HV01-01]:[MOH 731_HTS_Tests _(F) (Including PMTCT)_ HV01-02]])</f>
        <v>88</v>
      </c>
      <c r="CD347" s="16">
        <f>Table1[[#This Row],[MOH 711 New ANC clients]]</f>
        <v>26</v>
      </c>
      <c r="CE347" s="6">
        <f>SUM(Table1[[#This Row],[MOH 731_EMTCT_Tested at ANC_Initial_HV02-02]])</f>
        <v>26</v>
      </c>
      <c r="CF347" s="6">
        <f t="shared" si="66"/>
        <v>0</v>
      </c>
      <c r="CG347" s="6">
        <f t="shared" si="66"/>
        <v>0</v>
      </c>
      <c r="CH347" s="6">
        <f>SUM(Table1[[#This Row],[MOH 731_EMTCT_Known Positive at 1st ANC_HV02-01]])</f>
        <v>0</v>
      </c>
      <c r="CI347" s="6">
        <f>SUM(Table1[[#This Row],[MOH 731_EMTCT_Positive Results_ANC_HV02-10]])</f>
        <v>0</v>
      </c>
      <c r="CJ347" s="6">
        <f t="shared" si="56"/>
        <v>0</v>
      </c>
      <c r="CK347" s="6">
        <f t="shared" si="57"/>
        <v>0</v>
      </c>
      <c r="CL347" s="6">
        <f>Table1[[#This Row],[MOH 731_EMTCT_Start HAART_ANC_HV02-15]]</f>
        <v>0</v>
      </c>
      <c r="CM347" s="6">
        <f>Table1[[#This Row],[MOH 731_EMTCT_On HAART at 1st ANC_HV02-14]]</f>
        <v>0</v>
      </c>
      <c r="CN347" s="6">
        <f>SUM(Table1[[#This Row],[MOH 731_HIV_TB_StartART_&lt;1 (M) HV03-01]:[MOH 731_HIV_TB_StartART_25+_(F)_HV03-14]])</f>
        <v>2</v>
      </c>
      <c r="CO347" s="6">
        <f>SUM(Table1[[#This Row],[MOH 731_HIV_TB_OnART_&lt;1 (M) HV03-15]:[MOH 731_HIV_TB_OnART_25+_(F)_HV03-28]])</f>
        <v>179</v>
      </c>
      <c r="CP347" s="6">
        <f>Table1[[#This Row],[anc1_731]]</f>
        <v>26</v>
      </c>
      <c r="CQ347" s="6">
        <f>Table1[[#This Row],[anc_kp]]</f>
        <v>0</v>
      </c>
      <c r="CR347" s="6">
        <f>Table1[[#This Row],[MOH 731_HIV_TB cases_New_HV03-61]]</f>
        <v>2</v>
      </c>
      <c r="CS347" s="6">
        <f>Table1[[#This Row],[MOH 731_HIV_TB New_KnownHIVPositive(KPs)_HV03-62]]</f>
        <v>0</v>
      </c>
      <c r="CT347" s="6">
        <f t="shared" si="58"/>
        <v>0</v>
      </c>
      <c r="CU347" s="6">
        <f t="shared" si="59"/>
        <v>0</v>
      </c>
      <c r="CV347" s="6">
        <f>Table1[[#This Row],[MOH 731_HIV_TB New HIV Positive_HV03-63]]</f>
        <v>1</v>
      </c>
      <c r="CW347" s="6">
        <f>Table1[[#This Row],[MOH 731_HIV_TB New Known HIV Positive (KP) on HAART_HV03-64]]</f>
        <v>0</v>
      </c>
      <c r="CX347" s="6">
        <f>Table1[[#This Row],[MOH 731_HIV_TB New_start_HAART_HV03-65]]</f>
        <v>1</v>
      </c>
      <c r="CY347" s="6">
        <f>SUM(Table1[[#This Row],[tb_alreadyart_3082]:[tb_newart_3083]])</f>
        <v>1</v>
      </c>
      <c r="CZ347" s="6">
        <f>SUM(Table1[[#This Row],[MOH 731_HTS_No. Initiated on PrEP (NEW)_General popn _(M)_ HV01-19]:[MOH 731_HTS_No. Initiated on PrEP (NEW)_Pregnant and breastfeeding women HV01-31]])</f>
        <v>0</v>
      </c>
      <c r="DA347" s="6">
        <f t="shared" si="60"/>
        <v>0</v>
      </c>
      <c r="DB347" s="6">
        <f t="shared" si="61"/>
        <v>0</v>
      </c>
      <c r="DC347" s="6">
        <f>Table1[[#This Row],[MOH 711 SGBV Total Survivors Seen]]</f>
        <v>0</v>
      </c>
      <c r="DD347" s="6">
        <f t="shared" si="62"/>
        <v>0</v>
      </c>
      <c r="DE347" s="6">
        <f t="shared" si="63"/>
        <v>0</v>
      </c>
      <c r="DF347" s="6">
        <f>SUM(Table1[[#This Row],[MOH 731_HIV_TB_StartTPT_&lt;15 HV03-31]:[MOH 731_HIV_TB_StartTPT_15+ HV03-32]])</f>
        <v>4</v>
      </c>
      <c r="DG347" s="6">
        <f t="shared" si="64"/>
        <v>0</v>
      </c>
      <c r="DH347" s="18"/>
      <c r="DI347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('202408_kNAqc0TjwXt','202408','kNAqc0TjwXt','14477','0','88','26','26','0','0','0','0','0','0','0','0','2','179','26','0','2','0','0','0','1','0','1','1','0','0','0','0','0','0','4','0');</v>
      </c>
    </row>
    <row r="348" spans="2:113" x14ac:dyDescent="0.25">
      <c r="B348" s="1">
        <v>202408</v>
      </c>
      <c r="C348" s="2">
        <v>45505</v>
      </c>
      <c r="D348" s="1">
        <v>202408</v>
      </c>
      <c r="E348" s="1"/>
      <c r="F348" s="1" t="s">
        <v>522</v>
      </c>
      <c r="G348" s="1" t="s">
        <v>523</v>
      </c>
      <c r="H348" s="1">
        <v>26454</v>
      </c>
      <c r="I348" s="1"/>
      <c r="J348" s="1">
        <v>1</v>
      </c>
      <c r="K348" s="1">
        <v>1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6">
        <f>SUM(Table1[[#This Row],[MOH 731_HTS_Positive_2-9 _(M)_ HV01-06]:[MOH 731_HTS_Positive_25+ _(F) (Including PMTCT)_HV01-15]])</f>
        <v>0</v>
      </c>
      <c r="CC348" s="16">
        <f>SUM(Table1[[#This Row],[MOH 731_HTS_Tests _(M)_ HV01-01]:[MOH 731_HTS_Tests _(F) (Including PMTCT)_ HV01-02]])</f>
        <v>2</v>
      </c>
      <c r="CD348" s="16">
        <f>Table1[[#This Row],[MOH 711 New ANC clients]]</f>
        <v>0</v>
      </c>
      <c r="CE348" s="6">
        <f>SUM(Table1[[#This Row],[MOH 731_EMTCT_Tested at ANC_Initial_HV02-02]])</f>
        <v>0</v>
      </c>
      <c r="CF348" s="6">
        <f t="shared" si="66"/>
        <v>0</v>
      </c>
      <c r="CG348" s="6">
        <f t="shared" si="66"/>
        <v>0</v>
      </c>
      <c r="CH348" s="6">
        <f>SUM(Table1[[#This Row],[MOH 731_EMTCT_Known Positive at 1st ANC_HV02-01]])</f>
        <v>0</v>
      </c>
      <c r="CI348" s="6">
        <f>SUM(Table1[[#This Row],[MOH 731_EMTCT_Positive Results_ANC_HV02-10]])</f>
        <v>0</v>
      </c>
      <c r="CJ348" s="6">
        <f t="shared" si="56"/>
        <v>0</v>
      </c>
      <c r="CK348" s="6">
        <f t="shared" si="57"/>
        <v>0</v>
      </c>
      <c r="CL348" s="6">
        <f>Table1[[#This Row],[MOH 731_EMTCT_Start HAART_ANC_HV02-15]]</f>
        <v>0</v>
      </c>
      <c r="CM348" s="6">
        <f>Table1[[#This Row],[MOH 731_EMTCT_On HAART at 1st ANC_HV02-14]]</f>
        <v>0</v>
      </c>
      <c r="CN348" s="6">
        <f>SUM(Table1[[#This Row],[MOH 731_HIV_TB_StartART_&lt;1 (M) HV03-01]:[MOH 731_HIV_TB_StartART_25+_(F)_HV03-14]])</f>
        <v>0</v>
      </c>
      <c r="CO348" s="6">
        <f>SUM(Table1[[#This Row],[MOH 731_HIV_TB_OnART_&lt;1 (M) HV03-15]:[MOH 731_HIV_TB_OnART_25+_(F)_HV03-28]])</f>
        <v>0</v>
      </c>
      <c r="CP348" s="6">
        <f>Table1[[#This Row],[anc1_731]]</f>
        <v>0</v>
      </c>
      <c r="CQ348" s="6">
        <f>Table1[[#This Row],[anc_kp]]</f>
        <v>0</v>
      </c>
      <c r="CR348" s="6">
        <f>Table1[[#This Row],[MOH 731_HIV_TB cases_New_HV03-61]]</f>
        <v>0</v>
      </c>
      <c r="CS348" s="6">
        <f>Table1[[#This Row],[MOH 731_HIV_TB New_KnownHIVPositive(KPs)_HV03-62]]</f>
        <v>0</v>
      </c>
      <c r="CT348" s="6">
        <f t="shared" si="58"/>
        <v>0</v>
      </c>
      <c r="CU348" s="6">
        <f t="shared" si="59"/>
        <v>0</v>
      </c>
      <c r="CV348" s="6">
        <f>Table1[[#This Row],[MOH 731_HIV_TB New HIV Positive_HV03-63]]</f>
        <v>0</v>
      </c>
      <c r="CW348" s="6">
        <f>Table1[[#This Row],[MOH 731_HIV_TB New Known HIV Positive (KP) on HAART_HV03-64]]</f>
        <v>0</v>
      </c>
      <c r="CX348" s="6">
        <f>Table1[[#This Row],[MOH 731_HIV_TB New_start_HAART_HV03-65]]</f>
        <v>0</v>
      </c>
      <c r="CY348" s="6">
        <f>SUM(Table1[[#This Row],[tb_alreadyart_3082]:[tb_newart_3083]])</f>
        <v>0</v>
      </c>
      <c r="CZ348" s="6">
        <f>SUM(Table1[[#This Row],[MOH 731_HTS_No. Initiated on PrEP (NEW)_General popn _(M)_ HV01-19]:[MOH 731_HTS_No. Initiated on PrEP (NEW)_Pregnant and breastfeeding women HV01-31]])</f>
        <v>0</v>
      </c>
      <c r="DA348" s="6">
        <f t="shared" si="60"/>
        <v>0</v>
      </c>
      <c r="DB348" s="6">
        <f t="shared" si="61"/>
        <v>0</v>
      </c>
      <c r="DC348" s="6">
        <f>Table1[[#This Row],[MOH 711 SGBV Total Survivors Seen]]</f>
        <v>0</v>
      </c>
      <c r="DD348" s="6">
        <f t="shared" si="62"/>
        <v>0</v>
      </c>
      <c r="DE348" s="6">
        <f t="shared" si="63"/>
        <v>0</v>
      </c>
      <c r="DF348" s="6">
        <f>SUM(Table1[[#This Row],[MOH 731_HIV_TB_StartTPT_&lt;15 HV03-31]:[MOH 731_HIV_TB_StartTPT_15+ HV03-32]])</f>
        <v>0</v>
      </c>
      <c r="DG348" s="6">
        <f t="shared" si="64"/>
        <v>0</v>
      </c>
      <c r="DH348" s="18"/>
      <c r="DI348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('202408_pRIHYPDHpWA','202408','pRIHYPDHpWA','26454','0','2','0','0','0','0','0','0','0','0','0','0','0','0','0','0','0','0','0','0','0','0','0','0','0','0','0','0','0','0','0','0');</v>
      </c>
    </row>
    <row r="349" spans="2:113" x14ac:dyDescent="0.25">
      <c r="B349" s="1">
        <v>202408</v>
      </c>
      <c r="C349" s="2">
        <v>45505</v>
      </c>
      <c r="D349" s="1">
        <v>202408</v>
      </c>
      <c r="E349" s="1"/>
      <c r="F349" s="1" t="s">
        <v>524</v>
      </c>
      <c r="G349" s="1" t="s">
        <v>525</v>
      </c>
      <c r="H349" s="1">
        <v>23394</v>
      </c>
      <c r="I349" s="1" t="s">
        <v>526</v>
      </c>
      <c r="J349" s="1">
        <v>13</v>
      </c>
      <c r="K349" s="1">
        <v>18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6">
        <f>SUM(Table1[[#This Row],[MOH 731_HTS_Positive_2-9 _(M)_ HV01-06]:[MOH 731_HTS_Positive_25+ _(F) (Including PMTCT)_HV01-15]])</f>
        <v>0</v>
      </c>
      <c r="CC349" s="16">
        <f>SUM(Table1[[#This Row],[MOH 731_HTS_Tests _(M)_ HV01-01]:[MOH 731_HTS_Tests _(F) (Including PMTCT)_ HV01-02]])</f>
        <v>31</v>
      </c>
      <c r="CD349" s="16">
        <f>Table1[[#This Row],[MOH 711 New ANC clients]]</f>
        <v>0</v>
      </c>
      <c r="CE349" s="6">
        <f>SUM(Table1[[#This Row],[MOH 731_EMTCT_Tested at ANC_Initial_HV02-02]])</f>
        <v>0</v>
      </c>
      <c r="CF349" s="6">
        <f t="shared" si="66"/>
        <v>0</v>
      </c>
      <c r="CG349" s="6">
        <f t="shared" si="66"/>
        <v>0</v>
      </c>
      <c r="CH349" s="6">
        <f>SUM(Table1[[#This Row],[MOH 731_EMTCT_Known Positive at 1st ANC_HV02-01]])</f>
        <v>0</v>
      </c>
      <c r="CI349" s="6">
        <f>SUM(Table1[[#This Row],[MOH 731_EMTCT_Positive Results_ANC_HV02-10]])</f>
        <v>0</v>
      </c>
      <c r="CJ349" s="6">
        <f t="shared" si="56"/>
        <v>0</v>
      </c>
      <c r="CK349" s="6">
        <f t="shared" si="57"/>
        <v>0</v>
      </c>
      <c r="CL349" s="6">
        <f>Table1[[#This Row],[MOH 731_EMTCT_Start HAART_ANC_HV02-15]]</f>
        <v>0</v>
      </c>
      <c r="CM349" s="6">
        <f>Table1[[#This Row],[MOH 731_EMTCT_On HAART at 1st ANC_HV02-14]]</f>
        <v>0</v>
      </c>
      <c r="CN349" s="6">
        <f>SUM(Table1[[#This Row],[MOH 731_HIV_TB_StartART_&lt;1 (M) HV03-01]:[MOH 731_HIV_TB_StartART_25+_(F)_HV03-14]])</f>
        <v>0</v>
      </c>
      <c r="CO349" s="6">
        <f>SUM(Table1[[#This Row],[MOH 731_HIV_TB_OnART_&lt;1 (M) HV03-15]:[MOH 731_HIV_TB_OnART_25+_(F)_HV03-28]])</f>
        <v>0</v>
      </c>
      <c r="CP349" s="6">
        <f>Table1[[#This Row],[anc1_731]]</f>
        <v>0</v>
      </c>
      <c r="CQ349" s="6">
        <f>Table1[[#This Row],[anc_kp]]</f>
        <v>0</v>
      </c>
      <c r="CR349" s="6">
        <f>Table1[[#This Row],[MOH 731_HIV_TB cases_New_HV03-61]]</f>
        <v>0</v>
      </c>
      <c r="CS349" s="6">
        <f>Table1[[#This Row],[MOH 731_HIV_TB New_KnownHIVPositive(KPs)_HV03-62]]</f>
        <v>0</v>
      </c>
      <c r="CT349" s="6">
        <f t="shared" si="58"/>
        <v>0</v>
      </c>
      <c r="CU349" s="6">
        <f t="shared" si="59"/>
        <v>0</v>
      </c>
      <c r="CV349" s="6">
        <f>Table1[[#This Row],[MOH 731_HIV_TB New HIV Positive_HV03-63]]</f>
        <v>0</v>
      </c>
      <c r="CW349" s="6">
        <f>Table1[[#This Row],[MOH 731_HIV_TB New Known HIV Positive (KP) on HAART_HV03-64]]</f>
        <v>0</v>
      </c>
      <c r="CX349" s="6">
        <f>Table1[[#This Row],[MOH 731_HIV_TB New_start_HAART_HV03-65]]</f>
        <v>0</v>
      </c>
      <c r="CY349" s="6">
        <f>SUM(Table1[[#This Row],[tb_alreadyart_3082]:[tb_newart_3083]])</f>
        <v>0</v>
      </c>
      <c r="CZ349" s="6">
        <f>SUM(Table1[[#This Row],[MOH 731_HTS_No. Initiated on PrEP (NEW)_General popn _(M)_ HV01-19]:[MOH 731_HTS_No. Initiated on PrEP (NEW)_Pregnant and breastfeeding women HV01-31]])</f>
        <v>0</v>
      </c>
      <c r="DA349" s="6">
        <f t="shared" si="60"/>
        <v>0</v>
      </c>
      <c r="DB349" s="6">
        <f t="shared" si="61"/>
        <v>0</v>
      </c>
      <c r="DC349" s="6">
        <f>Table1[[#This Row],[MOH 711 SGBV Total Survivors Seen]]</f>
        <v>0</v>
      </c>
      <c r="DD349" s="6">
        <f t="shared" si="62"/>
        <v>0</v>
      </c>
      <c r="DE349" s="6">
        <f t="shared" si="63"/>
        <v>0</v>
      </c>
      <c r="DF349" s="6">
        <f>SUM(Table1[[#This Row],[MOH 731_HIV_TB_StartTPT_&lt;15 HV03-31]:[MOH 731_HIV_TB_StartTPT_15+ HV03-32]])</f>
        <v>0</v>
      </c>
      <c r="DG349" s="6">
        <f t="shared" si="64"/>
        <v>0</v>
      </c>
      <c r="DH349" s="18"/>
      <c r="DI349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('202408_ywThxVHkXfr','202408','ywThxVHkXfr','23394','0','31','0','0','0','0','0','0','0','0','0','0','0','0','0','0','0','0','0','0','0','0','0','0','0','0','0','0','0','0','0','0');</v>
      </c>
    </row>
    <row r="350" spans="2:113" x14ac:dyDescent="0.25">
      <c r="B350" s="1">
        <v>202408</v>
      </c>
      <c r="C350" s="2">
        <v>45505</v>
      </c>
      <c r="D350" s="1">
        <v>202408</v>
      </c>
      <c r="E350" s="1"/>
      <c r="F350" s="1" t="s">
        <v>139</v>
      </c>
      <c r="G350" s="1" t="s">
        <v>140</v>
      </c>
      <c r="H350" s="1">
        <v>24579</v>
      </c>
      <c r="I350" s="1"/>
      <c r="J350" s="1">
        <v>19</v>
      </c>
      <c r="K350" s="1">
        <v>26</v>
      </c>
      <c r="L350" s="1"/>
      <c r="M350" s="1"/>
      <c r="N350" s="1"/>
      <c r="O350" s="1"/>
      <c r="P350" s="1"/>
      <c r="Q350" s="1"/>
      <c r="R350" s="1"/>
      <c r="S350" s="1"/>
      <c r="T350" s="1"/>
      <c r="U350" s="1">
        <v>1</v>
      </c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>
        <v>2</v>
      </c>
      <c r="AK350" s="1">
        <v>8</v>
      </c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>
        <v>2</v>
      </c>
      <c r="BZ350" s="1"/>
      <c r="CA350" s="1"/>
      <c r="CB350" s="16">
        <f>SUM(Table1[[#This Row],[MOH 731_HTS_Positive_2-9 _(M)_ HV01-06]:[MOH 731_HTS_Positive_25+ _(F) (Including PMTCT)_HV01-15]])</f>
        <v>1</v>
      </c>
      <c r="CC350" s="16">
        <f>SUM(Table1[[#This Row],[MOH 731_HTS_Tests _(M)_ HV01-01]:[MOH 731_HTS_Tests _(F) (Including PMTCT)_ HV01-02]])</f>
        <v>45</v>
      </c>
      <c r="CD350" s="16">
        <f>Table1[[#This Row],[MOH 711 New ANC clients]]</f>
        <v>2</v>
      </c>
      <c r="CE350" s="6">
        <f>SUM(Table1[[#This Row],[MOH 731_EMTCT_Tested at ANC_Initial_HV02-02]])</f>
        <v>2</v>
      </c>
      <c r="CF350" s="6">
        <f t="shared" si="66"/>
        <v>0</v>
      </c>
      <c r="CG350" s="6">
        <f t="shared" si="66"/>
        <v>0</v>
      </c>
      <c r="CH350" s="6">
        <f>SUM(Table1[[#This Row],[MOH 731_EMTCT_Known Positive at 1st ANC_HV02-01]])</f>
        <v>0</v>
      </c>
      <c r="CI350" s="6">
        <f>SUM(Table1[[#This Row],[MOH 731_EMTCT_Positive Results_ANC_HV02-10]])</f>
        <v>0</v>
      </c>
      <c r="CJ350" s="6">
        <f t="shared" si="56"/>
        <v>0</v>
      </c>
      <c r="CK350" s="6">
        <f t="shared" si="57"/>
        <v>0</v>
      </c>
      <c r="CL350" s="6">
        <f>Table1[[#This Row],[MOH 731_EMTCT_Start HAART_ANC_HV02-15]]</f>
        <v>0</v>
      </c>
      <c r="CM350" s="6">
        <f>Table1[[#This Row],[MOH 731_EMTCT_On HAART at 1st ANC_HV02-14]]</f>
        <v>0</v>
      </c>
      <c r="CN350" s="6">
        <f>SUM(Table1[[#This Row],[MOH 731_HIV_TB_StartART_&lt;1 (M) HV03-01]:[MOH 731_HIV_TB_StartART_25+_(F)_HV03-14]])</f>
        <v>0</v>
      </c>
      <c r="CO350" s="6">
        <f>SUM(Table1[[#This Row],[MOH 731_HIV_TB_OnART_&lt;1 (M) HV03-15]:[MOH 731_HIV_TB_OnART_25+_(F)_HV03-28]])</f>
        <v>0</v>
      </c>
      <c r="CP350" s="6">
        <f>Table1[[#This Row],[anc1_731]]</f>
        <v>2</v>
      </c>
      <c r="CQ350" s="6">
        <f>Table1[[#This Row],[anc_kp]]</f>
        <v>0</v>
      </c>
      <c r="CR350" s="6">
        <f>Table1[[#This Row],[MOH 731_HIV_TB cases_New_HV03-61]]</f>
        <v>0</v>
      </c>
      <c r="CS350" s="6">
        <f>Table1[[#This Row],[MOH 731_HIV_TB New_KnownHIVPositive(KPs)_HV03-62]]</f>
        <v>0</v>
      </c>
      <c r="CT350" s="6">
        <f t="shared" si="58"/>
        <v>0</v>
      </c>
      <c r="CU350" s="6">
        <f t="shared" si="59"/>
        <v>0</v>
      </c>
      <c r="CV350" s="6">
        <f>Table1[[#This Row],[MOH 731_HIV_TB New HIV Positive_HV03-63]]</f>
        <v>0</v>
      </c>
      <c r="CW350" s="6">
        <f>Table1[[#This Row],[MOH 731_HIV_TB New Known HIV Positive (KP) on HAART_HV03-64]]</f>
        <v>0</v>
      </c>
      <c r="CX350" s="6">
        <f>Table1[[#This Row],[MOH 731_HIV_TB New_start_HAART_HV03-65]]</f>
        <v>0</v>
      </c>
      <c r="CY350" s="6">
        <f>SUM(Table1[[#This Row],[tb_alreadyart_3082]:[tb_newart_3083]])</f>
        <v>0</v>
      </c>
      <c r="CZ350" s="6">
        <f>SUM(Table1[[#This Row],[MOH 731_HTS_No. Initiated on PrEP (NEW)_General popn _(M)_ HV01-19]:[MOH 731_HTS_No. Initiated on PrEP (NEW)_Pregnant and breastfeeding women HV01-31]])</f>
        <v>0</v>
      </c>
      <c r="DA350" s="6">
        <f t="shared" si="60"/>
        <v>0</v>
      </c>
      <c r="DB350" s="6">
        <f t="shared" si="61"/>
        <v>0</v>
      </c>
      <c r="DC350" s="6">
        <f>Table1[[#This Row],[MOH 711 SGBV Total Survivors Seen]]</f>
        <v>0</v>
      </c>
      <c r="DD350" s="6">
        <f t="shared" si="62"/>
        <v>0</v>
      </c>
      <c r="DE350" s="6">
        <f t="shared" si="63"/>
        <v>0</v>
      </c>
      <c r="DF350" s="6">
        <f>SUM(Table1[[#This Row],[MOH 731_HIV_TB_StartTPT_&lt;15 HV03-31]:[MOH 731_HIV_TB_StartTPT_15+ HV03-32]])</f>
        <v>0</v>
      </c>
      <c r="DG350" s="6">
        <f t="shared" si="64"/>
        <v>0</v>
      </c>
      <c r="DH350" s="18"/>
      <c r="DI350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('202408_w05r5ceuKRK','202408','w05r5ceuKRK','24579','1','45','2','2','0','0','0','0','0','0','0','0','0','0','2','0','0','0','0','0','0','0','0','0','0','0','0','0','0','0','0','0');</v>
      </c>
    </row>
    <row r="351" spans="2:113" x14ac:dyDescent="0.25">
      <c r="B351" s="1">
        <v>202408</v>
      </c>
      <c r="C351" s="2">
        <v>45505</v>
      </c>
      <c r="D351" s="1">
        <v>202408</v>
      </c>
      <c r="E351" s="1"/>
      <c r="F351" s="1" t="s">
        <v>527</v>
      </c>
      <c r="G351" s="1" t="s">
        <v>528</v>
      </c>
      <c r="H351" s="1">
        <v>28859</v>
      </c>
      <c r="I351" s="1"/>
      <c r="J351" s="1">
        <v>2</v>
      </c>
      <c r="K351" s="1">
        <v>8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>
        <v>3</v>
      </c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>
        <v>3</v>
      </c>
      <c r="BZ351" s="1"/>
      <c r="CA351" s="1"/>
      <c r="CB351" s="16">
        <f>SUM(Table1[[#This Row],[MOH 731_HTS_Positive_2-9 _(M)_ HV01-06]:[MOH 731_HTS_Positive_25+ _(F) (Including PMTCT)_HV01-15]])</f>
        <v>0</v>
      </c>
      <c r="CC351" s="16">
        <f>SUM(Table1[[#This Row],[MOH 731_HTS_Tests _(M)_ HV01-01]:[MOH 731_HTS_Tests _(F) (Including PMTCT)_ HV01-02]])</f>
        <v>10</v>
      </c>
      <c r="CD351" s="16">
        <f>Table1[[#This Row],[MOH 711 New ANC clients]]</f>
        <v>3</v>
      </c>
      <c r="CE351" s="6">
        <f>SUM(Table1[[#This Row],[MOH 731_EMTCT_Tested at ANC_Initial_HV02-02]])</f>
        <v>3</v>
      </c>
      <c r="CF351" s="6">
        <f t="shared" si="66"/>
        <v>0</v>
      </c>
      <c r="CG351" s="6">
        <f t="shared" si="66"/>
        <v>0</v>
      </c>
      <c r="CH351" s="6">
        <f>SUM(Table1[[#This Row],[MOH 731_EMTCT_Known Positive at 1st ANC_HV02-01]])</f>
        <v>0</v>
      </c>
      <c r="CI351" s="6">
        <f>SUM(Table1[[#This Row],[MOH 731_EMTCT_Positive Results_ANC_HV02-10]])</f>
        <v>0</v>
      </c>
      <c r="CJ351" s="6">
        <f t="shared" si="56"/>
        <v>0</v>
      </c>
      <c r="CK351" s="6">
        <f t="shared" si="57"/>
        <v>0</v>
      </c>
      <c r="CL351" s="6">
        <f>Table1[[#This Row],[MOH 731_EMTCT_Start HAART_ANC_HV02-15]]</f>
        <v>0</v>
      </c>
      <c r="CM351" s="6">
        <f>Table1[[#This Row],[MOH 731_EMTCT_On HAART at 1st ANC_HV02-14]]</f>
        <v>0</v>
      </c>
      <c r="CN351" s="6">
        <f>SUM(Table1[[#This Row],[MOH 731_HIV_TB_StartART_&lt;1 (M) HV03-01]:[MOH 731_HIV_TB_StartART_25+_(F)_HV03-14]])</f>
        <v>0</v>
      </c>
      <c r="CO351" s="6">
        <f>SUM(Table1[[#This Row],[MOH 731_HIV_TB_OnART_&lt;1 (M) HV03-15]:[MOH 731_HIV_TB_OnART_25+_(F)_HV03-28]])</f>
        <v>0</v>
      </c>
      <c r="CP351" s="6">
        <f>Table1[[#This Row],[anc1_731]]</f>
        <v>3</v>
      </c>
      <c r="CQ351" s="6">
        <f>Table1[[#This Row],[anc_kp]]</f>
        <v>0</v>
      </c>
      <c r="CR351" s="6">
        <f>Table1[[#This Row],[MOH 731_HIV_TB cases_New_HV03-61]]</f>
        <v>0</v>
      </c>
      <c r="CS351" s="6">
        <f>Table1[[#This Row],[MOH 731_HIV_TB New_KnownHIVPositive(KPs)_HV03-62]]</f>
        <v>0</v>
      </c>
      <c r="CT351" s="6">
        <f t="shared" si="58"/>
        <v>0</v>
      </c>
      <c r="CU351" s="6">
        <f t="shared" si="59"/>
        <v>0</v>
      </c>
      <c r="CV351" s="6">
        <f>Table1[[#This Row],[MOH 731_HIV_TB New HIV Positive_HV03-63]]</f>
        <v>0</v>
      </c>
      <c r="CW351" s="6">
        <f>Table1[[#This Row],[MOH 731_HIV_TB New Known HIV Positive (KP) on HAART_HV03-64]]</f>
        <v>0</v>
      </c>
      <c r="CX351" s="6">
        <f>Table1[[#This Row],[MOH 731_HIV_TB New_start_HAART_HV03-65]]</f>
        <v>0</v>
      </c>
      <c r="CY351" s="6">
        <f>SUM(Table1[[#This Row],[tb_alreadyart_3082]:[tb_newart_3083]])</f>
        <v>0</v>
      </c>
      <c r="CZ351" s="6">
        <f>SUM(Table1[[#This Row],[MOH 731_HTS_No. Initiated on PrEP (NEW)_General popn _(M)_ HV01-19]:[MOH 731_HTS_No. Initiated on PrEP (NEW)_Pregnant and breastfeeding women HV01-31]])</f>
        <v>0</v>
      </c>
      <c r="DA351" s="6">
        <f t="shared" si="60"/>
        <v>0</v>
      </c>
      <c r="DB351" s="6">
        <f t="shared" si="61"/>
        <v>0</v>
      </c>
      <c r="DC351" s="6">
        <f>Table1[[#This Row],[MOH 711 SGBV Total Survivors Seen]]</f>
        <v>0</v>
      </c>
      <c r="DD351" s="6">
        <f t="shared" si="62"/>
        <v>0</v>
      </c>
      <c r="DE351" s="6">
        <f t="shared" si="63"/>
        <v>0</v>
      </c>
      <c r="DF351" s="6">
        <f>SUM(Table1[[#This Row],[MOH 731_HIV_TB_StartTPT_&lt;15 HV03-31]:[MOH 731_HIV_TB_StartTPT_15+ HV03-32]])</f>
        <v>0</v>
      </c>
      <c r="DG351" s="6">
        <f t="shared" si="64"/>
        <v>0</v>
      </c>
      <c r="DH351" s="18"/>
      <c r="DI351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('202408_Q9yYo2YKbn7','202408','Q9yYo2YKbn7','28859','0','10','3','3','0','0','0','0','0','0','0','0','0','0','3','0','0','0','0','0','0','0','0','0','0','0','0','0','0','0','0','0');</v>
      </c>
    </row>
    <row r="352" spans="2:113" x14ac:dyDescent="0.25">
      <c r="B352" s="1">
        <v>202408</v>
      </c>
      <c r="C352" s="2">
        <v>45505</v>
      </c>
      <c r="D352" s="1">
        <v>202408</v>
      </c>
      <c r="E352" s="1"/>
      <c r="F352" s="1" t="s">
        <v>141</v>
      </c>
      <c r="G352" s="1" t="s">
        <v>142</v>
      </c>
      <c r="H352" s="1">
        <v>14473</v>
      </c>
      <c r="I352" s="1"/>
      <c r="J352" s="1">
        <v>7</v>
      </c>
      <c r="K352" s="1">
        <v>43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>
        <v>41</v>
      </c>
      <c r="AK352" s="1"/>
      <c r="AL352" s="1">
        <v>1</v>
      </c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>
        <v>40</v>
      </c>
      <c r="BZ352" s="1"/>
      <c r="CA352" s="1"/>
      <c r="CB352" s="16">
        <f>SUM(Table1[[#This Row],[MOH 731_HTS_Positive_2-9 _(M)_ HV01-06]:[MOH 731_HTS_Positive_25+ _(F) (Including PMTCT)_HV01-15]])</f>
        <v>0</v>
      </c>
      <c r="CC352" s="16">
        <f>SUM(Table1[[#This Row],[MOH 731_HTS_Tests _(M)_ HV01-01]:[MOH 731_HTS_Tests _(F) (Including PMTCT)_ HV01-02]])</f>
        <v>50</v>
      </c>
      <c r="CD352" s="16">
        <f>Table1[[#This Row],[MOH 711 New ANC clients]]</f>
        <v>40</v>
      </c>
      <c r="CE352" s="6">
        <f>SUM(Table1[[#This Row],[MOH 731_EMTCT_Tested at ANC_Initial_HV02-02]])</f>
        <v>41</v>
      </c>
      <c r="CF352" s="6">
        <f t="shared" si="66"/>
        <v>0</v>
      </c>
      <c r="CG352" s="6">
        <f t="shared" si="66"/>
        <v>0</v>
      </c>
      <c r="CH352" s="6">
        <f>SUM(Table1[[#This Row],[MOH 731_EMTCT_Known Positive at 1st ANC_HV02-01]])</f>
        <v>0</v>
      </c>
      <c r="CI352" s="6">
        <f>SUM(Table1[[#This Row],[MOH 731_EMTCT_Positive Results_ANC_HV02-10]])</f>
        <v>0</v>
      </c>
      <c r="CJ352" s="6">
        <f t="shared" si="56"/>
        <v>0</v>
      </c>
      <c r="CK352" s="6">
        <f t="shared" si="57"/>
        <v>0</v>
      </c>
      <c r="CL352" s="6">
        <f>Table1[[#This Row],[MOH 731_EMTCT_Start HAART_ANC_HV02-15]]</f>
        <v>0</v>
      </c>
      <c r="CM352" s="6">
        <f>Table1[[#This Row],[MOH 731_EMTCT_On HAART at 1st ANC_HV02-14]]</f>
        <v>0</v>
      </c>
      <c r="CN352" s="6">
        <f>SUM(Table1[[#This Row],[MOH 731_HIV_TB_StartART_&lt;1 (M) HV03-01]:[MOH 731_HIV_TB_StartART_25+_(F)_HV03-14]])</f>
        <v>0</v>
      </c>
      <c r="CO352" s="6">
        <f>SUM(Table1[[#This Row],[MOH 731_HIV_TB_OnART_&lt;1 (M) HV03-15]:[MOH 731_HIV_TB_OnART_25+_(F)_HV03-28]])</f>
        <v>0</v>
      </c>
      <c r="CP352" s="6">
        <f>Table1[[#This Row],[anc1_731]]</f>
        <v>40</v>
      </c>
      <c r="CQ352" s="6">
        <f>Table1[[#This Row],[anc_kp]]</f>
        <v>0</v>
      </c>
      <c r="CR352" s="6">
        <f>Table1[[#This Row],[MOH 731_HIV_TB cases_New_HV03-61]]</f>
        <v>0</v>
      </c>
      <c r="CS352" s="6">
        <f>Table1[[#This Row],[MOH 731_HIV_TB New_KnownHIVPositive(KPs)_HV03-62]]</f>
        <v>0</v>
      </c>
      <c r="CT352" s="6">
        <f t="shared" si="58"/>
        <v>0</v>
      </c>
      <c r="CU352" s="6">
        <f t="shared" si="59"/>
        <v>0</v>
      </c>
      <c r="CV352" s="6">
        <f>Table1[[#This Row],[MOH 731_HIV_TB New HIV Positive_HV03-63]]</f>
        <v>0</v>
      </c>
      <c r="CW352" s="6">
        <f>Table1[[#This Row],[MOH 731_HIV_TB New Known HIV Positive (KP) on HAART_HV03-64]]</f>
        <v>0</v>
      </c>
      <c r="CX352" s="6">
        <f>Table1[[#This Row],[MOH 731_HIV_TB New_start_HAART_HV03-65]]</f>
        <v>0</v>
      </c>
      <c r="CY352" s="6">
        <f>SUM(Table1[[#This Row],[tb_alreadyart_3082]:[tb_newart_3083]])</f>
        <v>0</v>
      </c>
      <c r="CZ352" s="6">
        <f>SUM(Table1[[#This Row],[MOH 731_HTS_No. Initiated on PrEP (NEW)_General popn _(M)_ HV01-19]:[MOH 731_HTS_No. Initiated on PrEP (NEW)_Pregnant and breastfeeding women HV01-31]])</f>
        <v>0</v>
      </c>
      <c r="DA352" s="6">
        <f t="shared" si="60"/>
        <v>0</v>
      </c>
      <c r="DB352" s="6">
        <f t="shared" si="61"/>
        <v>0</v>
      </c>
      <c r="DC352" s="6">
        <f>Table1[[#This Row],[MOH 711 SGBV Total Survivors Seen]]</f>
        <v>0</v>
      </c>
      <c r="DD352" s="6">
        <f t="shared" si="62"/>
        <v>0</v>
      </c>
      <c r="DE352" s="6">
        <f t="shared" si="63"/>
        <v>0</v>
      </c>
      <c r="DF352" s="6">
        <f>SUM(Table1[[#This Row],[MOH 731_HIV_TB_StartTPT_&lt;15 HV03-31]:[MOH 731_HIV_TB_StartTPT_15+ HV03-32]])</f>
        <v>0</v>
      </c>
      <c r="DG352" s="6">
        <f t="shared" si="64"/>
        <v>0</v>
      </c>
      <c r="DH352" s="18"/>
      <c r="DI352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('202408_EuZR4GnKQ3T','202408','EuZR4GnKQ3T','14473','0','50','40','41','0','0','0','0','0','0','0','0','0','0','40','0','0','0','0','0','0','0','0','0','0','0','0','0','0','0','0','0');</v>
      </c>
    </row>
    <row r="353" spans="2:113" x14ac:dyDescent="0.25">
      <c r="B353" s="1">
        <v>202408</v>
      </c>
      <c r="C353" s="2">
        <v>45505</v>
      </c>
      <c r="D353" s="1">
        <v>202408</v>
      </c>
      <c r="E353" s="1"/>
      <c r="F353" s="1" t="s">
        <v>143</v>
      </c>
      <c r="G353" s="1" t="s">
        <v>144</v>
      </c>
      <c r="H353" s="1">
        <v>14557</v>
      </c>
      <c r="I353" s="1"/>
      <c r="J353" s="1">
        <v>5</v>
      </c>
      <c r="K353" s="1">
        <v>13</v>
      </c>
      <c r="L353" s="1"/>
      <c r="M353" s="1"/>
      <c r="N353" s="1"/>
      <c r="O353" s="1"/>
      <c r="P353" s="1"/>
      <c r="Q353" s="1"/>
      <c r="R353" s="1"/>
      <c r="S353" s="1"/>
      <c r="T353" s="1"/>
      <c r="U353" s="1">
        <v>1</v>
      </c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>
        <v>3</v>
      </c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>
        <v>3</v>
      </c>
      <c r="BZ353" s="1"/>
      <c r="CA353" s="1"/>
      <c r="CB353" s="16">
        <f>SUM(Table1[[#This Row],[MOH 731_HTS_Positive_2-9 _(M)_ HV01-06]:[MOH 731_HTS_Positive_25+ _(F) (Including PMTCT)_HV01-15]])</f>
        <v>1</v>
      </c>
      <c r="CC353" s="16">
        <f>SUM(Table1[[#This Row],[MOH 731_HTS_Tests _(M)_ HV01-01]:[MOH 731_HTS_Tests _(F) (Including PMTCT)_ HV01-02]])</f>
        <v>18</v>
      </c>
      <c r="CD353" s="16">
        <f>Table1[[#This Row],[MOH 711 New ANC clients]]</f>
        <v>3</v>
      </c>
      <c r="CE353" s="6">
        <f>SUM(Table1[[#This Row],[MOH 731_EMTCT_Tested at ANC_Initial_HV02-02]])</f>
        <v>3</v>
      </c>
      <c r="CF353" s="6">
        <f t="shared" si="66"/>
        <v>0</v>
      </c>
      <c r="CG353" s="6">
        <f t="shared" si="66"/>
        <v>0</v>
      </c>
      <c r="CH353" s="6">
        <f>SUM(Table1[[#This Row],[MOH 731_EMTCT_Known Positive at 1st ANC_HV02-01]])</f>
        <v>0</v>
      </c>
      <c r="CI353" s="6">
        <f>SUM(Table1[[#This Row],[MOH 731_EMTCT_Positive Results_ANC_HV02-10]])</f>
        <v>0</v>
      </c>
      <c r="CJ353" s="6">
        <f t="shared" si="56"/>
        <v>0</v>
      </c>
      <c r="CK353" s="6">
        <f t="shared" si="57"/>
        <v>0</v>
      </c>
      <c r="CL353" s="6">
        <f>Table1[[#This Row],[MOH 731_EMTCT_Start HAART_ANC_HV02-15]]</f>
        <v>0</v>
      </c>
      <c r="CM353" s="6">
        <f>Table1[[#This Row],[MOH 731_EMTCT_On HAART at 1st ANC_HV02-14]]</f>
        <v>0</v>
      </c>
      <c r="CN353" s="6">
        <f>SUM(Table1[[#This Row],[MOH 731_HIV_TB_StartART_&lt;1 (M) HV03-01]:[MOH 731_HIV_TB_StartART_25+_(F)_HV03-14]])</f>
        <v>0</v>
      </c>
      <c r="CO353" s="6">
        <f>SUM(Table1[[#This Row],[MOH 731_HIV_TB_OnART_&lt;1 (M) HV03-15]:[MOH 731_HIV_TB_OnART_25+_(F)_HV03-28]])</f>
        <v>0</v>
      </c>
      <c r="CP353" s="6">
        <f>Table1[[#This Row],[anc1_731]]</f>
        <v>3</v>
      </c>
      <c r="CQ353" s="6">
        <f>Table1[[#This Row],[anc_kp]]</f>
        <v>0</v>
      </c>
      <c r="CR353" s="6">
        <f>Table1[[#This Row],[MOH 731_HIV_TB cases_New_HV03-61]]</f>
        <v>0</v>
      </c>
      <c r="CS353" s="6">
        <f>Table1[[#This Row],[MOH 731_HIV_TB New_KnownHIVPositive(KPs)_HV03-62]]</f>
        <v>0</v>
      </c>
      <c r="CT353" s="6">
        <f t="shared" si="58"/>
        <v>0</v>
      </c>
      <c r="CU353" s="6">
        <f t="shared" si="59"/>
        <v>0</v>
      </c>
      <c r="CV353" s="6">
        <f>Table1[[#This Row],[MOH 731_HIV_TB New HIV Positive_HV03-63]]</f>
        <v>0</v>
      </c>
      <c r="CW353" s="6">
        <f>Table1[[#This Row],[MOH 731_HIV_TB New Known HIV Positive (KP) on HAART_HV03-64]]</f>
        <v>0</v>
      </c>
      <c r="CX353" s="6">
        <f>Table1[[#This Row],[MOH 731_HIV_TB New_start_HAART_HV03-65]]</f>
        <v>0</v>
      </c>
      <c r="CY353" s="6">
        <f>SUM(Table1[[#This Row],[tb_alreadyart_3082]:[tb_newart_3083]])</f>
        <v>0</v>
      </c>
      <c r="CZ353" s="6">
        <f>SUM(Table1[[#This Row],[MOH 731_HTS_No. Initiated on PrEP (NEW)_General popn _(M)_ HV01-19]:[MOH 731_HTS_No. Initiated on PrEP (NEW)_Pregnant and breastfeeding women HV01-31]])</f>
        <v>0</v>
      </c>
      <c r="DA353" s="6">
        <f t="shared" si="60"/>
        <v>0</v>
      </c>
      <c r="DB353" s="6">
        <f t="shared" si="61"/>
        <v>0</v>
      </c>
      <c r="DC353" s="6">
        <f>Table1[[#This Row],[MOH 711 SGBV Total Survivors Seen]]</f>
        <v>0</v>
      </c>
      <c r="DD353" s="6">
        <f t="shared" si="62"/>
        <v>0</v>
      </c>
      <c r="DE353" s="6">
        <f t="shared" si="63"/>
        <v>0</v>
      </c>
      <c r="DF353" s="6">
        <f>SUM(Table1[[#This Row],[MOH 731_HIV_TB_StartTPT_&lt;15 HV03-31]:[MOH 731_HIV_TB_StartTPT_15+ HV03-32]])</f>
        <v>0</v>
      </c>
      <c r="DG353" s="6">
        <f t="shared" si="64"/>
        <v>0</v>
      </c>
      <c r="DH353" s="18"/>
      <c r="DI353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('202408_j1vx9bsgCAV','202408','j1vx9bsgCAV','14557','1','18','3','3','0','0','0','0','0','0','0','0','0','0','3','0','0','0','0','0','0','0','0','0','0','0','0','0','0','0','0','0');</v>
      </c>
    </row>
    <row r="354" spans="2:113" x14ac:dyDescent="0.25">
      <c r="B354" s="1">
        <v>202408</v>
      </c>
      <c r="C354" s="2">
        <v>45505</v>
      </c>
      <c r="D354" s="1">
        <v>202408</v>
      </c>
      <c r="E354" s="1"/>
      <c r="F354" s="1" t="s">
        <v>145</v>
      </c>
      <c r="G354" s="1" t="s">
        <v>146</v>
      </c>
      <c r="H354" s="1">
        <v>14568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>
        <v>1</v>
      </c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6">
        <f>SUM(Table1[[#This Row],[MOH 731_HTS_Positive_2-9 _(M)_ HV01-06]:[MOH 731_HTS_Positive_25+ _(F) (Including PMTCT)_HV01-15]])</f>
        <v>0</v>
      </c>
      <c r="CC354" s="16">
        <f>SUM(Table1[[#This Row],[MOH 731_HTS_Tests _(M)_ HV01-01]:[MOH 731_HTS_Tests _(F) (Including PMTCT)_ HV01-02]])</f>
        <v>0</v>
      </c>
      <c r="CD354" s="16">
        <f>Table1[[#This Row],[MOH 711 New ANC clients]]</f>
        <v>0</v>
      </c>
      <c r="CE354" s="6">
        <f>SUM(Table1[[#This Row],[MOH 731_EMTCT_Tested at ANC_Initial_HV02-02]])</f>
        <v>0</v>
      </c>
      <c r="CF354" s="6">
        <f t="shared" si="66"/>
        <v>0</v>
      </c>
      <c r="CG354" s="6">
        <f t="shared" si="66"/>
        <v>0</v>
      </c>
      <c r="CH354" s="6">
        <f>SUM(Table1[[#This Row],[MOH 731_EMTCT_Known Positive at 1st ANC_HV02-01]])</f>
        <v>0</v>
      </c>
      <c r="CI354" s="6">
        <f>SUM(Table1[[#This Row],[MOH 731_EMTCT_Positive Results_ANC_HV02-10]])</f>
        <v>0</v>
      </c>
      <c r="CJ354" s="6">
        <f t="shared" si="56"/>
        <v>0</v>
      </c>
      <c r="CK354" s="6">
        <f t="shared" si="57"/>
        <v>0</v>
      </c>
      <c r="CL354" s="6">
        <f>Table1[[#This Row],[MOH 731_EMTCT_Start HAART_ANC_HV02-15]]</f>
        <v>0</v>
      </c>
      <c r="CM354" s="6">
        <f>Table1[[#This Row],[MOH 731_EMTCT_On HAART at 1st ANC_HV02-14]]</f>
        <v>0</v>
      </c>
      <c r="CN354" s="6">
        <f>SUM(Table1[[#This Row],[MOH 731_HIV_TB_StartART_&lt;1 (M) HV03-01]:[MOH 731_HIV_TB_StartART_25+_(F)_HV03-14]])</f>
        <v>0</v>
      </c>
      <c r="CO354" s="6">
        <f>SUM(Table1[[#This Row],[MOH 731_HIV_TB_OnART_&lt;1 (M) HV03-15]:[MOH 731_HIV_TB_OnART_25+_(F)_HV03-28]])</f>
        <v>1</v>
      </c>
      <c r="CP354" s="6">
        <f>Table1[[#This Row],[anc1_731]]</f>
        <v>0</v>
      </c>
      <c r="CQ354" s="6">
        <f>Table1[[#This Row],[anc_kp]]</f>
        <v>0</v>
      </c>
      <c r="CR354" s="6">
        <f>Table1[[#This Row],[MOH 731_HIV_TB cases_New_HV03-61]]</f>
        <v>0</v>
      </c>
      <c r="CS354" s="6">
        <f>Table1[[#This Row],[MOH 731_HIV_TB New_KnownHIVPositive(KPs)_HV03-62]]</f>
        <v>0</v>
      </c>
      <c r="CT354" s="6">
        <f t="shared" si="58"/>
        <v>0</v>
      </c>
      <c r="CU354" s="6">
        <f t="shared" si="59"/>
        <v>0</v>
      </c>
      <c r="CV354" s="6">
        <f>Table1[[#This Row],[MOH 731_HIV_TB New HIV Positive_HV03-63]]</f>
        <v>0</v>
      </c>
      <c r="CW354" s="6">
        <f>Table1[[#This Row],[MOH 731_HIV_TB New Known HIV Positive (KP) on HAART_HV03-64]]</f>
        <v>0</v>
      </c>
      <c r="CX354" s="6">
        <f>Table1[[#This Row],[MOH 731_HIV_TB New_start_HAART_HV03-65]]</f>
        <v>0</v>
      </c>
      <c r="CY354" s="6">
        <f>SUM(Table1[[#This Row],[tb_alreadyart_3082]:[tb_newart_3083]])</f>
        <v>0</v>
      </c>
      <c r="CZ354" s="6">
        <f>SUM(Table1[[#This Row],[MOH 731_HTS_No. Initiated on PrEP (NEW)_General popn _(M)_ HV01-19]:[MOH 731_HTS_No. Initiated on PrEP (NEW)_Pregnant and breastfeeding women HV01-31]])</f>
        <v>0</v>
      </c>
      <c r="DA354" s="6">
        <f t="shared" si="60"/>
        <v>0</v>
      </c>
      <c r="DB354" s="6">
        <f t="shared" si="61"/>
        <v>0</v>
      </c>
      <c r="DC354" s="6">
        <f>Table1[[#This Row],[MOH 711 SGBV Total Survivors Seen]]</f>
        <v>0</v>
      </c>
      <c r="DD354" s="6">
        <f t="shared" si="62"/>
        <v>0</v>
      </c>
      <c r="DE354" s="6">
        <f t="shared" si="63"/>
        <v>0</v>
      </c>
      <c r="DF354" s="6">
        <f>SUM(Table1[[#This Row],[MOH 731_HIV_TB_StartTPT_&lt;15 HV03-31]:[MOH 731_HIV_TB_StartTPT_15+ HV03-32]])</f>
        <v>0</v>
      </c>
      <c r="DG354" s="6">
        <f t="shared" si="64"/>
        <v>0</v>
      </c>
      <c r="DH354" s="18"/>
      <c r="DI354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('202408_wdazZWAchmX','202408','wdazZWAchmX','14568','0','0','0','0','0','0','0','0','0','0','0','0','0','1','0','0','0','0','0','0','0','0','0','0','0','0','0','0','0','0','0','0');</v>
      </c>
    </row>
    <row r="355" spans="2:113" x14ac:dyDescent="0.25">
      <c r="B355" s="1">
        <v>202408</v>
      </c>
      <c r="C355" s="2">
        <v>45505</v>
      </c>
      <c r="D355" s="1">
        <v>202408</v>
      </c>
      <c r="E355" s="1"/>
      <c r="F355" s="1" t="s">
        <v>529</v>
      </c>
      <c r="G355" s="1" t="s">
        <v>530</v>
      </c>
      <c r="H355" s="1">
        <v>17492</v>
      </c>
      <c r="I355" s="1" t="s">
        <v>167</v>
      </c>
      <c r="J355" s="1">
        <v>10</v>
      </c>
      <c r="K355" s="1">
        <v>30</v>
      </c>
      <c r="L355" s="1"/>
      <c r="M355" s="1"/>
      <c r="N355" s="1"/>
      <c r="O355" s="1"/>
      <c r="P355" s="1"/>
      <c r="Q355" s="1"/>
      <c r="R355" s="1"/>
      <c r="S355" s="1">
        <v>1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>
        <v>3</v>
      </c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>
        <v>3</v>
      </c>
      <c r="BZ355" s="1"/>
      <c r="CA355" s="1"/>
      <c r="CB355" s="16">
        <f>SUM(Table1[[#This Row],[MOH 731_HTS_Positive_2-9 _(M)_ HV01-06]:[MOH 731_HTS_Positive_25+ _(F) (Including PMTCT)_HV01-15]])</f>
        <v>1</v>
      </c>
      <c r="CC355" s="16">
        <f>SUM(Table1[[#This Row],[MOH 731_HTS_Tests _(M)_ HV01-01]:[MOH 731_HTS_Tests _(F) (Including PMTCT)_ HV01-02]])</f>
        <v>40</v>
      </c>
      <c r="CD355" s="16">
        <f>Table1[[#This Row],[MOH 711 New ANC clients]]</f>
        <v>3</v>
      </c>
      <c r="CE355" s="6">
        <f>SUM(Table1[[#This Row],[MOH 731_EMTCT_Tested at ANC_Initial_HV02-02]])</f>
        <v>3</v>
      </c>
      <c r="CF355" s="6">
        <f t="shared" si="66"/>
        <v>0</v>
      </c>
      <c r="CG355" s="6">
        <f t="shared" si="66"/>
        <v>0</v>
      </c>
      <c r="CH355" s="6">
        <f>SUM(Table1[[#This Row],[MOH 731_EMTCT_Known Positive at 1st ANC_HV02-01]])</f>
        <v>0</v>
      </c>
      <c r="CI355" s="6">
        <f>SUM(Table1[[#This Row],[MOH 731_EMTCT_Positive Results_ANC_HV02-10]])</f>
        <v>0</v>
      </c>
      <c r="CJ355" s="6">
        <f t="shared" si="56"/>
        <v>0</v>
      </c>
      <c r="CK355" s="6">
        <f t="shared" si="57"/>
        <v>0</v>
      </c>
      <c r="CL355" s="6">
        <f>Table1[[#This Row],[MOH 731_EMTCT_Start HAART_ANC_HV02-15]]</f>
        <v>0</v>
      </c>
      <c r="CM355" s="6">
        <f>Table1[[#This Row],[MOH 731_EMTCT_On HAART at 1st ANC_HV02-14]]</f>
        <v>0</v>
      </c>
      <c r="CN355" s="6">
        <f>SUM(Table1[[#This Row],[MOH 731_HIV_TB_StartART_&lt;1 (M) HV03-01]:[MOH 731_HIV_TB_StartART_25+_(F)_HV03-14]])</f>
        <v>0</v>
      </c>
      <c r="CO355" s="6">
        <f>SUM(Table1[[#This Row],[MOH 731_HIV_TB_OnART_&lt;1 (M) HV03-15]:[MOH 731_HIV_TB_OnART_25+_(F)_HV03-28]])</f>
        <v>0</v>
      </c>
      <c r="CP355" s="6">
        <f>Table1[[#This Row],[anc1_731]]</f>
        <v>3</v>
      </c>
      <c r="CQ355" s="6">
        <f>Table1[[#This Row],[anc_kp]]</f>
        <v>0</v>
      </c>
      <c r="CR355" s="6">
        <f>Table1[[#This Row],[MOH 731_HIV_TB cases_New_HV03-61]]</f>
        <v>0</v>
      </c>
      <c r="CS355" s="6">
        <f>Table1[[#This Row],[MOH 731_HIV_TB New_KnownHIVPositive(KPs)_HV03-62]]</f>
        <v>0</v>
      </c>
      <c r="CT355" s="6">
        <f t="shared" si="58"/>
        <v>0</v>
      </c>
      <c r="CU355" s="6">
        <f t="shared" si="59"/>
        <v>0</v>
      </c>
      <c r="CV355" s="6">
        <f>Table1[[#This Row],[MOH 731_HIV_TB New HIV Positive_HV03-63]]</f>
        <v>0</v>
      </c>
      <c r="CW355" s="6">
        <f>Table1[[#This Row],[MOH 731_HIV_TB New Known HIV Positive (KP) on HAART_HV03-64]]</f>
        <v>0</v>
      </c>
      <c r="CX355" s="6">
        <f>Table1[[#This Row],[MOH 731_HIV_TB New_start_HAART_HV03-65]]</f>
        <v>0</v>
      </c>
      <c r="CY355" s="6">
        <f>SUM(Table1[[#This Row],[tb_alreadyart_3082]:[tb_newart_3083]])</f>
        <v>0</v>
      </c>
      <c r="CZ355" s="6">
        <f>SUM(Table1[[#This Row],[MOH 731_HTS_No. Initiated on PrEP (NEW)_General popn _(M)_ HV01-19]:[MOH 731_HTS_No. Initiated on PrEP (NEW)_Pregnant and breastfeeding women HV01-31]])</f>
        <v>0</v>
      </c>
      <c r="DA355" s="6">
        <f t="shared" si="60"/>
        <v>0</v>
      </c>
      <c r="DB355" s="6">
        <f t="shared" si="61"/>
        <v>0</v>
      </c>
      <c r="DC355" s="6">
        <f>Table1[[#This Row],[MOH 711 SGBV Total Survivors Seen]]</f>
        <v>0</v>
      </c>
      <c r="DD355" s="6">
        <f t="shared" si="62"/>
        <v>0</v>
      </c>
      <c r="DE355" s="6">
        <f t="shared" si="63"/>
        <v>0</v>
      </c>
      <c r="DF355" s="6">
        <f>SUM(Table1[[#This Row],[MOH 731_HIV_TB_StartTPT_&lt;15 HV03-31]:[MOH 731_HIV_TB_StartTPT_15+ HV03-32]])</f>
        <v>0</v>
      </c>
      <c r="DG355" s="6">
        <f t="shared" si="64"/>
        <v>0</v>
      </c>
      <c r="DH355" s="18"/>
      <c r="DI355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('202408_WTCwVNxBCva','202408','WTCwVNxBCva','17492','1','40','3','3','0','0','0','0','0','0','0','0','0','0','3','0','0','0','0','0','0','0','0','0','0','0','0','0','0','0','0','0');</v>
      </c>
    </row>
    <row r="356" spans="2:113" x14ac:dyDescent="0.25">
      <c r="B356" s="1">
        <v>202408</v>
      </c>
      <c r="C356" s="2">
        <v>45505</v>
      </c>
      <c r="D356" s="1">
        <v>202408</v>
      </c>
      <c r="E356" s="1"/>
      <c r="F356" s="1" t="s">
        <v>147</v>
      </c>
      <c r="G356" s="1" t="s">
        <v>148</v>
      </c>
      <c r="H356" s="1">
        <v>14609</v>
      </c>
      <c r="I356" s="1"/>
      <c r="J356" s="1">
        <v>42</v>
      </c>
      <c r="K356" s="1">
        <v>287</v>
      </c>
      <c r="L356" s="1"/>
      <c r="M356" s="1"/>
      <c r="N356" s="1"/>
      <c r="O356" s="1"/>
      <c r="P356" s="1"/>
      <c r="Q356" s="1"/>
      <c r="R356" s="1"/>
      <c r="S356" s="1"/>
      <c r="T356" s="1"/>
      <c r="U356" s="1">
        <v>1</v>
      </c>
      <c r="V356" s="1">
        <v>1</v>
      </c>
      <c r="W356" s="1">
        <v>2</v>
      </c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>
        <v>55</v>
      </c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>
        <v>1</v>
      </c>
      <c r="BD356" s="1"/>
      <c r="BE356" s="1"/>
      <c r="BF356" s="1">
        <v>1</v>
      </c>
      <c r="BG356" s="1">
        <v>1</v>
      </c>
      <c r="BH356" s="1">
        <v>5</v>
      </c>
      <c r="BI356" s="1">
        <v>4</v>
      </c>
      <c r="BJ356" s="1">
        <v>7</v>
      </c>
      <c r="BK356" s="1">
        <v>3</v>
      </c>
      <c r="BL356" s="1">
        <v>7</v>
      </c>
      <c r="BM356" s="1">
        <v>3</v>
      </c>
      <c r="BN356" s="1">
        <v>3</v>
      </c>
      <c r="BO356" s="1">
        <v>9</v>
      </c>
      <c r="BP356" s="1">
        <v>94</v>
      </c>
      <c r="BQ356" s="1">
        <v>179</v>
      </c>
      <c r="BR356" s="1">
        <v>2</v>
      </c>
      <c r="BS356" s="1">
        <v>1</v>
      </c>
      <c r="BT356" s="1">
        <v>6</v>
      </c>
      <c r="BU356" s="1"/>
      <c r="BV356" s="1"/>
      <c r="BW356" s="1"/>
      <c r="BX356" s="1"/>
      <c r="BY356" s="1">
        <v>55</v>
      </c>
      <c r="BZ356" s="1"/>
      <c r="CA356" s="1"/>
      <c r="CB356" s="16">
        <f>SUM(Table1[[#This Row],[MOH 731_HTS_Positive_2-9 _(M)_ HV01-06]:[MOH 731_HTS_Positive_25+ _(F) (Including PMTCT)_HV01-15]])</f>
        <v>1</v>
      </c>
      <c r="CC356" s="16">
        <f>SUM(Table1[[#This Row],[MOH 731_HTS_Tests _(M)_ HV01-01]:[MOH 731_HTS_Tests _(F) (Including PMTCT)_ HV01-02]])</f>
        <v>329</v>
      </c>
      <c r="CD356" s="16">
        <f>Table1[[#This Row],[MOH 711 New ANC clients]]</f>
        <v>55</v>
      </c>
      <c r="CE356" s="6">
        <f>SUM(Table1[[#This Row],[MOH 731_EMTCT_Tested at ANC_Initial_HV02-02]])</f>
        <v>55</v>
      </c>
      <c r="CF356" s="6">
        <f t="shared" si="66"/>
        <v>0</v>
      </c>
      <c r="CG356" s="6">
        <f t="shared" si="66"/>
        <v>0</v>
      </c>
      <c r="CH356" s="6">
        <f>SUM(Table1[[#This Row],[MOH 731_EMTCT_Known Positive at 1st ANC_HV02-01]])</f>
        <v>0</v>
      </c>
      <c r="CI356" s="6">
        <f>SUM(Table1[[#This Row],[MOH 731_EMTCT_Positive Results_ANC_HV02-10]])</f>
        <v>0</v>
      </c>
      <c r="CJ356" s="6">
        <f t="shared" si="56"/>
        <v>0</v>
      </c>
      <c r="CK356" s="6">
        <f t="shared" si="57"/>
        <v>0</v>
      </c>
      <c r="CL356" s="6">
        <f>Table1[[#This Row],[MOH 731_EMTCT_Start HAART_ANC_HV02-15]]</f>
        <v>0</v>
      </c>
      <c r="CM356" s="6">
        <f>Table1[[#This Row],[MOH 731_EMTCT_On HAART at 1st ANC_HV02-14]]</f>
        <v>0</v>
      </c>
      <c r="CN356" s="6">
        <f>SUM(Table1[[#This Row],[MOH 731_HIV_TB_StartART_&lt;1 (M) HV03-01]:[MOH 731_HIV_TB_StartART_25+_(F)_HV03-14]])</f>
        <v>1</v>
      </c>
      <c r="CO356" s="6">
        <f>SUM(Table1[[#This Row],[MOH 731_HIV_TB_OnART_&lt;1 (M) HV03-15]:[MOH 731_HIV_TB_OnART_25+_(F)_HV03-28]])</f>
        <v>316</v>
      </c>
      <c r="CP356" s="6">
        <f>Table1[[#This Row],[anc1_731]]</f>
        <v>55</v>
      </c>
      <c r="CQ356" s="6">
        <f>Table1[[#This Row],[anc_kp]]</f>
        <v>0</v>
      </c>
      <c r="CR356" s="6">
        <f>Table1[[#This Row],[MOH 731_HIV_TB cases_New_HV03-61]]</f>
        <v>6</v>
      </c>
      <c r="CS356" s="6">
        <f>Table1[[#This Row],[MOH 731_HIV_TB New_KnownHIVPositive(KPs)_HV03-62]]</f>
        <v>0</v>
      </c>
      <c r="CT356" s="6">
        <f t="shared" si="58"/>
        <v>0</v>
      </c>
      <c r="CU356" s="6">
        <f t="shared" si="59"/>
        <v>0</v>
      </c>
      <c r="CV356" s="6">
        <f>Table1[[#This Row],[MOH 731_HIV_TB New HIV Positive_HV03-63]]</f>
        <v>0</v>
      </c>
      <c r="CW356" s="6">
        <f>Table1[[#This Row],[MOH 731_HIV_TB New Known HIV Positive (KP) on HAART_HV03-64]]</f>
        <v>0</v>
      </c>
      <c r="CX356" s="6">
        <f>Table1[[#This Row],[MOH 731_HIV_TB New_start_HAART_HV03-65]]</f>
        <v>0</v>
      </c>
      <c r="CY356" s="6">
        <f>SUM(Table1[[#This Row],[tb_alreadyart_3082]:[tb_newart_3083]])</f>
        <v>0</v>
      </c>
      <c r="CZ356" s="6">
        <f>SUM(Table1[[#This Row],[MOH 731_HTS_No. Initiated on PrEP (NEW)_General popn _(M)_ HV01-19]:[MOH 731_HTS_No. Initiated on PrEP (NEW)_Pregnant and breastfeeding women HV01-31]])</f>
        <v>3</v>
      </c>
      <c r="DA356" s="6">
        <f t="shared" si="60"/>
        <v>0</v>
      </c>
      <c r="DB356" s="6">
        <f t="shared" si="61"/>
        <v>0</v>
      </c>
      <c r="DC356" s="6">
        <f>Table1[[#This Row],[MOH 711 SGBV Total Survivors Seen]]</f>
        <v>0</v>
      </c>
      <c r="DD356" s="6">
        <f t="shared" si="62"/>
        <v>0</v>
      </c>
      <c r="DE356" s="6">
        <f t="shared" si="63"/>
        <v>0</v>
      </c>
      <c r="DF356" s="6">
        <f>SUM(Table1[[#This Row],[MOH 731_HIV_TB_StartTPT_&lt;15 HV03-31]:[MOH 731_HIV_TB_StartTPT_15+ HV03-32]])</f>
        <v>3</v>
      </c>
      <c r="DG356" s="6">
        <f t="shared" si="64"/>
        <v>0</v>
      </c>
      <c r="DH356" s="18"/>
      <c r="DI356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('202408_kXKjaWPSN9N','202408','kXKjaWPSN9N','14609','1','329','55','55','0','0','0','0','0','0','0','0','1','316','55','0','6','0','0','0','0','0','0','0','3','0','0','0','0','0','3','0');</v>
      </c>
    </row>
    <row r="357" spans="2:113" x14ac:dyDescent="0.25">
      <c r="B357" s="1">
        <v>202408</v>
      </c>
      <c r="C357" s="2">
        <v>45505</v>
      </c>
      <c r="D357" s="1">
        <v>202408</v>
      </c>
      <c r="E357" s="1"/>
      <c r="F357" s="1" t="s">
        <v>149</v>
      </c>
      <c r="G357" s="1" t="s">
        <v>150</v>
      </c>
      <c r="H357" s="1">
        <v>14619</v>
      </c>
      <c r="I357" s="1"/>
      <c r="J357" s="1"/>
      <c r="K357" s="1">
        <v>1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6">
        <f>SUM(Table1[[#This Row],[MOH 731_HTS_Positive_2-9 _(M)_ HV01-06]:[MOH 731_HTS_Positive_25+ _(F) (Including PMTCT)_HV01-15]])</f>
        <v>0</v>
      </c>
      <c r="CC357" s="16">
        <f>SUM(Table1[[#This Row],[MOH 731_HTS_Tests _(M)_ HV01-01]:[MOH 731_HTS_Tests _(F) (Including PMTCT)_ HV01-02]])</f>
        <v>1</v>
      </c>
      <c r="CD357" s="16">
        <f>Table1[[#This Row],[MOH 711 New ANC clients]]</f>
        <v>0</v>
      </c>
      <c r="CE357" s="6">
        <f>SUM(Table1[[#This Row],[MOH 731_EMTCT_Tested at ANC_Initial_HV02-02]])</f>
        <v>0</v>
      </c>
      <c r="CF357" s="6">
        <f t="shared" si="66"/>
        <v>0</v>
      </c>
      <c r="CG357" s="6">
        <f t="shared" si="66"/>
        <v>0</v>
      </c>
      <c r="CH357" s="6">
        <f>SUM(Table1[[#This Row],[MOH 731_EMTCT_Known Positive at 1st ANC_HV02-01]])</f>
        <v>0</v>
      </c>
      <c r="CI357" s="6">
        <f>SUM(Table1[[#This Row],[MOH 731_EMTCT_Positive Results_ANC_HV02-10]])</f>
        <v>0</v>
      </c>
      <c r="CJ357" s="6">
        <f t="shared" si="56"/>
        <v>0</v>
      </c>
      <c r="CK357" s="6">
        <f t="shared" si="57"/>
        <v>0</v>
      </c>
      <c r="CL357" s="6">
        <f>Table1[[#This Row],[MOH 731_EMTCT_Start HAART_ANC_HV02-15]]</f>
        <v>0</v>
      </c>
      <c r="CM357" s="6">
        <f>Table1[[#This Row],[MOH 731_EMTCT_On HAART at 1st ANC_HV02-14]]</f>
        <v>0</v>
      </c>
      <c r="CN357" s="6">
        <f>SUM(Table1[[#This Row],[MOH 731_HIV_TB_StartART_&lt;1 (M) HV03-01]:[MOH 731_HIV_TB_StartART_25+_(F)_HV03-14]])</f>
        <v>0</v>
      </c>
      <c r="CO357" s="6">
        <f>SUM(Table1[[#This Row],[MOH 731_HIV_TB_OnART_&lt;1 (M) HV03-15]:[MOH 731_HIV_TB_OnART_25+_(F)_HV03-28]])</f>
        <v>0</v>
      </c>
      <c r="CP357" s="6">
        <f>Table1[[#This Row],[anc1_731]]</f>
        <v>0</v>
      </c>
      <c r="CQ357" s="6">
        <f>Table1[[#This Row],[anc_kp]]</f>
        <v>0</v>
      </c>
      <c r="CR357" s="6">
        <f>Table1[[#This Row],[MOH 731_HIV_TB cases_New_HV03-61]]</f>
        <v>0</v>
      </c>
      <c r="CS357" s="6">
        <f>Table1[[#This Row],[MOH 731_HIV_TB New_KnownHIVPositive(KPs)_HV03-62]]</f>
        <v>0</v>
      </c>
      <c r="CT357" s="6">
        <f t="shared" si="58"/>
        <v>0</v>
      </c>
      <c r="CU357" s="6">
        <f t="shared" si="59"/>
        <v>0</v>
      </c>
      <c r="CV357" s="6">
        <f>Table1[[#This Row],[MOH 731_HIV_TB New HIV Positive_HV03-63]]</f>
        <v>0</v>
      </c>
      <c r="CW357" s="6">
        <f>Table1[[#This Row],[MOH 731_HIV_TB New Known HIV Positive (KP) on HAART_HV03-64]]</f>
        <v>0</v>
      </c>
      <c r="CX357" s="6">
        <f>Table1[[#This Row],[MOH 731_HIV_TB New_start_HAART_HV03-65]]</f>
        <v>0</v>
      </c>
      <c r="CY357" s="6">
        <f>SUM(Table1[[#This Row],[tb_alreadyart_3082]:[tb_newart_3083]])</f>
        <v>0</v>
      </c>
      <c r="CZ357" s="6">
        <f>SUM(Table1[[#This Row],[MOH 731_HTS_No. Initiated on PrEP (NEW)_General popn _(M)_ HV01-19]:[MOH 731_HTS_No. Initiated on PrEP (NEW)_Pregnant and breastfeeding women HV01-31]])</f>
        <v>0</v>
      </c>
      <c r="DA357" s="6">
        <f t="shared" si="60"/>
        <v>0</v>
      </c>
      <c r="DB357" s="6">
        <f t="shared" si="61"/>
        <v>0</v>
      </c>
      <c r="DC357" s="6">
        <f>Table1[[#This Row],[MOH 711 SGBV Total Survivors Seen]]</f>
        <v>0</v>
      </c>
      <c r="DD357" s="6">
        <f t="shared" si="62"/>
        <v>0</v>
      </c>
      <c r="DE357" s="6">
        <f t="shared" si="63"/>
        <v>0</v>
      </c>
      <c r="DF357" s="6">
        <f>SUM(Table1[[#This Row],[MOH 731_HIV_TB_StartTPT_&lt;15 HV03-31]:[MOH 731_HIV_TB_StartTPT_15+ HV03-32]])</f>
        <v>0</v>
      </c>
      <c r="DG357" s="6">
        <f t="shared" si="64"/>
        <v>0</v>
      </c>
      <c r="DH357" s="18"/>
      <c r="DI357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('202408_UzyvkfU32Bl','202408','UzyvkfU32Bl','14619','0','1','0','0','0','0','0','0','0','0','0','0','0','0','0','0','0','0','0','0','0','0','0','0','0','0','0','0','0','0','0','0');</v>
      </c>
    </row>
    <row r="358" spans="2:113" x14ac:dyDescent="0.25">
      <c r="B358" s="1">
        <v>202408</v>
      </c>
      <c r="C358" s="2">
        <v>45505</v>
      </c>
      <c r="D358" s="1">
        <v>202408</v>
      </c>
      <c r="E358" s="1"/>
      <c r="F358" s="1" t="s">
        <v>151</v>
      </c>
      <c r="G358" s="1" t="s">
        <v>152</v>
      </c>
      <c r="H358" s="1">
        <v>17087</v>
      </c>
      <c r="I358" s="1"/>
      <c r="J358" s="1"/>
      <c r="K358" s="1">
        <v>1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>
        <v>1</v>
      </c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>
        <v>1</v>
      </c>
      <c r="BZ358" s="1"/>
      <c r="CA358" s="1"/>
      <c r="CB358" s="16">
        <f>SUM(Table1[[#This Row],[MOH 731_HTS_Positive_2-9 _(M)_ HV01-06]:[MOH 731_HTS_Positive_25+ _(F) (Including PMTCT)_HV01-15]])</f>
        <v>0</v>
      </c>
      <c r="CC358" s="16">
        <f>SUM(Table1[[#This Row],[MOH 731_HTS_Tests _(M)_ HV01-01]:[MOH 731_HTS_Tests _(F) (Including PMTCT)_ HV01-02]])</f>
        <v>1</v>
      </c>
      <c r="CD358" s="16">
        <f>Table1[[#This Row],[MOH 711 New ANC clients]]</f>
        <v>1</v>
      </c>
      <c r="CE358" s="6">
        <f>SUM(Table1[[#This Row],[MOH 731_EMTCT_Tested at ANC_Initial_HV02-02]])</f>
        <v>1</v>
      </c>
      <c r="CF358" s="6">
        <f t="shared" si="66"/>
        <v>0</v>
      </c>
      <c r="CG358" s="6">
        <f t="shared" si="66"/>
        <v>0</v>
      </c>
      <c r="CH358" s="6">
        <f>SUM(Table1[[#This Row],[MOH 731_EMTCT_Known Positive at 1st ANC_HV02-01]])</f>
        <v>0</v>
      </c>
      <c r="CI358" s="6">
        <f>SUM(Table1[[#This Row],[MOH 731_EMTCT_Positive Results_ANC_HV02-10]])</f>
        <v>0</v>
      </c>
      <c r="CJ358" s="6">
        <f t="shared" si="56"/>
        <v>0</v>
      </c>
      <c r="CK358" s="6">
        <f t="shared" si="57"/>
        <v>0</v>
      </c>
      <c r="CL358" s="6">
        <f>Table1[[#This Row],[MOH 731_EMTCT_Start HAART_ANC_HV02-15]]</f>
        <v>0</v>
      </c>
      <c r="CM358" s="6">
        <f>Table1[[#This Row],[MOH 731_EMTCT_On HAART at 1st ANC_HV02-14]]</f>
        <v>0</v>
      </c>
      <c r="CN358" s="6">
        <f>SUM(Table1[[#This Row],[MOH 731_HIV_TB_StartART_&lt;1 (M) HV03-01]:[MOH 731_HIV_TB_StartART_25+_(F)_HV03-14]])</f>
        <v>0</v>
      </c>
      <c r="CO358" s="6">
        <f>SUM(Table1[[#This Row],[MOH 731_HIV_TB_OnART_&lt;1 (M) HV03-15]:[MOH 731_HIV_TB_OnART_25+_(F)_HV03-28]])</f>
        <v>0</v>
      </c>
      <c r="CP358" s="6">
        <f>Table1[[#This Row],[anc1_731]]</f>
        <v>1</v>
      </c>
      <c r="CQ358" s="6">
        <f>Table1[[#This Row],[anc_kp]]</f>
        <v>0</v>
      </c>
      <c r="CR358" s="6">
        <f>Table1[[#This Row],[MOH 731_HIV_TB cases_New_HV03-61]]</f>
        <v>0</v>
      </c>
      <c r="CS358" s="6">
        <f>Table1[[#This Row],[MOH 731_HIV_TB New_KnownHIVPositive(KPs)_HV03-62]]</f>
        <v>0</v>
      </c>
      <c r="CT358" s="6">
        <f t="shared" si="58"/>
        <v>0</v>
      </c>
      <c r="CU358" s="6">
        <f t="shared" si="59"/>
        <v>0</v>
      </c>
      <c r="CV358" s="6">
        <f>Table1[[#This Row],[MOH 731_HIV_TB New HIV Positive_HV03-63]]</f>
        <v>0</v>
      </c>
      <c r="CW358" s="6">
        <f>Table1[[#This Row],[MOH 731_HIV_TB New Known HIV Positive (KP) on HAART_HV03-64]]</f>
        <v>0</v>
      </c>
      <c r="CX358" s="6">
        <f>Table1[[#This Row],[MOH 731_HIV_TB New_start_HAART_HV03-65]]</f>
        <v>0</v>
      </c>
      <c r="CY358" s="6">
        <f>SUM(Table1[[#This Row],[tb_alreadyart_3082]:[tb_newart_3083]])</f>
        <v>0</v>
      </c>
      <c r="CZ358" s="6">
        <f>SUM(Table1[[#This Row],[MOH 731_HTS_No. Initiated on PrEP (NEW)_General popn _(M)_ HV01-19]:[MOH 731_HTS_No. Initiated on PrEP (NEW)_Pregnant and breastfeeding women HV01-31]])</f>
        <v>0</v>
      </c>
      <c r="DA358" s="6">
        <f t="shared" si="60"/>
        <v>0</v>
      </c>
      <c r="DB358" s="6">
        <f t="shared" si="61"/>
        <v>0</v>
      </c>
      <c r="DC358" s="6">
        <f>Table1[[#This Row],[MOH 711 SGBV Total Survivors Seen]]</f>
        <v>0</v>
      </c>
      <c r="DD358" s="6">
        <f t="shared" si="62"/>
        <v>0</v>
      </c>
      <c r="DE358" s="6">
        <f t="shared" si="63"/>
        <v>0</v>
      </c>
      <c r="DF358" s="6">
        <f>SUM(Table1[[#This Row],[MOH 731_HIV_TB_StartTPT_&lt;15 HV03-31]:[MOH 731_HIV_TB_StartTPT_15+ HV03-32]])</f>
        <v>0</v>
      </c>
      <c r="DG358" s="6">
        <f t="shared" si="64"/>
        <v>0</v>
      </c>
      <c r="DH358" s="18"/>
      <c r="DI358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('202408_sllivpgjLVf','202408','sllivpgjLVf','17087','0','1','1','1','0','0','0','0','0','0','0','0','0','0','1','0','0','0','0','0','0','0','0','0','0','0','0','0','0','0','0','0');</v>
      </c>
    </row>
    <row r="359" spans="2:113" x14ac:dyDescent="0.25">
      <c r="B359" s="1">
        <v>202408</v>
      </c>
      <c r="C359" s="2">
        <v>45505</v>
      </c>
      <c r="D359" s="1">
        <v>202408</v>
      </c>
      <c r="E359" s="1"/>
      <c r="F359" s="1" t="s">
        <v>153</v>
      </c>
      <c r="G359" s="1" t="s">
        <v>154</v>
      </c>
      <c r="H359" s="1">
        <v>17100</v>
      </c>
      <c r="I359" s="1"/>
      <c r="J359" s="1">
        <v>1</v>
      </c>
      <c r="K359" s="1">
        <v>1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6">
        <f>SUM(Table1[[#This Row],[MOH 731_HTS_Positive_2-9 _(M)_ HV01-06]:[MOH 731_HTS_Positive_25+ _(F) (Including PMTCT)_HV01-15]])</f>
        <v>0</v>
      </c>
      <c r="CC359" s="16">
        <f>SUM(Table1[[#This Row],[MOH 731_HTS_Tests _(M)_ HV01-01]:[MOH 731_HTS_Tests _(F) (Including PMTCT)_ HV01-02]])</f>
        <v>2</v>
      </c>
      <c r="CD359" s="16">
        <f>Table1[[#This Row],[MOH 711 New ANC clients]]</f>
        <v>0</v>
      </c>
      <c r="CE359" s="6">
        <f>SUM(Table1[[#This Row],[MOH 731_EMTCT_Tested at ANC_Initial_HV02-02]])</f>
        <v>0</v>
      </c>
      <c r="CF359" s="6">
        <f t="shared" si="66"/>
        <v>0</v>
      </c>
      <c r="CG359" s="6">
        <f t="shared" si="66"/>
        <v>0</v>
      </c>
      <c r="CH359" s="6">
        <f>SUM(Table1[[#This Row],[MOH 731_EMTCT_Known Positive at 1st ANC_HV02-01]])</f>
        <v>0</v>
      </c>
      <c r="CI359" s="6">
        <f>SUM(Table1[[#This Row],[MOH 731_EMTCT_Positive Results_ANC_HV02-10]])</f>
        <v>0</v>
      </c>
      <c r="CJ359" s="6">
        <f t="shared" si="56"/>
        <v>0</v>
      </c>
      <c r="CK359" s="6">
        <f t="shared" si="57"/>
        <v>0</v>
      </c>
      <c r="CL359" s="6">
        <f>Table1[[#This Row],[MOH 731_EMTCT_Start HAART_ANC_HV02-15]]</f>
        <v>0</v>
      </c>
      <c r="CM359" s="6">
        <f>Table1[[#This Row],[MOH 731_EMTCT_On HAART at 1st ANC_HV02-14]]</f>
        <v>0</v>
      </c>
      <c r="CN359" s="6">
        <f>SUM(Table1[[#This Row],[MOH 731_HIV_TB_StartART_&lt;1 (M) HV03-01]:[MOH 731_HIV_TB_StartART_25+_(F)_HV03-14]])</f>
        <v>0</v>
      </c>
      <c r="CO359" s="6">
        <f>SUM(Table1[[#This Row],[MOH 731_HIV_TB_OnART_&lt;1 (M) HV03-15]:[MOH 731_HIV_TB_OnART_25+_(F)_HV03-28]])</f>
        <v>0</v>
      </c>
      <c r="CP359" s="6">
        <f>Table1[[#This Row],[anc1_731]]</f>
        <v>0</v>
      </c>
      <c r="CQ359" s="6">
        <f>Table1[[#This Row],[anc_kp]]</f>
        <v>0</v>
      </c>
      <c r="CR359" s="6">
        <f>Table1[[#This Row],[MOH 731_HIV_TB cases_New_HV03-61]]</f>
        <v>0</v>
      </c>
      <c r="CS359" s="6">
        <f>Table1[[#This Row],[MOH 731_HIV_TB New_KnownHIVPositive(KPs)_HV03-62]]</f>
        <v>0</v>
      </c>
      <c r="CT359" s="6">
        <f t="shared" si="58"/>
        <v>0</v>
      </c>
      <c r="CU359" s="6">
        <f t="shared" si="59"/>
        <v>0</v>
      </c>
      <c r="CV359" s="6">
        <f>Table1[[#This Row],[MOH 731_HIV_TB New HIV Positive_HV03-63]]</f>
        <v>0</v>
      </c>
      <c r="CW359" s="6">
        <f>Table1[[#This Row],[MOH 731_HIV_TB New Known HIV Positive (KP) on HAART_HV03-64]]</f>
        <v>0</v>
      </c>
      <c r="CX359" s="6">
        <f>Table1[[#This Row],[MOH 731_HIV_TB New_start_HAART_HV03-65]]</f>
        <v>0</v>
      </c>
      <c r="CY359" s="6">
        <f>SUM(Table1[[#This Row],[tb_alreadyart_3082]:[tb_newart_3083]])</f>
        <v>0</v>
      </c>
      <c r="CZ359" s="6">
        <f>SUM(Table1[[#This Row],[MOH 731_HTS_No. Initiated on PrEP (NEW)_General popn _(M)_ HV01-19]:[MOH 731_HTS_No. Initiated on PrEP (NEW)_Pregnant and breastfeeding women HV01-31]])</f>
        <v>0</v>
      </c>
      <c r="DA359" s="6">
        <f t="shared" si="60"/>
        <v>0</v>
      </c>
      <c r="DB359" s="6">
        <f t="shared" si="61"/>
        <v>0</v>
      </c>
      <c r="DC359" s="6">
        <f>Table1[[#This Row],[MOH 711 SGBV Total Survivors Seen]]</f>
        <v>0</v>
      </c>
      <c r="DD359" s="6">
        <f t="shared" si="62"/>
        <v>0</v>
      </c>
      <c r="DE359" s="6">
        <f t="shared" si="63"/>
        <v>0</v>
      </c>
      <c r="DF359" s="6">
        <f>SUM(Table1[[#This Row],[MOH 731_HIV_TB_StartTPT_&lt;15 HV03-31]:[MOH 731_HIV_TB_StartTPT_15+ HV03-32]])</f>
        <v>0</v>
      </c>
      <c r="DG359" s="6">
        <f t="shared" si="64"/>
        <v>0</v>
      </c>
      <c r="DH359" s="18"/>
      <c r="DI359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('202408_gYQ0p6264fQ','202408','gYQ0p6264fQ','17100','0','2','0','0','0','0','0','0','0','0','0','0','0','0','0','0','0','0','0','0','0','0','0','0','0','0','0','0','0','0','0','0');</v>
      </c>
    </row>
    <row r="360" spans="2:113" x14ac:dyDescent="0.25">
      <c r="B360" s="1">
        <v>202408</v>
      </c>
      <c r="C360" s="2">
        <v>45505</v>
      </c>
      <c r="D360" s="1">
        <v>202408</v>
      </c>
      <c r="E360" s="1"/>
      <c r="F360" s="1" t="s">
        <v>712</v>
      </c>
      <c r="G360" s="1" t="s">
        <v>713</v>
      </c>
      <c r="H360" s="1">
        <v>16726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>
        <v>23</v>
      </c>
      <c r="BZ360" s="1"/>
      <c r="CA360" s="1"/>
      <c r="CB360" s="16">
        <f>SUM(Table1[[#This Row],[MOH 731_HTS_Positive_2-9 _(M)_ HV01-06]:[MOH 731_HTS_Positive_25+ _(F) (Including PMTCT)_HV01-15]])</f>
        <v>0</v>
      </c>
      <c r="CC360" s="16">
        <f>SUM(Table1[[#This Row],[MOH 731_HTS_Tests _(M)_ HV01-01]:[MOH 731_HTS_Tests _(F) (Including PMTCT)_ HV01-02]])</f>
        <v>0</v>
      </c>
      <c r="CD360" s="16">
        <f>Table1[[#This Row],[MOH 711 New ANC clients]]</f>
        <v>23</v>
      </c>
      <c r="CE360" s="6">
        <f>SUM(Table1[[#This Row],[MOH 731_EMTCT_Tested at ANC_Initial_HV02-02]])</f>
        <v>0</v>
      </c>
      <c r="CF360" s="6">
        <f t="shared" si="66"/>
        <v>0</v>
      </c>
      <c r="CG360" s="6">
        <f t="shared" si="66"/>
        <v>0</v>
      </c>
      <c r="CH360" s="6">
        <f>SUM(Table1[[#This Row],[MOH 731_EMTCT_Known Positive at 1st ANC_HV02-01]])</f>
        <v>0</v>
      </c>
      <c r="CI360" s="6">
        <f>SUM(Table1[[#This Row],[MOH 731_EMTCT_Positive Results_ANC_HV02-10]])</f>
        <v>0</v>
      </c>
      <c r="CJ360" s="6">
        <f t="shared" si="56"/>
        <v>0</v>
      </c>
      <c r="CK360" s="6">
        <f t="shared" si="57"/>
        <v>0</v>
      </c>
      <c r="CL360" s="6">
        <f>Table1[[#This Row],[MOH 731_EMTCT_Start HAART_ANC_HV02-15]]</f>
        <v>0</v>
      </c>
      <c r="CM360" s="6">
        <f>Table1[[#This Row],[MOH 731_EMTCT_On HAART at 1st ANC_HV02-14]]</f>
        <v>0</v>
      </c>
      <c r="CN360" s="6">
        <f>SUM(Table1[[#This Row],[MOH 731_HIV_TB_StartART_&lt;1 (M) HV03-01]:[MOH 731_HIV_TB_StartART_25+_(F)_HV03-14]])</f>
        <v>0</v>
      </c>
      <c r="CO360" s="6">
        <f>SUM(Table1[[#This Row],[MOH 731_HIV_TB_OnART_&lt;1 (M) HV03-15]:[MOH 731_HIV_TB_OnART_25+_(F)_HV03-28]])</f>
        <v>0</v>
      </c>
      <c r="CP360" s="6">
        <f>Table1[[#This Row],[anc1_731]]</f>
        <v>23</v>
      </c>
      <c r="CQ360" s="6">
        <f>Table1[[#This Row],[anc_kp]]</f>
        <v>0</v>
      </c>
      <c r="CR360" s="6">
        <f>Table1[[#This Row],[MOH 731_HIV_TB cases_New_HV03-61]]</f>
        <v>0</v>
      </c>
      <c r="CS360" s="6">
        <f>Table1[[#This Row],[MOH 731_HIV_TB New_KnownHIVPositive(KPs)_HV03-62]]</f>
        <v>0</v>
      </c>
      <c r="CT360" s="6">
        <f t="shared" si="58"/>
        <v>0</v>
      </c>
      <c r="CU360" s="6">
        <f t="shared" si="59"/>
        <v>0</v>
      </c>
      <c r="CV360" s="6">
        <f>Table1[[#This Row],[MOH 731_HIV_TB New HIV Positive_HV03-63]]</f>
        <v>0</v>
      </c>
      <c r="CW360" s="6">
        <f>Table1[[#This Row],[MOH 731_HIV_TB New Known HIV Positive (KP) on HAART_HV03-64]]</f>
        <v>0</v>
      </c>
      <c r="CX360" s="6">
        <f>Table1[[#This Row],[MOH 731_HIV_TB New_start_HAART_HV03-65]]</f>
        <v>0</v>
      </c>
      <c r="CY360" s="6">
        <f>SUM(Table1[[#This Row],[tb_alreadyart_3082]:[tb_newart_3083]])</f>
        <v>0</v>
      </c>
      <c r="CZ360" s="6">
        <f>SUM(Table1[[#This Row],[MOH 731_HTS_No. Initiated on PrEP (NEW)_General popn _(M)_ HV01-19]:[MOH 731_HTS_No. Initiated on PrEP (NEW)_Pregnant and breastfeeding women HV01-31]])</f>
        <v>0</v>
      </c>
      <c r="DA360" s="6">
        <f t="shared" si="60"/>
        <v>0</v>
      </c>
      <c r="DB360" s="6">
        <f t="shared" si="61"/>
        <v>0</v>
      </c>
      <c r="DC360" s="6">
        <f>Table1[[#This Row],[MOH 711 SGBV Total Survivors Seen]]</f>
        <v>0</v>
      </c>
      <c r="DD360" s="6">
        <f t="shared" si="62"/>
        <v>0</v>
      </c>
      <c r="DE360" s="6">
        <f t="shared" si="63"/>
        <v>0</v>
      </c>
      <c r="DF360" s="6">
        <f>SUM(Table1[[#This Row],[MOH 731_HIV_TB_StartTPT_&lt;15 HV03-31]:[MOH 731_HIV_TB_StartTPT_15+ HV03-32]])</f>
        <v>0</v>
      </c>
      <c r="DG360" s="6">
        <f t="shared" si="64"/>
        <v>0</v>
      </c>
      <c r="DH360" s="18"/>
      <c r="DI360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('202408_ZphZMydyPR8','202408','ZphZMydyPR8','16726','0','0','23','0','0','0','0','0','0','0','0','0','0','0','23','0','0','0','0','0','0','0','0','0','0','0','0','0','0','0','0','0');</v>
      </c>
    </row>
    <row r="361" spans="2:113" x14ac:dyDescent="0.25">
      <c r="B361" s="1">
        <v>202408</v>
      </c>
      <c r="C361" s="2">
        <v>45505</v>
      </c>
      <c r="D361" s="1">
        <v>202408</v>
      </c>
      <c r="E361" s="1"/>
      <c r="F361" s="1" t="s">
        <v>155</v>
      </c>
      <c r="G361" s="1" t="s">
        <v>156</v>
      </c>
      <c r="H361" s="1">
        <v>17098</v>
      </c>
      <c r="I361" s="1"/>
      <c r="J361" s="1"/>
      <c r="K361" s="1">
        <v>14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>
        <v>12</v>
      </c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>
        <v>12</v>
      </c>
      <c r="BZ361" s="1"/>
      <c r="CA361" s="1"/>
      <c r="CB361" s="16">
        <f>SUM(Table1[[#This Row],[MOH 731_HTS_Positive_2-9 _(M)_ HV01-06]:[MOH 731_HTS_Positive_25+ _(F) (Including PMTCT)_HV01-15]])</f>
        <v>0</v>
      </c>
      <c r="CC361" s="16">
        <f>SUM(Table1[[#This Row],[MOH 731_HTS_Tests _(M)_ HV01-01]:[MOH 731_HTS_Tests _(F) (Including PMTCT)_ HV01-02]])</f>
        <v>14</v>
      </c>
      <c r="CD361" s="16">
        <f>Table1[[#This Row],[MOH 711 New ANC clients]]</f>
        <v>12</v>
      </c>
      <c r="CE361" s="6">
        <f>SUM(Table1[[#This Row],[MOH 731_EMTCT_Tested at ANC_Initial_HV02-02]])</f>
        <v>12</v>
      </c>
      <c r="CF361" s="6">
        <f t="shared" si="66"/>
        <v>0</v>
      </c>
      <c r="CG361" s="6">
        <f t="shared" si="66"/>
        <v>0</v>
      </c>
      <c r="CH361" s="6">
        <f>SUM(Table1[[#This Row],[MOH 731_EMTCT_Known Positive at 1st ANC_HV02-01]])</f>
        <v>0</v>
      </c>
      <c r="CI361" s="6">
        <f>SUM(Table1[[#This Row],[MOH 731_EMTCT_Positive Results_ANC_HV02-10]])</f>
        <v>0</v>
      </c>
      <c r="CJ361" s="6">
        <f t="shared" si="56"/>
        <v>0</v>
      </c>
      <c r="CK361" s="6">
        <f t="shared" si="57"/>
        <v>0</v>
      </c>
      <c r="CL361" s="6">
        <f>Table1[[#This Row],[MOH 731_EMTCT_Start HAART_ANC_HV02-15]]</f>
        <v>0</v>
      </c>
      <c r="CM361" s="6">
        <f>Table1[[#This Row],[MOH 731_EMTCT_On HAART at 1st ANC_HV02-14]]</f>
        <v>0</v>
      </c>
      <c r="CN361" s="6">
        <f>SUM(Table1[[#This Row],[MOH 731_HIV_TB_StartART_&lt;1 (M) HV03-01]:[MOH 731_HIV_TB_StartART_25+_(F)_HV03-14]])</f>
        <v>0</v>
      </c>
      <c r="CO361" s="6">
        <f>SUM(Table1[[#This Row],[MOH 731_HIV_TB_OnART_&lt;1 (M) HV03-15]:[MOH 731_HIV_TB_OnART_25+_(F)_HV03-28]])</f>
        <v>0</v>
      </c>
      <c r="CP361" s="6">
        <f>Table1[[#This Row],[anc1_731]]</f>
        <v>12</v>
      </c>
      <c r="CQ361" s="6">
        <f>Table1[[#This Row],[anc_kp]]</f>
        <v>0</v>
      </c>
      <c r="CR361" s="6">
        <f>Table1[[#This Row],[MOH 731_HIV_TB cases_New_HV03-61]]</f>
        <v>0</v>
      </c>
      <c r="CS361" s="6">
        <f>Table1[[#This Row],[MOH 731_HIV_TB New_KnownHIVPositive(KPs)_HV03-62]]</f>
        <v>0</v>
      </c>
      <c r="CT361" s="6">
        <f t="shared" si="58"/>
        <v>0</v>
      </c>
      <c r="CU361" s="6">
        <f t="shared" si="59"/>
        <v>0</v>
      </c>
      <c r="CV361" s="6">
        <f>Table1[[#This Row],[MOH 731_HIV_TB New HIV Positive_HV03-63]]</f>
        <v>0</v>
      </c>
      <c r="CW361" s="6">
        <f>Table1[[#This Row],[MOH 731_HIV_TB New Known HIV Positive (KP) on HAART_HV03-64]]</f>
        <v>0</v>
      </c>
      <c r="CX361" s="6">
        <f>Table1[[#This Row],[MOH 731_HIV_TB New_start_HAART_HV03-65]]</f>
        <v>0</v>
      </c>
      <c r="CY361" s="6">
        <f>SUM(Table1[[#This Row],[tb_alreadyart_3082]:[tb_newart_3083]])</f>
        <v>0</v>
      </c>
      <c r="CZ361" s="6">
        <f>SUM(Table1[[#This Row],[MOH 731_HTS_No. Initiated on PrEP (NEW)_General popn _(M)_ HV01-19]:[MOH 731_HTS_No. Initiated on PrEP (NEW)_Pregnant and breastfeeding women HV01-31]])</f>
        <v>0</v>
      </c>
      <c r="DA361" s="6">
        <f t="shared" si="60"/>
        <v>0</v>
      </c>
      <c r="DB361" s="6">
        <f t="shared" si="61"/>
        <v>0</v>
      </c>
      <c r="DC361" s="6">
        <f>Table1[[#This Row],[MOH 711 SGBV Total Survivors Seen]]</f>
        <v>0</v>
      </c>
      <c r="DD361" s="6">
        <f t="shared" si="62"/>
        <v>0</v>
      </c>
      <c r="DE361" s="6">
        <f t="shared" si="63"/>
        <v>0</v>
      </c>
      <c r="DF361" s="6">
        <f>SUM(Table1[[#This Row],[MOH 731_HIV_TB_StartTPT_&lt;15 HV03-31]:[MOH 731_HIV_TB_StartTPT_15+ HV03-32]])</f>
        <v>0</v>
      </c>
      <c r="DG361" s="6">
        <f t="shared" si="64"/>
        <v>0</v>
      </c>
      <c r="DH361" s="18"/>
      <c r="DI361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('202408_iOvnmVbUTLx','202408','iOvnmVbUTLx','17098','0','14','12','12','0','0','0','0','0','0','0','0','0','0','12','0','0','0','0','0','0','0','0','0','0','0','0','0','0','0','0','0');</v>
      </c>
    </row>
    <row r="362" spans="2:113" x14ac:dyDescent="0.25">
      <c r="B362" s="1">
        <v>202408</v>
      </c>
      <c r="C362" s="2">
        <v>45505</v>
      </c>
      <c r="D362" s="1">
        <v>202408</v>
      </c>
      <c r="E362" s="1"/>
      <c r="F362" s="1" t="s">
        <v>157</v>
      </c>
      <c r="G362" s="1" t="s">
        <v>158</v>
      </c>
      <c r="H362" s="1">
        <v>14677</v>
      </c>
      <c r="I362" s="1"/>
      <c r="J362" s="1">
        <v>8</v>
      </c>
      <c r="K362" s="1">
        <v>29</v>
      </c>
      <c r="L362" s="1"/>
      <c r="M362" s="1"/>
      <c r="N362" s="1"/>
      <c r="O362" s="1"/>
      <c r="P362" s="1"/>
      <c r="Q362" s="1"/>
      <c r="R362" s="1"/>
      <c r="S362" s="1"/>
      <c r="T362" s="1"/>
      <c r="U362" s="1">
        <v>2</v>
      </c>
      <c r="V362" s="1"/>
      <c r="W362" s="1">
        <v>2</v>
      </c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>
        <v>2</v>
      </c>
      <c r="AK362" s="1">
        <v>4</v>
      </c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>
        <v>1</v>
      </c>
      <c r="BG362" s="1"/>
      <c r="BH362" s="1">
        <v>1</v>
      </c>
      <c r="BI362" s="1"/>
      <c r="BJ362" s="1">
        <v>1</v>
      </c>
      <c r="BK362" s="1"/>
      <c r="BL362" s="1"/>
      <c r="BM362" s="1"/>
      <c r="BN362" s="1"/>
      <c r="BO362" s="1"/>
      <c r="BP362" s="1">
        <v>6</v>
      </c>
      <c r="BQ362" s="1">
        <v>19</v>
      </c>
      <c r="BR362" s="1"/>
      <c r="BS362" s="1">
        <v>2</v>
      </c>
      <c r="BT362" s="1"/>
      <c r="BU362" s="1"/>
      <c r="BV362" s="1"/>
      <c r="BW362" s="1"/>
      <c r="BX362" s="1"/>
      <c r="BY362" s="1">
        <v>3</v>
      </c>
      <c r="BZ362" s="1"/>
      <c r="CA362" s="1"/>
      <c r="CB362" s="16">
        <f>SUM(Table1[[#This Row],[MOH 731_HTS_Positive_2-9 _(M)_ HV01-06]:[MOH 731_HTS_Positive_25+ _(F) (Including PMTCT)_HV01-15]])</f>
        <v>2</v>
      </c>
      <c r="CC362" s="16">
        <f>SUM(Table1[[#This Row],[MOH 731_HTS_Tests _(M)_ HV01-01]:[MOH 731_HTS_Tests _(F) (Including PMTCT)_ HV01-02]])</f>
        <v>37</v>
      </c>
      <c r="CD362" s="16">
        <f>Table1[[#This Row],[MOH 711 New ANC clients]]</f>
        <v>3</v>
      </c>
      <c r="CE362" s="6">
        <f>SUM(Table1[[#This Row],[MOH 731_EMTCT_Tested at ANC_Initial_HV02-02]])</f>
        <v>2</v>
      </c>
      <c r="CF362" s="6">
        <f t="shared" si="66"/>
        <v>0</v>
      </c>
      <c r="CG362" s="6">
        <f t="shared" si="66"/>
        <v>0</v>
      </c>
      <c r="CH362" s="6">
        <f>SUM(Table1[[#This Row],[MOH 731_EMTCT_Known Positive at 1st ANC_HV02-01]])</f>
        <v>0</v>
      </c>
      <c r="CI362" s="6">
        <f>SUM(Table1[[#This Row],[MOH 731_EMTCT_Positive Results_ANC_HV02-10]])</f>
        <v>0</v>
      </c>
      <c r="CJ362" s="6">
        <f t="shared" si="56"/>
        <v>0</v>
      </c>
      <c r="CK362" s="6">
        <f t="shared" si="57"/>
        <v>0</v>
      </c>
      <c r="CL362" s="6">
        <f>Table1[[#This Row],[MOH 731_EMTCT_Start HAART_ANC_HV02-15]]</f>
        <v>0</v>
      </c>
      <c r="CM362" s="6">
        <f>Table1[[#This Row],[MOH 731_EMTCT_On HAART at 1st ANC_HV02-14]]</f>
        <v>0</v>
      </c>
      <c r="CN362" s="6">
        <f>SUM(Table1[[#This Row],[MOH 731_HIV_TB_StartART_&lt;1 (M) HV03-01]:[MOH 731_HIV_TB_StartART_25+_(F)_HV03-14]])</f>
        <v>0</v>
      </c>
      <c r="CO362" s="6">
        <f>SUM(Table1[[#This Row],[MOH 731_HIV_TB_OnART_&lt;1 (M) HV03-15]:[MOH 731_HIV_TB_OnART_25+_(F)_HV03-28]])</f>
        <v>28</v>
      </c>
      <c r="CP362" s="6">
        <f>Table1[[#This Row],[anc1_731]]</f>
        <v>3</v>
      </c>
      <c r="CQ362" s="6">
        <f>Table1[[#This Row],[anc_kp]]</f>
        <v>0</v>
      </c>
      <c r="CR362" s="6">
        <f>Table1[[#This Row],[MOH 731_HIV_TB cases_New_HV03-61]]</f>
        <v>0</v>
      </c>
      <c r="CS362" s="6">
        <f>Table1[[#This Row],[MOH 731_HIV_TB New_KnownHIVPositive(KPs)_HV03-62]]</f>
        <v>0</v>
      </c>
      <c r="CT362" s="6">
        <f t="shared" si="58"/>
        <v>0</v>
      </c>
      <c r="CU362" s="6">
        <f t="shared" si="59"/>
        <v>0</v>
      </c>
      <c r="CV362" s="6">
        <f>Table1[[#This Row],[MOH 731_HIV_TB New HIV Positive_HV03-63]]</f>
        <v>0</v>
      </c>
      <c r="CW362" s="6">
        <f>Table1[[#This Row],[MOH 731_HIV_TB New Known HIV Positive (KP) on HAART_HV03-64]]</f>
        <v>0</v>
      </c>
      <c r="CX362" s="6">
        <f>Table1[[#This Row],[MOH 731_HIV_TB New_start_HAART_HV03-65]]</f>
        <v>0</v>
      </c>
      <c r="CY362" s="6">
        <f>SUM(Table1[[#This Row],[tb_alreadyart_3082]:[tb_newart_3083]])</f>
        <v>0</v>
      </c>
      <c r="CZ362" s="6">
        <f>SUM(Table1[[#This Row],[MOH 731_HTS_No. Initiated on PrEP (NEW)_General popn _(M)_ HV01-19]:[MOH 731_HTS_No. Initiated on PrEP (NEW)_Pregnant and breastfeeding women HV01-31]])</f>
        <v>2</v>
      </c>
      <c r="DA362" s="6">
        <f t="shared" si="60"/>
        <v>0</v>
      </c>
      <c r="DB362" s="6">
        <f t="shared" si="61"/>
        <v>0</v>
      </c>
      <c r="DC362" s="6">
        <f>Table1[[#This Row],[MOH 711 SGBV Total Survivors Seen]]</f>
        <v>0</v>
      </c>
      <c r="DD362" s="6">
        <f t="shared" si="62"/>
        <v>0</v>
      </c>
      <c r="DE362" s="6">
        <f t="shared" si="63"/>
        <v>0</v>
      </c>
      <c r="DF362" s="6">
        <f>SUM(Table1[[#This Row],[MOH 731_HIV_TB_StartTPT_&lt;15 HV03-31]:[MOH 731_HIV_TB_StartTPT_15+ HV03-32]])</f>
        <v>2</v>
      </c>
      <c r="DG362" s="6">
        <f t="shared" si="64"/>
        <v>0</v>
      </c>
      <c r="DH362" s="18"/>
      <c r="DI362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('202408_MMyjIyiY3E9','202408','MMyjIyiY3E9','14677','2','37','3','2','0','0','0','0','0','0','0','0','0','28','3','0','0','0','0','0','0','0','0','0','2','0','0','0','0','0','2','0');</v>
      </c>
    </row>
    <row r="363" spans="2:113" x14ac:dyDescent="0.25">
      <c r="B363" s="1">
        <v>202408</v>
      </c>
      <c r="C363" s="2">
        <v>45505</v>
      </c>
      <c r="D363" s="1">
        <v>202408</v>
      </c>
      <c r="E363" s="1"/>
      <c r="F363" s="1" t="s">
        <v>159</v>
      </c>
      <c r="G363" s="1" t="s">
        <v>160</v>
      </c>
      <c r="H363" s="1">
        <v>26327</v>
      </c>
      <c r="I363" s="1"/>
      <c r="J363" s="1"/>
      <c r="K363" s="1">
        <v>5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>
        <v>1</v>
      </c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>
        <v>1</v>
      </c>
      <c r="BZ363" s="1"/>
      <c r="CA363" s="1"/>
      <c r="CB363" s="16">
        <f>SUM(Table1[[#This Row],[MOH 731_HTS_Positive_2-9 _(M)_ HV01-06]:[MOH 731_HTS_Positive_25+ _(F) (Including PMTCT)_HV01-15]])</f>
        <v>0</v>
      </c>
      <c r="CC363" s="16">
        <f>SUM(Table1[[#This Row],[MOH 731_HTS_Tests _(M)_ HV01-01]:[MOH 731_HTS_Tests _(F) (Including PMTCT)_ HV01-02]])</f>
        <v>5</v>
      </c>
      <c r="CD363" s="16">
        <f>Table1[[#This Row],[MOH 711 New ANC clients]]</f>
        <v>1</v>
      </c>
      <c r="CE363" s="6">
        <f>SUM(Table1[[#This Row],[MOH 731_EMTCT_Tested at ANC_Initial_HV02-02]])</f>
        <v>1</v>
      </c>
      <c r="CF363" s="6">
        <f t="shared" si="66"/>
        <v>0</v>
      </c>
      <c r="CG363" s="6">
        <f t="shared" si="66"/>
        <v>0</v>
      </c>
      <c r="CH363" s="6">
        <f>SUM(Table1[[#This Row],[MOH 731_EMTCT_Known Positive at 1st ANC_HV02-01]])</f>
        <v>0</v>
      </c>
      <c r="CI363" s="6">
        <f>SUM(Table1[[#This Row],[MOH 731_EMTCT_Positive Results_ANC_HV02-10]])</f>
        <v>0</v>
      </c>
      <c r="CJ363" s="6">
        <f t="shared" si="56"/>
        <v>0</v>
      </c>
      <c r="CK363" s="6">
        <f t="shared" si="57"/>
        <v>0</v>
      </c>
      <c r="CL363" s="6">
        <f>Table1[[#This Row],[MOH 731_EMTCT_Start HAART_ANC_HV02-15]]</f>
        <v>0</v>
      </c>
      <c r="CM363" s="6">
        <f>Table1[[#This Row],[MOH 731_EMTCT_On HAART at 1st ANC_HV02-14]]</f>
        <v>0</v>
      </c>
      <c r="CN363" s="6">
        <f>SUM(Table1[[#This Row],[MOH 731_HIV_TB_StartART_&lt;1 (M) HV03-01]:[MOH 731_HIV_TB_StartART_25+_(F)_HV03-14]])</f>
        <v>0</v>
      </c>
      <c r="CO363" s="6">
        <f>SUM(Table1[[#This Row],[MOH 731_HIV_TB_OnART_&lt;1 (M) HV03-15]:[MOH 731_HIV_TB_OnART_25+_(F)_HV03-28]])</f>
        <v>0</v>
      </c>
      <c r="CP363" s="6">
        <f>Table1[[#This Row],[anc1_731]]</f>
        <v>1</v>
      </c>
      <c r="CQ363" s="6">
        <f>Table1[[#This Row],[anc_kp]]</f>
        <v>0</v>
      </c>
      <c r="CR363" s="6">
        <f>Table1[[#This Row],[MOH 731_HIV_TB cases_New_HV03-61]]</f>
        <v>0</v>
      </c>
      <c r="CS363" s="6">
        <f>Table1[[#This Row],[MOH 731_HIV_TB New_KnownHIVPositive(KPs)_HV03-62]]</f>
        <v>0</v>
      </c>
      <c r="CT363" s="6">
        <f t="shared" si="58"/>
        <v>0</v>
      </c>
      <c r="CU363" s="6">
        <f t="shared" si="59"/>
        <v>0</v>
      </c>
      <c r="CV363" s="6">
        <f>Table1[[#This Row],[MOH 731_HIV_TB New HIV Positive_HV03-63]]</f>
        <v>0</v>
      </c>
      <c r="CW363" s="6">
        <f>Table1[[#This Row],[MOH 731_HIV_TB New Known HIV Positive (KP) on HAART_HV03-64]]</f>
        <v>0</v>
      </c>
      <c r="CX363" s="6">
        <f>Table1[[#This Row],[MOH 731_HIV_TB New_start_HAART_HV03-65]]</f>
        <v>0</v>
      </c>
      <c r="CY363" s="6">
        <f>SUM(Table1[[#This Row],[tb_alreadyart_3082]:[tb_newart_3083]])</f>
        <v>0</v>
      </c>
      <c r="CZ363" s="6">
        <f>SUM(Table1[[#This Row],[MOH 731_HTS_No. Initiated on PrEP (NEW)_General popn _(M)_ HV01-19]:[MOH 731_HTS_No. Initiated on PrEP (NEW)_Pregnant and breastfeeding women HV01-31]])</f>
        <v>0</v>
      </c>
      <c r="DA363" s="6">
        <f t="shared" si="60"/>
        <v>0</v>
      </c>
      <c r="DB363" s="6">
        <f t="shared" si="61"/>
        <v>0</v>
      </c>
      <c r="DC363" s="6">
        <f>Table1[[#This Row],[MOH 711 SGBV Total Survivors Seen]]</f>
        <v>0</v>
      </c>
      <c r="DD363" s="6">
        <f t="shared" si="62"/>
        <v>0</v>
      </c>
      <c r="DE363" s="6">
        <f t="shared" si="63"/>
        <v>0</v>
      </c>
      <c r="DF363" s="6">
        <f>SUM(Table1[[#This Row],[MOH 731_HIV_TB_StartTPT_&lt;15 HV03-31]:[MOH 731_HIV_TB_StartTPT_15+ HV03-32]])</f>
        <v>0</v>
      </c>
      <c r="DG363" s="6">
        <f t="shared" si="64"/>
        <v>0</v>
      </c>
      <c r="DH363" s="18"/>
      <c r="DI363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('202408_ZWrL29eIXNf','202408','ZWrL29eIXNf','26327','0','5','1','1','0','0','0','0','0','0','0','0','0','0','1','0','0','0','0','0','0','0','0','0','0','0','0','0','0','0','0','0');</v>
      </c>
    </row>
    <row r="364" spans="2:113" x14ac:dyDescent="0.25">
      <c r="B364" s="1">
        <v>202408</v>
      </c>
      <c r="C364" s="2">
        <v>45505</v>
      </c>
      <c r="D364" s="1">
        <v>202408</v>
      </c>
      <c r="E364" s="1"/>
      <c r="F364" s="1" t="s">
        <v>161</v>
      </c>
      <c r="G364" s="1" t="s">
        <v>162</v>
      </c>
      <c r="H364" s="1">
        <v>14702</v>
      </c>
      <c r="I364" s="1"/>
      <c r="J364" s="1"/>
      <c r="K364" s="1">
        <v>3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6">
        <f>SUM(Table1[[#This Row],[MOH 731_HTS_Positive_2-9 _(M)_ HV01-06]:[MOH 731_HTS_Positive_25+ _(F) (Including PMTCT)_HV01-15]])</f>
        <v>0</v>
      </c>
      <c r="CC364" s="16">
        <f>SUM(Table1[[#This Row],[MOH 731_HTS_Tests _(M)_ HV01-01]:[MOH 731_HTS_Tests _(F) (Including PMTCT)_ HV01-02]])</f>
        <v>3</v>
      </c>
      <c r="CD364" s="16">
        <f>Table1[[#This Row],[MOH 711 New ANC clients]]</f>
        <v>0</v>
      </c>
      <c r="CE364" s="6">
        <f>SUM(Table1[[#This Row],[MOH 731_EMTCT_Tested at ANC_Initial_HV02-02]])</f>
        <v>0</v>
      </c>
      <c r="CF364" s="6">
        <f t="shared" si="66"/>
        <v>0</v>
      </c>
      <c r="CG364" s="6">
        <f t="shared" si="66"/>
        <v>0</v>
      </c>
      <c r="CH364" s="6">
        <f>SUM(Table1[[#This Row],[MOH 731_EMTCT_Known Positive at 1st ANC_HV02-01]])</f>
        <v>0</v>
      </c>
      <c r="CI364" s="6">
        <f>SUM(Table1[[#This Row],[MOH 731_EMTCT_Positive Results_ANC_HV02-10]])</f>
        <v>0</v>
      </c>
      <c r="CJ364" s="6">
        <f t="shared" si="56"/>
        <v>0</v>
      </c>
      <c r="CK364" s="6">
        <f t="shared" si="57"/>
        <v>0</v>
      </c>
      <c r="CL364" s="6">
        <f>Table1[[#This Row],[MOH 731_EMTCT_Start HAART_ANC_HV02-15]]</f>
        <v>0</v>
      </c>
      <c r="CM364" s="6">
        <f>Table1[[#This Row],[MOH 731_EMTCT_On HAART at 1st ANC_HV02-14]]</f>
        <v>0</v>
      </c>
      <c r="CN364" s="6">
        <f>SUM(Table1[[#This Row],[MOH 731_HIV_TB_StartART_&lt;1 (M) HV03-01]:[MOH 731_HIV_TB_StartART_25+_(F)_HV03-14]])</f>
        <v>0</v>
      </c>
      <c r="CO364" s="6">
        <f>SUM(Table1[[#This Row],[MOH 731_HIV_TB_OnART_&lt;1 (M) HV03-15]:[MOH 731_HIV_TB_OnART_25+_(F)_HV03-28]])</f>
        <v>0</v>
      </c>
      <c r="CP364" s="6">
        <f>Table1[[#This Row],[anc1_731]]</f>
        <v>0</v>
      </c>
      <c r="CQ364" s="6">
        <f>Table1[[#This Row],[anc_kp]]</f>
        <v>0</v>
      </c>
      <c r="CR364" s="6">
        <f>Table1[[#This Row],[MOH 731_HIV_TB cases_New_HV03-61]]</f>
        <v>0</v>
      </c>
      <c r="CS364" s="6">
        <f>Table1[[#This Row],[MOH 731_HIV_TB New_KnownHIVPositive(KPs)_HV03-62]]</f>
        <v>0</v>
      </c>
      <c r="CT364" s="6">
        <f t="shared" si="58"/>
        <v>0</v>
      </c>
      <c r="CU364" s="6">
        <f t="shared" si="59"/>
        <v>0</v>
      </c>
      <c r="CV364" s="6">
        <f>Table1[[#This Row],[MOH 731_HIV_TB New HIV Positive_HV03-63]]</f>
        <v>0</v>
      </c>
      <c r="CW364" s="6">
        <f>Table1[[#This Row],[MOH 731_HIV_TB New Known HIV Positive (KP) on HAART_HV03-64]]</f>
        <v>0</v>
      </c>
      <c r="CX364" s="6">
        <f>Table1[[#This Row],[MOH 731_HIV_TB New_start_HAART_HV03-65]]</f>
        <v>0</v>
      </c>
      <c r="CY364" s="6">
        <f>SUM(Table1[[#This Row],[tb_alreadyart_3082]:[tb_newart_3083]])</f>
        <v>0</v>
      </c>
      <c r="CZ364" s="6">
        <f>SUM(Table1[[#This Row],[MOH 731_HTS_No. Initiated on PrEP (NEW)_General popn _(M)_ HV01-19]:[MOH 731_HTS_No. Initiated on PrEP (NEW)_Pregnant and breastfeeding women HV01-31]])</f>
        <v>0</v>
      </c>
      <c r="DA364" s="6">
        <f t="shared" si="60"/>
        <v>0</v>
      </c>
      <c r="DB364" s="6">
        <f t="shared" si="61"/>
        <v>0</v>
      </c>
      <c r="DC364" s="6">
        <f>Table1[[#This Row],[MOH 711 SGBV Total Survivors Seen]]</f>
        <v>0</v>
      </c>
      <c r="DD364" s="6">
        <f t="shared" si="62"/>
        <v>0</v>
      </c>
      <c r="DE364" s="6">
        <f t="shared" si="63"/>
        <v>0</v>
      </c>
      <c r="DF364" s="6">
        <f>SUM(Table1[[#This Row],[MOH 731_HIV_TB_StartTPT_&lt;15 HV03-31]:[MOH 731_HIV_TB_StartTPT_15+ HV03-32]])</f>
        <v>0</v>
      </c>
      <c r="DG364" s="6">
        <f t="shared" si="64"/>
        <v>0</v>
      </c>
      <c r="DH364" s="18"/>
      <c r="DI364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('202408_bHFuoTfIWkc','202408','bHFuoTfIWkc','14702','0','3','0','0','0','0','0','0','0','0','0','0','0','0','0','0','0','0','0','0','0','0','0','0','0','0','0','0','0','0','0','0');</v>
      </c>
    </row>
    <row r="365" spans="2:113" x14ac:dyDescent="0.25">
      <c r="B365" s="1">
        <v>202408</v>
      </c>
      <c r="C365" s="2">
        <v>45505</v>
      </c>
      <c r="D365" s="1">
        <v>202408</v>
      </c>
      <c r="E365" s="1"/>
      <c r="F365" s="1" t="s">
        <v>163</v>
      </c>
      <c r="G365" s="1" t="s">
        <v>164</v>
      </c>
      <c r="H365" s="1">
        <v>14709</v>
      </c>
      <c r="I365" s="1"/>
      <c r="J365" s="1"/>
      <c r="K365" s="1">
        <v>3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>
        <v>1</v>
      </c>
      <c r="AK365" s="1">
        <v>1</v>
      </c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>
        <v>1</v>
      </c>
      <c r="BZ365" s="1"/>
      <c r="CA365" s="1"/>
      <c r="CB365" s="16">
        <f>SUM(Table1[[#This Row],[MOH 731_HTS_Positive_2-9 _(M)_ HV01-06]:[MOH 731_HTS_Positive_25+ _(F) (Including PMTCT)_HV01-15]])</f>
        <v>0</v>
      </c>
      <c r="CC365" s="16">
        <f>SUM(Table1[[#This Row],[MOH 731_HTS_Tests _(M)_ HV01-01]:[MOH 731_HTS_Tests _(F) (Including PMTCT)_ HV01-02]])</f>
        <v>3</v>
      </c>
      <c r="CD365" s="16">
        <f>Table1[[#This Row],[MOH 711 New ANC clients]]</f>
        <v>1</v>
      </c>
      <c r="CE365" s="6">
        <f>SUM(Table1[[#This Row],[MOH 731_EMTCT_Tested at ANC_Initial_HV02-02]])</f>
        <v>1</v>
      </c>
      <c r="CF365" s="6">
        <f t="shared" si="66"/>
        <v>0</v>
      </c>
      <c r="CG365" s="6">
        <f t="shared" si="66"/>
        <v>0</v>
      </c>
      <c r="CH365" s="6">
        <f>SUM(Table1[[#This Row],[MOH 731_EMTCT_Known Positive at 1st ANC_HV02-01]])</f>
        <v>0</v>
      </c>
      <c r="CI365" s="6">
        <f>SUM(Table1[[#This Row],[MOH 731_EMTCT_Positive Results_ANC_HV02-10]])</f>
        <v>0</v>
      </c>
      <c r="CJ365" s="6">
        <f t="shared" si="56"/>
        <v>0</v>
      </c>
      <c r="CK365" s="6">
        <f t="shared" si="57"/>
        <v>0</v>
      </c>
      <c r="CL365" s="6">
        <f>Table1[[#This Row],[MOH 731_EMTCT_Start HAART_ANC_HV02-15]]</f>
        <v>0</v>
      </c>
      <c r="CM365" s="6">
        <f>Table1[[#This Row],[MOH 731_EMTCT_On HAART at 1st ANC_HV02-14]]</f>
        <v>0</v>
      </c>
      <c r="CN365" s="6">
        <f>SUM(Table1[[#This Row],[MOH 731_HIV_TB_StartART_&lt;1 (M) HV03-01]:[MOH 731_HIV_TB_StartART_25+_(F)_HV03-14]])</f>
        <v>0</v>
      </c>
      <c r="CO365" s="6">
        <f>SUM(Table1[[#This Row],[MOH 731_HIV_TB_OnART_&lt;1 (M) HV03-15]:[MOH 731_HIV_TB_OnART_25+_(F)_HV03-28]])</f>
        <v>0</v>
      </c>
      <c r="CP365" s="6">
        <f>Table1[[#This Row],[anc1_731]]</f>
        <v>1</v>
      </c>
      <c r="CQ365" s="6">
        <f>Table1[[#This Row],[anc_kp]]</f>
        <v>0</v>
      </c>
      <c r="CR365" s="6">
        <f>Table1[[#This Row],[MOH 731_HIV_TB cases_New_HV03-61]]</f>
        <v>0</v>
      </c>
      <c r="CS365" s="6">
        <f>Table1[[#This Row],[MOH 731_HIV_TB New_KnownHIVPositive(KPs)_HV03-62]]</f>
        <v>0</v>
      </c>
      <c r="CT365" s="6">
        <f t="shared" si="58"/>
        <v>0</v>
      </c>
      <c r="CU365" s="6">
        <f t="shared" si="59"/>
        <v>0</v>
      </c>
      <c r="CV365" s="6">
        <f>Table1[[#This Row],[MOH 731_HIV_TB New HIV Positive_HV03-63]]</f>
        <v>0</v>
      </c>
      <c r="CW365" s="6">
        <f>Table1[[#This Row],[MOH 731_HIV_TB New Known HIV Positive (KP) on HAART_HV03-64]]</f>
        <v>0</v>
      </c>
      <c r="CX365" s="6">
        <f>Table1[[#This Row],[MOH 731_HIV_TB New_start_HAART_HV03-65]]</f>
        <v>0</v>
      </c>
      <c r="CY365" s="6">
        <f>SUM(Table1[[#This Row],[tb_alreadyart_3082]:[tb_newart_3083]])</f>
        <v>0</v>
      </c>
      <c r="CZ365" s="6">
        <f>SUM(Table1[[#This Row],[MOH 731_HTS_No. Initiated on PrEP (NEW)_General popn _(M)_ HV01-19]:[MOH 731_HTS_No. Initiated on PrEP (NEW)_Pregnant and breastfeeding women HV01-31]])</f>
        <v>0</v>
      </c>
      <c r="DA365" s="6">
        <f t="shared" si="60"/>
        <v>0</v>
      </c>
      <c r="DB365" s="6">
        <f t="shared" si="61"/>
        <v>0</v>
      </c>
      <c r="DC365" s="6">
        <f>Table1[[#This Row],[MOH 711 SGBV Total Survivors Seen]]</f>
        <v>0</v>
      </c>
      <c r="DD365" s="6">
        <f t="shared" si="62"/>
        <v>0</v>
      </c>
      <c r="DE365" s="6">
        <f t="shared" si="63"/>
        <v>0</v>
      </c>
      <c r="DF365" s="6">
        <f>SUM(Table1[[#This Row],[MOH 731_HIV_TB_StartTPT_&lt;15 HV03-31]:[MOH 731_HIV_TB_StartTPT_15+ HV03-32]])</f>
        <v>0</v>
      </c>
      <c r="DG365" s="6">
        <f t="shared" si="64"/>
        <v>0</v>
      </c>
      <c r="DH365" s="18"/>
      <c r="DI365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('202408_eaGF5C5JbH7','202408','eaGF5C5JbH7','14709','0','3','1','1','0','0','0','0','0','0','0','0','0','0','1','0','0','0','0','0','0','0','0','0','0','0','0','0','0','0','0','0');</v>
      </c>
    </row>
    <row r="366" spans="2:113" x14ac:dyDescent="0.25">
      <c r="B366" s="1">
        <v>202408</v>
      </c>
      <c r="C366" s="2">
        <v>45505</v>
      </c>
      <c r="D366" s="1">
        <v>202408</v>
      </c>
      <c r="E366" s="1"/>
      <c r="F366" s="1" t="s">
        <v>165</v>
      </c>
      <c r="G366" s="1" t="s">
        <v>166</v>
      </c>
      <c r="H366" s="1">
        <v>14710</v>
      </c>
      <c r="I366" s="1" t="s">
        <v>167</v>
      </c>
      <c r="J366" s="1">
        <v>4</v>
      </c>
      <c r="K366" s="1">
        <v>11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>
        <v>4</v>
      </c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6">
        <f>SUM(Table1[[#This Row],[MOH 731_HTS_Positive_2-9 _(M)_ HV01-06]:[MOH 731_HTS_Positive_25+ _(F) (Including PMTCT)_HV01-15]])</f>
        <v>0</v>
      </c>
      <c r="CC366" s="16">
        <f>SUM(Table1[[#This Row],[MOH 731_HTS_Tests _(M)_ HV01-01]:[MOH 731_HTS_Tests _(F) (Including PMTCT)_ HV01-02]])</f>
        <v>15</v>
      </c>
      <c r="CD366" s="16">
        <f>Table1[[#This Row],[MOH 711 New ANC clients]]</f>
        <v>0</v>
      </c>
      <c r="CE366" s="6">
        <f>SUM(Table1[[#This Row],[MOH 731_EMTCT_Tested at ANC_Initial_HV02-02]])</f>
        <v>0</v>
      </c>
      <c r="CF366" s="6">
        <f t="shared" si="66"/>
        <v>0</v>
      </c>
      <c r="CG366" s="6">
        <f t="shared" si="66"/>
        <v>0</v>
      </c>
      <c r="CH366" s="6">
        <f>SUM(Table1[[#This Row],[MOH 731_EMTCT_Known Positive at 1st ANC_HV02-01]])</f>
        <v>0</v>
      </c>
      <c r="CI366" s="6">
        <f>SUM(Table1[[#This Row],[MOH 731_EMTCT_Positive Results_ANC_HV02-10]])</f>
        <v>0</v>
      </c>
      <c r="CJ366" s="6">
        <f t="shared" si="56"/>
        <v>0</v>
      </c>
      <c r="CK366" s="6">
        <f t="shared" si="57"/>
        <v>0</v>
      </c>
      <c r="CL366" s="6">
        <f>Table1[[#This Row],[MOH 731_EMTCT_Start HAART_ANC_HV02-15]]</f>
        <v>0</v>
      </c>
      <c r="CM366" s="6">
        <f>Table1[[#This Row],[MOH 731_EMTCT_On HAART at 1st ANC_HV02-14]]</f>
        <v>0</v>
      </c>
      <c r="CN366" s="6">
        <f>SUM(Table1[[#This Row],[MOH 731_HIV_TB_StartART_&lt;1 (M) HV03-01]:[MOH 731_HIV_TB_StartART_25+_(F)_HV03-14]])</f>
        <v>0</v>
      </c>
      <c r="CO366" s="6">
        <f>SUM(Table1[[#This Row],[MOH 731_HIV_TB_OnART_&lt;1 (M) HV03-15]:[MOH 731_HIV_TB_OnART_25+_(F)_HV03-28]])</f>
        <v>4</v>
      </c>
      <c r="CP366" s="6">
        <f>Table1[[#This Row],[anc1_731]]</f>
        <v>0</v>
      </c>
      <c r="CQ366" s="6">
        <f>Table1[[#This Row],[anc_kp]]</f>
        <v>0</v>
      </c>
      <c r="CR366" s="6">
        <f>Table1[[#This Row],[MOH 731_HIV_TB cases_New_HV03-61]]</f>
        <v>0</v>
      </c>
      <c r="CS366" s="6">
        <f>Table1[[#This Row],[MOH 731_HIV_TB New_KnownHIVPositive(KPs)_HV03-62]]</f>
        <v>0</v>
      </c>
      <c r="CT366" s="6">
        <f t="shared" si="58"/>
        <v>0</v>
      </c>
      <c r="CU366" s="6">
        <f t="shared" si="59"/>
        <v>0</v>
      </c>
      <c r="CV366" s="6">
        <f>Table1[[#This Row],[MOH 731_HIV_TB New HIV Positive_HV03-63]]</f>
        <v>0</v>
      </c>
      <c r="CW366" s="6">
        <f>Table1[[#This Row],[MOH 731_HIV_TB New Known HIV Positive (KP) on HAART_HV03-64]]</f>
        <v>0</v>
      </c>
      <c r="CX366" s="6">
        <f>Table1[[#This Row],[MOH 731_HIV_TB New_start_HAART_HV03-65]]</f>
        <v>0</v>
      </c>
      <c r="CY366" s="6">
        <f>SUM(Table1[[#This Row],[tb_alreadyart_3082]:[tb_newart_3083]])</f>
        <v>0</v>
      </c>
      <c r="CZ366" s="6">
        <f>SUM(Table1[[#This Row],[MOH 731_HTS_No. Initiated on PrEP (NEW)_General popn _(M)_ HV01-19]:[MOH 731_HTS_No. Initiated on PrEP (NEW)_Pregnant and breastfeeding women HV01-31]])</f>
        <v>0</v>
      </c>
      <c r="DA366" s="6">
        <f t="shared" si="60"/>
        <v>0</v>
      </c>
      <c r="DB366" s="6">
        <f t="shared" si="61"/>
        <v>0</v>
      </c>
      <c r="DC366" s="6">
        <f>Table1[[#This Row],[MOH 711 SGBV Total Survivors Seen]]</f>
        <v>0</v>
      </c>
      <c r="DD366" s="6">
        <f t="shared" si="62"/>
        <v>0</v>
      </c>
      <c r="DE366" s="6">
        <f t="shared" si="63"/>
        <v>0</v>
      </c>
      <c r="DF366" s="6">
        <f>SUM(Table1[[#This Row],[MOH 731_HIV_TB_StartTPT_&lt;15 HV03-31]:[MOH 731_HIV_TB_StartTPT_15+ HV03-32]])</f>
        <v>0</v>
      </c>
      <c r="DG366" s="6">
        <f t="shared" si="64"/>
        <v>0</v>
      </c>
      <c r="DH366" s="18"/>
      <c r="DI366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('202408_FQn9uxMgroc','202408','FQn9uxMgroc','14710','0','15','0','0','0','0','0','0','0','0','0','0','0','4','0','0','0','0','0','0','0','0','0','0','0','0','0','0','0','0','0','0');</v>
      </c>
    </row>
    <row r="367" spans="2:113" x14ac:dyDescent="0.25">
      <c r="B367" s="1">
        <v>202408</v>
      </c>
      <c r="C367" s="2">
        <v>45505</v>
      </c>
      <c r="D367" s="1">
        <v>202408</v>
      </c>
      <c r="E367" s="1"/>
      <c r="F367" s="1" t="s">
        <v>531</v>
      </c>
      <c r="G367" s="1" t="s">
        <v>532</v>
      </c>
      <c r="H367" s="1">
        <v>14716</v>
      </c>
      <c r="I367" s="1"/>
      <c r="J367" s="1">
        <v>1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6">
        <f>SUM(Table1[[#This Row],[MOH 731_HTS_Positive_2-9 _(M)_ HV01-06]:[MOH 731_HTS_Positive_25+ _(F) (Including PMTCT)_HV01-15]])</f>
        <v>0</v>
      </c>
      <c r="CC367" s="16">
        <f>SUM(Table1[[#This Row],[MOH 731_HTS_Tests _(M)_ HV01-01]:[MOH 731_HTS_Tests _(F) (Including PMTCT)_ HV01-02]])</f>
        <v>1</v>
      </c>
      <c r="CD367" s="16">
        <f>Table1[[#This Row],[MOH 711 New ANC clients]]</f>
        <v>0</v>
      </c>
      <c r="CE367" s="6">
        <f>SUM(Table1[[#This Row],[MOH 731_EMTCT_Tested at ANC_Initial_HV02-02]])</f>
        <v>0</v>
      </c>
      <c r="CF367" s="6">
        <f t="shared" si="66"/>
        <v>0</v>
      </c>
      <c r="CG367" s="6">
        <f t="shared" si="66"/>
        <v>0</v>
      </c>
      <c r="CH367" s="6">
        <f>SUM(Table1[[#This Row],[MOH 731_EMTCT_Known Positive at 1st ANC_HV02-01]])</f>
        <v>0</v>
      </c>
      <c r="CI367" s="6">
        <f>SUM(Table1[[#This Row],[MOH 731_EMTCT_Positive Results_ANC_HV02-10]])</f>
        <v>0</v>
      </c>
      <c r="CJ367" s="6">
        <f t="shared" si="56"/>
        <v>0</v>
      </c>
      <c r="CK367" s="6">
        <f t="shared" si="57"/>
        <v>0</v>
      </c>
      <c r="CL367" s="6">
        <f>Table1[[#This Row],[MOH 731_EMTCT_Start HAART_ANC_HV02-15]]</f>
        <v>0</v>
      </c>
      <c r="CM367" s="6">
        <f>Table1[[#This Row],[MOH 731_EMTCT_On HAART at 1st ANC_HV02-14]]</f>
        <v>0</v>
      </c>
      <c r="CN367" s="6">
        <f>SUM(Table1[[#This Row],[MOH 731_HIV_TB_StartART_&lt;1 (M) HV03-01]:[MOH 731_HIV_TB_StartART_25+_(F)_HV03-14]])</f>
        <v>0</v>
      </c>
      <c r="CO367" s="6">
        <f>SUM(Table1[[#This Row],[MOH 731_HIV_TB_OnART_&lt;1 (M) HV03-15]:[MOH 731_HIV_TB_OnART_25+_(F)_HV03-28]])</f>
        <v>0</v>
      </c>
      <c r="CP367" s="6">
        <f>Table1[[#This Row],[anc1_731]]</f>
        <v>0</v>
      </c>
      <c r="CQ367" s="6">
        <f>Table1[[#This Row],[anc_kp]]</f>
        <v>0</v>
      </c>
      <c r="CR367" s="6">
        <f>Table1[[#This Row],[MOH 731_HIV_TB cases_New_HV03-61]]</f>
        <v>0</v>
      </c>
      <c r="CS367" s="6">
        <f>Table1[[#This Row],[MOH 731_HIV_TB New_KnownHIVPositive(KPs)_HV03-62]]</f>
        <v>0</v>
      </c>
      <c r="CT367" s="6">
        <f t="shared" si="58"/>
        <v>0</v>
      </c>
      <c r="CU367" s="6">
        <f t="shared" si="59"/>
        <v>0</v>
      </c>
      <c r="CV367" s="6">
        <f>Table1[[#This Row],[MOH 731_HIV_TB New HIV Positive_HV03-63]]</f>
        <v>0</v>
      </c>
      <c r="CW367" s="6">
        <f>Table1[[#This Row],[MOH 731_HIV_TB New Known HIV Positive (KP) on HAART_HV03-64]]</f>
        <v>0</v>
      </c>
      <c r="CX367" s="6">
        <f>Table1[[#This Row],[MOH 731_HIV_TB New_start_HAART_HV03-65]]</f>
        <v>0</v>
      </c>
      <c r="CY367" s="6">
        <f>SUM(Table1[[#This Row],[tb_alreadyart_3082]:[tb_newart_3083]])</f>
        <v>0</v>
      </c>
      <c r="CZ367" s="6">
        <f>SUM(Table1[[#This Row],[MOH 731_HTS_No. Initiated on PrEP (NEW)_General popn _(M)_ HV01-19]:[MOH 731_HTS_No. Initiated on PrEP (NEW)_Pregnant and breastfeeding women HV01-31]])</f>
        <v>0</v>
      </c>
      <c r="DA367" s="6">
        <f t="shared" si="60"/>
        <v>0</v>
      </c>
      <c r="DB367" s="6">
        <f t="shared" si="61"/>
        <v>0</v>
      </c>
      <c r="DC367" s="6">
        <f>Table1[[#This Row],[MOH 711 SGBV Total Survivors Seen]]</f>
        <v>0</v>
      </c>
      <c r="DD367" s="6">
        <f t="shared" si="62"/>
        <v>0</v>
      </c>
      <c r="DE367" s="6">
        <f t="shared" si="63"/>
        <v>0</v>
      </c>
      <c r="DF367" s="6">
        <f>SUM(Table1[[#This Row],[MOH 731_HIV_TB_StartTPT_&lt;15 HV03-31]:[MOH 731_HIV_TB_StartTPT_15+ HV03-32]])</f>
        <v>0</v>
      </c>
      <c r="DG367" s="6">
        <f t="shared" si="64"/>
        <v>0</v>
      </c>
      <c r="DH367" s="18"/>
      <c r="DI367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('202408_a4TFhgCyJMj','202408','a4TFhgCyJMj','14716','0','1','0','0','0','0','0','0','0','0','0','0','0','0','0','0','0','0','0','0','0','0','0','0','0','0','0','0','0','0','0','0');</v>
      </c>
    </row>
    <row r="368" spans="2:113" x14ac:dyDescent="0.25">
      <c r="B368" s="1">
        <v>202408</v>
      </c>
      <c r="C368" s="2">
        <v>45505</v>
      </c>
      <c r="D368" s="1">
        <v>202408</v>
      </c>
      <c r="E368" s="1"/>
      <c r="F368" s="1" t="s">
        <v>168</v>
      </c>
      <c r="G368" s="1" t="s">
        <v>169</v>
      </c>
      <c r="H368" s="1">
        <v>22664</v>
      </c>
      <c r="I368" s="1"/>
      <c r="J368" s="1">
        <v>2</v>
      </c>
      <c r="K368" s="1">
        <v>2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6">
        <f>SUM(Table1[[#This Row],[MOH 731_HTS_Positive_2-9 _(M)_ HV01-06]:[MOH 731_HTS_Positive_25+ _(F) (Including PMTCT)_HV01-15]])</f>
        <v>0</v>
      </c>
      <c r="CC368" s="16">
        <f>SUM(Table1[[#This Row],[MOH 731_HTS_Tests _(M)_ HV01-01]:[MOH 731_HTS_Tests _(F) (Including PMTCT)_ HV01-02]])</f>
        <v>4</v>
      </c>
      <c r="CD368" s="16">
        <f>Table1[[#This Row],[MOH 711 New ANC clients]]</f>
        <v>0</v>
      </c>
      <c r="CE368" s="6">
        <f>SUM(Table1[[#This Row],[MOH 731_EMTCT_Tested at ANC_Initial_HV02-02]])</f>
        <v>0</v>
      </c>
      <c r="CF368" s="6">
        <f t="shared" si="66"/>
        <v>0</v>
      </c>
      <c r="CG368" s="6">
        <f t="shared" si="66"/>
        <v>0</v>
      </c>
      <c r="CH368" s="6">
        <f>SUM(Table1[[#This Row],[MOH 731_EMTCT_Known Positive at 1st ANC_HV02-01]])</f>
        <v>0</v>
      </c>
      <c r="CI368" s="6">
        <f>SUM(Table1[[#This Row],[MOH 731_EMTCT_Positive Results_ANC_HV02-10]])</f>
        <v>0</v>
      </c>
      <c r="CJ368" s="6">
        <f t="shared" si="56"/>
        <v>0</v>
      </c>
      <c r="CK368" s="6">
        <f t="shared" si="57"/>
        <v>0</v>
      </c>
      <c r="CL368" s="6">
        <f>Table1[[#This Row],[MOH 731_EMTCT_Start HAART_ANC_HV02-15]]</f>
        <v>0</v>
      </c>
      <c r="CM368" s="6">
        <f>Table1[[#This Row],[MOH 731_EMTCT_On HAART at 1st ANC_HV02-14]]</f>
        <v>0</v>
      </c>
      <c r="CN368" s="6">
        <f>SUM(Table1[[#This Row],[MOH 731_HIV_TB_StartART_&lt;1 (M) HV03-01]:[MOH 731_HIV_TB_StartART_25+_(F)_HV03-14]])</f>
        <v>0</v>
      </c>
      <c r="CO368" s="6">
        <f>SUM(Table1[[#This Row],[MOH 731_HIV_TB_OnART_&lt;1 (M) HV03-15]:[MOH 731_HIV_TB_OnART_25+_(F)_HV03-28]])</f>
        <v>0</v>
      </c>
      <c r="CP368" s="6">
        <f>Table1[[#This Row],[anc1_731]]</f>
        <v>0</v>
      </c>
      <c r="CQ368" s="6">
        <f>Table1[[#This Row],[anc_kp]]</f>
        <v>0</v>
      </c>
      <c r="CR368" s="6">
        <f>Table1[[#This Row],[MOH 731_HIV_TB cases_New_HV03-61]]</f>
        <v>0</v>
      </c>
      <c r="CS368" s="6">
        <f>Table1[[#This Row],[MOH 731_HIV_TB New_KnownHIVPositive(KPs)_HV03-62]]</f>
        <v>0</v>
      </c>
      <c r="CT368" s="6">
        <f t="shared" si="58"/>
        <v>0</v>
      </c>
      <c r="CU368" s="6">
        <f t="shared" si="59"/>
        <v>0</v>
      </c>
      <c r="CV368" s="6">
        <f>Table1[[#This Row],[MOH 731_HIV_TB New HIV Positive_HV03-63]]</f>
        <v>0</v>
      </c>
      <c r="CW368" s="6">
        <f>Table1[[#This Row],[MOH 731_HIV_TB New Known HIV Positive (KP) on HAART_HV03-64]]</f>
        <v>0</v>
      </c>
      <c r="CX368" s="6">
        <f>Table1[[#This Row],[MOH 731_HIV_TB New_start_HAART_HV03-65]]</f>
        <v>0</v>
      </c>
      <c r="CY368" s="6">
        <f>SUM(Table1[[#This Row],[tb_alreadyart_3082]:[tb_newart_3083]])</f>
        <v>0</v>
      </c>
      <c r="CZ368" s="6">
        <f>SUM(Table1[[#This Row],[MOH 731_HTS_No. Initiated on PrEP (NEW)_General popn _(M)_ HV01-19]:[MOH 731_HTS_No. Initiated on PrEP (NEW)_Pregnant and breastfeeding women HV01-31]])</f>
        <v>0</v>
      </c>
      <c r="DA368" s="6">
        <f t="shared" si="60"/>
        <v>0</v>
      </c>
      <c r="DB368" s="6">
        <f t="shared" si="61"/>
        <v>0</v>
      </c>
      <c r="DC368" s="6">
        <f>Table1[[#This Row],[MOH 711 SGBV Total Survivors Seen]]</f>
        <v>0</v>
      </c>
      <c r="DD368" s="6">
        <f t="shared" si="62"/>
        <v>0</v>
      </c>
      <c r="DE368" s="6">
        <f t="shared" si="63"/>
        <v>0</v>
      </c>
      <c r="DF368" s="6">
        <f>SUM(Table1[[#This Row],[MOH 731_HIV_TB_StartTPT_&lt;15 HV03-31]:[MOH 731_HIV_TB_StartTPT_15+ HV03-32]])</f>
        <v>0</v>
      </c>
      <c r="DG368" s="6">
        <f t="shared" si="64"/>
        <v>0</v>
      </c>
      <c r="DH368" s="18"/>
      <c r="DI368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('202408_KpN61JN6tkQ','202408','KpN61JN6tkQ','22664','0','4','0','0','0','0','0','0','0','0','0','0','0','0','0','0','0','0','0','0','0','0','0','0','0','0','0','0','0','0','0','0');</v>
      </c>
    </row>
    <row r="369" spans="2:113" x14ac:dyDescent="0.25">
      <c r="B369" s="1">
        <v>202408</v>
      </c>
      <c r="C369" s="2">
        <v>45505</v>
      </c>
      <c r="D369" s="1">
        <v>202408</v>
      </c>
      <c r="E369" s="1"/>
      <c r="F369" s="1" t="s">
        <v>176</v>
      </c>
      <c r="G369" s="1" t="s">
        <v>177</v>
      </c>
      <c r="H369" s="1">
        <v>21245</v>
      </c>
      <c r="I369" s="1"/>
      <c r="J369" s="1">
        <v>3</v>
      </c>
      <c r="K369" s="1">
        <v>1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6">
        <f>SUM(Table1[[#This Row],[MOH 731_HTS_Positive_2-9 _(M)_ HV01-06]:[MOH 731_HTS_Positive_25+ _(F) (Including PMTCT)_HV01-15]])</f>
        <v>0</v>
      </c>
      <c r="CC369" s="16">
        <f>SUM(Table1[[#This Row],[MOH 731_HTS_Tests _(M)_ HV01-01]:[MOH 731_HTS_Tests _(F) (Including PMTCT)_ HV01-02]])</f>
        <v>4</v>
      </c>
      <c r="CD369" s="16">
        <f>Table1[[#This Row],[MOH 711 New ANC clients]]</f>
        <v>0</v>
      </c>
      <c r="CE369" s="6">
        <f>SUM(Table1[[#This Row],[MOH 731_EMTCT_Tested at ANC_Initial_HV02-02]])</f>
        <v>0</v>
      </c>
      <c r="CF369" s="6">
        <f t="shared" si="66"/>
        <v>0</v>
      </c>
      <c r="CG369" s="6">
        <f t="shared" si="66"/>
        <v>0</v>
      </c>
      <c r="CH369" s="6">
        <f>SUM(Table1[[#This Row],[MOH 731_EMTCT_Known Positive at 1st ANC_HV02-01]])</f>
        <v>0</v>
      </c>
      <c r="CI369" s="6">
        <f>SUM(Table1[[#This Row],[MOH 731_EMTCT_Positive Results_ANC_HV02-10]])</f>
        <v>0</v>
      </c>
      <c r="CJ369" s="6">
        <f t="shared" si="56"/>
        <v>0</v>
      </c>
      <c r="CK369" s="6">
        <f t="shared" si="57"/>
        <v>0</v>
      </c>
      <c r="CL369" s="6">
        <f>Table1[[#This Row],[MOH 731_EMTCT_Start HAART_ANC_HV02-15]]</f>
        <v>0</v>
      </c>
      <c r="CM369" s="6">
        <f>Table1[[#This Row],[MOH 731_EMTCT_On HAART at 1st ANC_HV02-14]]</f>
        <v>0</v>
      </c>
      <c r="CN369" s="6">
        <f>SUM(Table1[[#This Row],[MOH 731_HIV_TB_StartART_&lt;1 (M) HV03-01]:[MOH 731_HIV_TB_StartART_25+_(F)_HV03-14]])</f>
        <v>0</v>
      </c>
      <c r="CO369" s="6">
        <f>SUM(Table1[[#This Row],[MOH 731_HIV_TB_OnART_&lt;1 (M) HV03-15]:[MOH 731_HIV_TB_OnART_25+_(F)_HV03-28]])</f>
        <v>0</v>
      </c>
      <c r="CP369" s="6">
        <f>Table1[[#This Row],[anc1_731]]</f>
        <v>0</v>
      </c>
      <c r="CQ369" s="6">
        <f>Table1[[#This Row],[anc_kp]]</f>
        <v>0</v>
      </c>
      <c r="CR369" s="6">
        <f>Table1[[#This Row],[MOH 731_HIV_TB cases_New_HV03-61]]</f>
        <v>0</v>
      </c>
      <c r="CS369" s="6">
        <f>Table1[[#This Row],[MOH 731_HIV_TB New_KnownHIVPositive(KPs)_HV03-62]]</f>
        <v>0</v>
      </c>
      <c r="CT369" s="6">
        <f t="shared" si="58"/>
        <v>0</v>
      </c>
      <c r="CU369" s="6">
        <f t="shared" si="59"/>
        <v>0</v>
      </c>
      <c r="CV369" s="6">
        <f>Table1[[#This Row],[MOH 731_HIV_TB New HIV Positive_HV03-63]]</f>
        <v>0</v>
      </c>
      <c r="CW369" s="6">
        <f>Table1[[#This Row],[MOH 731_HIV_TB New Known HIV Positive (KP) on HAART_HV03-64]]</f>
        <v>0</v>
      </c>
      <c r="CX369" s="6">
        <f>Table1[[#This Row],[MOH 731_HIV_TB New_start_HAART_HV03-65]]</f>
        <v>0</v>
      </c>
      <c r="CY369" s="6">
        <f>SUM(Table1[[#This Row],[tb_alreadyart_3082]:[tb_newart_3083]])</f>
        <v>0</v>
      </c>
      <c r="CZ369" s="6">
        <f>SUM(Table1[[#This Row],[MOH 731_HTS_No. Initiated on PrEP (NEW)_General popn _(M)_ HV01-19]:[MOH 731_HTS_No. Initiated on PrEP (NEW)_Pregnant and breastfeeding women HV01-31]])</f>
        <v>0</v>
      </c>
      <c r="DA369" s="6">
        <f t="shared" si="60"/>
        <v>0</v>
      </c>
      <c r="DB369" s="6">
        <f t="shared" si="61"/>
        <v>0</v>
      </c>
      <c r="DC369" s="6">
        <f>Table1[[#This Row],[MOH 711 SGBV Total Survivors Seen]]</f>
        <v>0</v>
      </c>
      <c r="DD369" s="6">
        <f t="shared" si="62"/>
        <v>0</v>
      </c>
      <c r="DE369" s="6">
        <f t="shared" si="63"/>
        <v>0</v>
      </c>
      <c r="DF369" s="6">
        <f>SUM(Table1[[#This Row],[MOH 731_HIV_TB_StartTPT_&lt;15 HV03-31]:[MOH 731_HIV_TB_StartTPT_15+ HV03-32]])</f>
        <v>0</v>
      </c>
      <c r="DG369" s="6">
        <f t="shared" si="64"/>
        <v>0</v>
      </c>
      <c r="DH369" s="18"/>
      <c r="DI369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('202408_Ux2xFegbYAh','202408','Ux2xFegbYAh','21245','0','4','0','0','0','0','0','0','0','0','0','0','0','0','0','0','0','0','0','0','0','0','0','0','0','0','0','0','0','0','0','0');</v>
      </c>
    </row>
    <row r="370" spans="2:113" x14ac:dyDescent="0.25">
      <c r="B370" s="1">
        <v>202408</v>
      </c>
      <c r="C370" s="2">
        <v>45505</v>
      </c>
      <c r="D370" s="1">
        <v>202408</v>
      </c>
      <c r="E370" s="1"/>
      <c r="F370" s="1" t="s">
        <v>178</v>
      </c>
      <c r="G370" s="1" t="s">
        <v>179</v>
      </c>
      <c r="H370" s="1">
        <v>23574</v>
      </c>
      <c r="I370" s="1"/>
      <c r="J370" s="1">
        <v>1</v>
      </c>
      <c r="K370" s="1">
        <v>9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>
        <v>1</v>
      </c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>
        <v>1</v>
      </c>
      <c r="BZ370" s="1"/>
      <c r="CA370" s="1"/>
      <c r="CB370" s="16">
        <f>SUM(Table1[[#This Row],[MOH 731_HTS_Positive_2-9 _(M)_ HV01-06]:[MOH 731_HTS_Positive_25+ _(F) (Including PMTCT)_HV01-15]])</f>
        <v>0</v>
      </c>
      <c r="CC370" s="16">
        <f>SUM(Table1[[#This Row],[MOH 731_HTS_Tests _(M)_ HV01-01]:[MOH 731_HTS_Tests _(F) (Including PMTCT)_ HV01-02]])</f>
        <v>10</v>
      </c>
      <c r="CD370" s="16">
        <f>Table1[[#This Row],[MOH 711 New ANC clients]]</f>
        <v>1</v>
      </c>
      <c r="CE370" s="6">
        <f>SUM(Table1[[#This Row],[MOH 731_EMTCT_Tested at ANC_Initial_HV02-02]])</f>
        <v>1</v>
      </c>
      <c r="CF370" s="6">
        <f t="shared" si="66"/>
        <v>0</v>
      </c>
      <c r="CG370" s="6">
        <f t="shared" si="66"/>
        <v>0</v>
      </c>
      <c r="CH370" s="6">
        <f>SUM(Table1[[#This Row],[MOH 731_EMTCT_Known Positive at 1st ANC_HV02-01]])</f>
        <v>0</v>
      </c>
      <c r="CI370" s="6">
        <f>SUM(Table1[[#This Row],[MOH 731_EMTCT_Positive Results_ANC_HV02-10]])</f>
        <v>0</v>
      </c>
      <c r="CJ370" s="6">
        <f t="shared" si="56"/>
        <v>0</v>
      </c>
      <c r="CK370" s="6">
        <f t="shared" si="57"/>
        <v>0</v>
      </c>
      <c r="CL370" s="6">
        <f>Table1[[#This Row],[MOH 731_EMTCT_Start HAART_ANC_HV02-15]]</f>
        <v>0</v>
      </c>
      <c r="CM370" s="6">
        <f>Table1[[#This Row],[MOH 731_EMTCT_On HAART at 1st ANC_HV02-14]]</f>
        <v>0</v>
      </c>
      <c r="CN370" s="6">
        <f>SUM(Table1[[#This Row],[MOH 731_HIV_TB_StartART_&lt;1 (M) HV03-01]:[MOH 731_HIV_TB_StartART_25+_(F)_HV03-14]])</f>
        <v>0</v>
      </c>
      <c r="CO370" s="6">
        <f>SUM(Table1[[#This Row],[MOH 731_HIV_TB_OnART_&lt;1 (M) HV03-15]:[MOH 731_HIV_TB_OnART_25+_(F)_HV03-28]])</f>
        <v>0</v>
      </c>
      <c r="CP370" s="6">
        <f>Table1[[#This Row],[anc1_731]]</f>
        <v>1</v>
      </c>
      <c r="CQ370" s="6">
        <f>Table1[[#This Row],[anc_kp]]</f>
        <v>0</v>
      </c>
      <c r="CR370" s="6">
        <f>Table1[[#This Row],[MOH 731_HIV_TB cases_New_HV03-61]]</f>
        <v>0</v>
      </c>
      <c r="CS370" s="6">
        <f>Table1[[#This Row],[MOH 731_HIV_TB New_KnownHIVPositive(KPs)_HV03-62]]</f>
        <v>0</v>
      </c>
      <c r="CT370" s="6">
        <f t="shared" si="58"/>
        <v>0</v>
      </c>
      <c r="CU370" s="6">
        <f t="shared" si="59"/>
        <v>0</v>
      </c>
      <c r="CV370" s="6">
        <f>Table1[[#This Row],[MOH 731_HIV_TB New HIV Positive_HV03-63]]</f>
        <v>0</v>
      </c>
      <c r="CW370" s="6">
        <f>Table1[[#This Row],[MOH 731_HIV_TB New Known HIV Positive (KP) on HAART_HV03-64]]</f>
        <v>0</v>
      </c>
      <c r="CX370" s="6">
        <f>Table1[[#This Row],[MOH 731_HIV_TB New_start_HAART_HV03-65]]</f>
        <v>0</v>
      </c>
      <c r="CY370" s="6">
        <f>SUM(Table1[[#This Row],[tb_alreadyart_3082]:[tb_newart_3083]])</f>
        <v>0</v>
      </c>
      <c r="CZ370" s="6">
        <f>SUM(Table1[[#This Row],[MOH 731_HTS_No. Initiated on PrEP (NEW)_General popn _(M)_ HV01-19]:[MOH 731_HTS_No. Initiated on PrEP (NEW)_Pregnant and breastfeeding women HV01-31]])</f>
        <v>0</v>
      </c>
      <c r="DA370" s="6">
        <f t="shared" si="60"/>
        <v>0</v>
      </c>
      <c r="DB370" s="6">
        <f t="shared" si="61"/>
        <v>0</v>
      </c>
      <c r="DC370" s="6">
        <f>Table1[[#This Row],[MOH 711 SGBV Total Survivors Seen]]</f>
        <v>0</v>
      </c>
      <c r="DD370" s="6">
        <f t="shared" si="62"/>
        <v>0</v>
      </c>
      <c r="DE370" s="6">
        <f t="shared" si="63"/>
        <v>0</v>
      </c>
      <c r="DF370" s="6">
        <f>SUM(Table1[[#This Row],[MOH 731_HIV_TB_StartTPT_&lt;15 HV03-31]:[MOH 731_HIV_TB_StartTPT_15+ HV03-32]])</f>
        <v>0</v>
      </c>
      <c r="DG370" s="6">
        <f t="shared" si="64"/>
        <v>0</v>
      </c>
      <c r="DH370" s="18"/>
      <c r="DI370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('202408_AxcEIYpvsXk','202408','AxcEIYpvsXk','23574','0','10','1','1','0','0','0','0','0','0','0','0','0','0','1','0','0','0','0','0','0','0','0','0','0','0','0','0','0','0','0','0');</v>
      </c>
    </row>
    <row r="371" spans="2:113" x14ac:dyDescent="0.25">
      <c r="B371" s="1">
        <v>202408</v>
      </c>
      <c r="C371" s="2">
        <v>45505</v>
      </c>
      <c r="D371" s="1">
        <v>202408</v>
      </c>
      <c r="E371" s="1"/>
      <c r="F371" s="1" t="s">
        <v>180</v>
      </c>
      <c r="G371" s="1" t="s">
        <v>181</v>
      </c>
      <c r="H371" s="1">
        <v>14735</v>
      </c>
      <c r="I371" s="1"/>
      <c r="J371" s="1">
        <v>2</v>
      </c>
      <c r="K371" s="1">
        <v>3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6">
        <f>SUM(Table1[[#This Row],[MOH 731_HTS_Positive_2-9 _(M)_ HV01-06]:[MOH 731_HTS_Positive_25+ _(F) (Including PMTCT)_HV01-15]])</f>
        <v>0</v>
      </c>
      <c r="CC371" s="16">
        <f>SUM(Table1[[#This Row],[MOH 731_HTS_Tests _(M)_ HV01-01]:[MOH 731_HTS_Tests _(F) (Including PMTCT)_ HV01-02]])</f>
        <v>5</v>
      </c>
      <c r="CD371" s="16">
        <f>Table1[[#This Row],[MOH 711 New ANC clients]]</f>
        <v>0</v>
      </c>
      <c r="CE371" s="6">
        <f>SUM(Table1[[#This Row],[MOH 731_EMTCT_Tested at ANC_Initial_HV02-02]])</f>
        <v>0</v>
      </c>
      <c r="CF371" s="6">
        <f t="shared" si="66"/>
        <v>0</v>
      </c>
      <c r="CG371" s="6">
        <f t="shared" si="66"/>
        <v>0</v>
      </c>
      <c r="CH371" s="6">
        <f>SUM(Table1[[#This Row],[MOH 731_EMTCT_Known Positive at 1st ANC_HV02-01]])</f>
        <v>0</v>
      </c>
      <c r="CI371" s="6">
        <f>SUM(Table1[[#This Row],[MOH 731_EMTCT_Positive Results_ANC_HV02-10]])</f>
        <v>0</v>
      </c>
      <c r="CJ371" s="6">
        <f t="shared" si="56"/>
        <v>0</v>
      </c>
      <c r="CK371" s="6">
        <f t="shared" si="57"/>
        <v>0</v>
      </c>
      <c r="CL371" s="6">
        <f>Table1[[#This Row],[MOH 731_EMTCT_Start HAART_ANC_HV02-15]]</f>
        <v>0</v>
      </c>
      <c r="CM371" s="6">
        <f>Table1[[#This Row],[MOH 731_EMTCT_On HAART at 1st ANC_HV02-14]]</f>
        <v>0</v>
      </c>
      <c r="CN371" s="6">
        <f>SUM(Table1[[#This Row],[MOH 731_HIV_TB_StartART_&lt;1 (M) HV03-01]:[MOH 731_HIV_TB_StartART_25+_(F)_HV03-14]])</f>
        <v>0</v>
      </c>
      <c r="CO371" s="6">
        <f>SUM(Table1[[#This Row],[MOH 731_HIV_TB_OnART_&lt;1 (M) HV03-15]:[MOH 731_HIV_TB_OnART_25+_(F)_HV03-28]])</f>
        <v>0</v>
      </c>
      <c r="CP371" s="6">
        <f>Table1[[#This Row],[anc1_731]]</f>
        <v>0</v>
      </c>
      <c r="CQ371" s="6">
        <f>Table1[[#This Row],[anc_kp]]</f>
        <v>0</v>
      </c>
      <c r="CR371" s="6">
        <f>Table1[[#This Row],[MOH 731_HIV_TB cases_New_HV03-61]]</f>
        <v>0</v>
      </c>
      <c r="CS371" s="6">
        <f>Table1[[#This Row],[MOH 731_HIV_TB New_KnownHIVPositive(KPs)_HV03-62]]</f>
        <v>0</v>
      </c>
      <c r="CT371" s="6">
        <f t="shared" si="58"/>
        <v>0</v>
      </c>
      <c r="CU371" s="6">
        <f t="shared" si="59"/>
        <v>0</v>
      </c>
      <c r="CV371" s="6">
        <f>Table1[[#This Row],[MOH 731_HIV_TB New HIV Positive_HV03-63]]</f>
        <v>0</v>
      </c>
      <c r="CW371" s="6">
        <f>Table1[[#This Row],[MOH 731_HIV_TB New Known HIV Positive (KP) on HAART_HV03-64]]</f>
        <v>0</v>
      </c>
      <c r="CX371" s="6">
        <f>Table1[[#This Row],[MOH 731_HIV_TB New_start_HAART_HV03-65]]</f>
        <v>0</v>
      </c>
      <c r="CY371" s="6">
        <f>SUM(Table1[[#This Row],[tb_alreadyart_3082]:[tb_newart_3083]])</f>
        <v>0</v>
      </c>
      <c r="CZ371" s="6">
        <f>SUM(Table1[[#This Row],[MOH 731_HTS_No. Initiated on PrEP (NEW)_General popn _(M)_ HV01-19]:[MOH 731_HTS_No. Initiated on PrEP (NEW)_Pregnant and breastfeeding women HV01-31]])</f>
        <v>0</v>
      </c>
      <c r="DA371" s="6">
        <f t="shared" si="60"/>
        <v>0</v>
      </c>
      <c r="DB371" s="6">
        <f t="shared" si="61"/>
        <v>0</v>
      </c>
      <c r="DC371" s="6">
        <f>Table1[[#This Row],[MOH 711 SGBV Total Survivors Seen]]</f>
        <v>0</v>
      </c>
      <c r="DD371" s="6">
        <f t="shared" si="62"/>
        <v>0</v>
      </c>
      <c r="DE371" s="6">
        <f t="shared" si="63"/>
        <v>0</v>
      </c>
      <c r="DF371" s="6">
        <f>SUM(Table1[[#This Row],[MOH 731_HIV_TB_StartTPT_&lt;15 HV03-31]:[MOH 731_HIV_TB_StartTPT_15+ HV03-32]])</f>
        <v>0</v>
      </c>
      <c r="DG371" s="6">
        <f t="shared" si="64"/>
        <v>0</v>
      </c>
      <c r="DH371" s="18"/>
      <c r="DI371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('202408_JiUDQUJPI8Z','202408','JiUDQUJPI8Z','14735','0','5','0','0','0','0','0','0','0','0','0','0','0','0','0','0','0','0','0','0','0','0','0','0','0','0','0','0','0','0','0','0');</v>
      </c>
    </row>
    <row r="372" spans="2:113" x14ac:dyDescent="0.25">
      <c r="B372" s="1">
        <v>202408</v>
      </c>
      <c r="C372" s="2">
        <v>45505</v>
      </c>
      <c r="D372" s="1">
        <v>202408</v>
      </c>
      <c r="E372" s="1"/>
      <c r="F372" s="1" t="s">
        <v>182</v>
      </c>
      <c r="G372" s="1" t="s">
        <v>183</v>
      </c>
      <c r="H372" s="1">
        <v>14743</v>
      </c>
      <c r="I372" s="1"/>
      <c r="J372" s="1">
        <v>2</v>
      </c>
      <c r="K372" s="1">
        <v>4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6">
        <f>SUM(Table1[[#This Row],[MOH 731_HTS_Positive_2-9 _(M)_ HV01-06]:[MOH 731_HTS_Positive_25+ _(F) (Including PMTCT)_HV01-15]])</f>
        <v>0</v>
      </c>
      <c r="CC372" s="16">
        <f>SUM(Table1[[#This Row],[MOH 731_HTS_Tests _(M)_ HV01-01]:[MOH 731_HTS_Tests _(F) (Including PMTCT)_ HV01-02]])</f>
        <v>6</v>
      </c>
      <c r="CD372" s="16">
        <f>Table1[[#This Row],[MOH 711 New ANC clients]]</f>
        <v>0</v>
      </c>
      <c r="CE372" s="6">
        <f>SUM(Table1[[#This Row],[MOH 731_EMTCT_Tested at ANC_Initial_HV02-02]])</f>
        <v>0</v>
      </c>
      <c r="CF372" s="6">
        <f t="shared" si="66"/>
        <v>0</v>
      </c>
      <c r="CG372" s="6">
        <f t="shared" si="66"/>
        <v>0</v>
      </c>
      <c r="CH372" s="6">
        <f>SUM(Table1[[#This Row],[MOH 731_EMTCT_Known Positive at 1st ANC_HV02-01]])</f>
        <v>0</v>
      </c>
      <c r="CI372" s="6">
        <f>SUM(Table1[[#This Row],[MOH 731_EMTCT_Positive Results_ANC_HV02-10]])</f>
        <v>0</v>
      </c>
      <c r="CJ372" s="6">
        <f t="shared" si="56"/>
        <v>0</v>
      </c>
      <c r="CK372" s="6">
        <f t="shared" si="57"/>
        <v>0</v>
      </c>
      <c r="CL372" s="6">
        <f>Table1[[#This Row],[MOH 731_EMTCT_Start HAART_ANC_HV02-15]]</f>
        <v>0</v>
      </c>
      <c r="CM372" s="6">
        <f>Table1[[#This Row],[MOH 731_EMTCT_On HAART at 1st ANC_HV02-14]]</f>
        <v>0</v>
      </c>
      <c r="CN372" s="6">
        <f>SUM(Table1[[#This Row],[MOH 731_HIV_TB_StartART_&lt;1 (M) HV03-01]:[MOH 731_HIV_TB_StartART_25+_(F)_HV03-14]])</f>
        <v>0</v>
      </c>
      <c r="CO372" s="6">
        <f>SUM(Table1[[#This Row],[MOH 731_HIV_TB_OnART_&lt;1 (M) HV03-15]:[MOH 731_HIV_TB_OnART_25+_(F)_HV03-28]])</f>
        <v>0</v>
      </c>
      <c r="CP372" s="6">
        <f>Table1[[#This Row],[anc1_731]]</f>
        <v>0</v>
      </c>
      <c r="CQ372" s="6">
        <f>Table1[[#This Row],[anc_kp]]</f>
        <v>0</v>
      </c>
      <c r="CR372" s="6">
        <f>Table1[[#This Row],[MOH 731_HIV_TB cases_New_HV03-61]]</f>
        <v>0</v>
      </c>
      <c r="CS372" s="6">
        <f>Table1[[#This Row],[MOH 731_HIV_TB New_KnownHIVPositive(KPs)_HV03-62]]</f>
        <v>0</v>
      </c>
      <c r="CT372" s="6">
        <f t="shared" si="58"/>
        <v>0</v>
      </c>
      <c r="CU372" s="6">
        <f t="shared" si="59"/>
        <v>0</v>
      </c>
      <c r="CV372" s="6">
        <f>Table1[[#This Row],[MOH 731_HIV_TB New HIV Positive_HV03-63]]</f>
        <v>0</v>
      </c>
      <c r="CW372" s="6">
        <f>Table1[[#This Row],[MOH 731_HIV_TB New Known HIV Positive (KP) on HAART_HV03-64]]</f>
        <v>0</v>
      </c>
      <c r="CX372" s="6">
        <f>Table1[[#This Row],[MOH 731_HIV_TB New_start_HAART_HV03-65]]</f>
        <v>0</v>
      </c>
      <c r="CY372" s="6">
        <f>SUM(Table1[[#This Row],[tb_alreadyart_3082]:[tb_newart_3083]])</f>
        <v>0</v>
      </c>
      <c r="CZ372" s="6">
        <f>SUM(Table1[[#This Row],[MOH 731_HTS_No. Initiated on PrEP (NEW)_General popn _(M)_ HV01-19]:[MOH 731_HTS_No. Initiated on PrEP (NEW)_Pregnant and breastfeeding women HV01-31]])</f>
        <v>0</v>
      </c>
      <c r="DA372" s="6">
        <f t="shared" si="60"/>
        <v>0</v>
      </c>
      <c r="DB372" s="6">
        <f t="shared" si="61"/>
        <v>0</v>
      </c>
      <c r="DC372" s="6">
        <f>Table1[[#This Row],[MOH 711 SGBV Total Survivors Seen]]</f>
        <v>0</v>
      </c>
      <c r="DD372" s="6">
        <f t="shared" si="62"/>
        <v>0</v>
      </c>
      <c r="DE372" s="6">
        <f t="shared" si="63"/>
        <v>0</v>
      </c>
      <c r="DF372" s="6">
        <f>SUM(Table1[[#This Row],[MOH 731_HIV_TB_StartTPT_&lt;15 HV03-31]:[MOH 731_HIV_TB_StartTPT_15+ HV03-32]])</f>
        <v>0</v>
      </c>
      <c r="DG372" s="6">
        <f t="shared" si="64"/>
        <v>0</v>
      </c>
      <c r="DH372" s="18"/>
      <c r="DI372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('202408_Tc10F3JWnj5','202408','Tc10F3JWnj5','14743','0','6','0','0','0','0','0','0','0','0','0','0','0','0','0','0','0','0','0','0','0','0','0','0','0','0','0','0','0','0','0','0');</v>
      </c>
    </row>
    <row r="373" spans="2:113" x14ac:dyDescent="0.25">
      <c r="B373" s="1">
        <v>202408</v>
      </c>
      <c r="C373" s="2">
        <v>45505</v>
      </c>
      <c r="D373" s="1">
        <v>202408</v>
      </c>
      <c r="E373" s="1"/>
      <c r="F373" s="1" t="s">
        <v>185</v>
      </c>
      <c r="G373" s="1" t="s">
        <v>186</v>
      </c>
      <c r="H373" s="1">
        <v>14784</v>
      </c>
      <c r="I373" s="1"/>
      <c r="J373" s="1">
        <v>11</v>
      </c>
      <c r="K373" s="1">
        <v>14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>
        <v>7</v>
      </c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>
        <v>7</v>
      </c>
      <c r="BZ373" s="1"/>
      <c r="CA373" s="1"/>
      <c r="CB373" s="16">
        <f>SUM(Table1[[#This Row],[MOH 731_HTS_Positive_2-9 _(M)_ HV01-06]:[MOH 731_HTS_Positive_25+ _(F) (Including PMTCT)_HV01-15]])</f>
        <v>0</v>
      </c>
      <c r="CC373" s="16">
        <f>SUM(Table1[[#This Row],[MOH 731_HTS_Tests _(M)_ HV01-01]:[MOH 731_HTS_Tests _(F) (Including PMTCT)_ HV01-02]])</f>
        <v>25</v>
      </c>
      <c r="CD373" s="16">
        <f>Table1[[#This Row],[MOH 711 New ANC clients]]</f>
        <v>7</v>
      </c>
      <c r="CE373" s="6">
        <f>SUM(Table1[[#This Row],[MOH 731_EMTCT_Tested at ANC_Initial_HV02-02]])</f>
        <v>7</v>
      </c>
      <c r="CF373" s="6">
        <f t="shared" si="66"/>
        <v>0</v>
      </c>
      <c r="CG373" s="6">
        <f t="shared" si="66"/>
        <v>0</v>
      </c>
      <c r="CH373" s="6">
        <f>SUM(Table1[[#This Row],[MOH 731_EMTCT_Known Positive at 1st ANC_HV02-01]])</f>
        <v>0</v>
      </c>
      <c r="CI373" s="6">
        <f>SUM(Table1[[#This Row],[MOH 731_EMTCT_Positive Results_ANC_HV02-10]])</f>
        <v>0</v>
      </c>
      <c r="CJ373" s="6">
        <f t="shared" si="56"/>
        <v>0</v>
      </c>
      <c r="CK373" s="6">
        <f t="shared" si="57"/>
        <v>0</v>
      </c>
      <c r="CL373" s="6">
        <f>Table1[[#This Row],[MOH 731_EMTCT_Start HAART_ANC_HV02-15]]</f>
        <v>0</v>
      </c>
      <c r="CM373" s="6">
        <f>Table1[[#This Row],[MOH 731_EMTCT_On HAART at 1st ANC_HV02-14]]</f>
        <v>0</v>
      </c>
      <c r="CN373" s="6">
        <f>SUM(Table1[[#This Row],[MOH 731_HIV_TB_StartART_&lt;1 (M) HV03-01]:[MOH 731_HIV_TB_StartART_25+_(F)_HV03-14]])</f>
        <v>0</v>
      </c>
      <c r="CO373" s="6">
        <f>SUM(Table1[[#This Row],[MOH 731_HIV_TB_OnART_&lt;1 (M) HV03-15]:[MOH 731_HIV_TB_OnART_25+_(F)_HV03-28]])</f>
        <v>0</v>
      </c>
      <c r="CP373" s="6">
        <f>Table1[[#This Row],[anc1_731]]</f>
        <v>7</v>
      </c>
      <c r="CQ373" s="6">
        <f>Table1[[#This Row],[anc_kp]]</f>
        <v>0</v>
      </c>
      <c r="CR373" s="6">
        <f>Table1[[#This Row],[MOH 731_HIV_TB cases_New_HV03-61]]</f>
        <v>0</v>
      </c>
      <c r="CS373" s="6">
        <f>Table1[[#This Row],[MOH 731_HIV_TB New_KnownHIVPositive(KPs)_HV03-62]]</f>
        <v>0</v>
      </c>
      <c r="CT373" s="6">
        <f t="shared" si="58"/>
        <v>0</v>
      </c>
      <c r="CU373" s="6">
        <f t="shared" si="59"/>
        <v>0</v>
      </c>
      <c r="CV373" s="6">
        <f>Table1[[#This Row],[MOH 731_HIV_TB New HIV Positive_HV03-63]]</f>
        <v>0</v>
      </c>
      <c r="CW373" s="6">
        <f>Table1[[#This Row],[MOH 731_HIV_TB New Known HIV Positive (KP) on HAART_HV03-64]]</f>
        <v>0</v>
      </c>
      <c r="CX373" s="6">
        <f>Table1[[#This Row],[MOH 731_HIV_TB New_start_HAART_HV03-65]]</f>
        <v>0</v>
      </c>
      <c r="CY373" s="6">
        <f>SUM(Table1[[#This Row],[tb_alreadyart_3082]:[tb_newart_3083]])</f>
        <v>0</v>
      </c>
      <c r="CZ373" s="6">
        <f>SUM(Table1[[#This Row],[MOH 731_HTS_No. Initiated on PrEP (NEW)_General popn _(M)_ HV01-19]:[MOH 731_HTS_No. Initiated on PrEP (NEW)_Pregnant and breastfeeding women HV01-31]])</f>
        <v>0</v>
      </c>
      <c r="DA373" s="6">
        <f t="shared" si="60"/>
        <v>0</v>
      </c>
      <c r="DB373" s="6">
        <f t="shared" si="61"/>
        <v>0</v>
      </c>
      <c r="DC373" s="6">
        <f>Table1[[#This Row],[MOH 711 SGBV Total Survivors Seen]]</f>
        <v>0</v>
      </c>
      <c r="DD373" s="6">
        <f t="shared" si="62"/>
        <v>0</v>
      </c>
      <c r="DE373" s="6">
        <f t="shared" si="63"/>
        <v>0</v>
      </c>
      <c r="DF373" s="6">
        <f>SUM(Table1[[#This Row],[MOH 731_HIV_TB_StartTPT_&lt;15 HV03-31]:[MOH 731_HIV_TB_StartTPT_15+ HV03-32]])</f>
        <v>0</v>
      </c>
      <c r="DG373" s="6">
        <f t="shared" si="64"/>
        <v>0</v>
      </c>
      <c r="DH373" s="18"/>
      <c r="DI373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('202408_gB1xXLsxDuE','202408','gB1xXLsxDuE','14784','0','25','7','7','0','0','0','0','0','0','0','0','0','0','7','0','0','0','0','0','0','0','0','0','0','0','0','0','0','0','0','0');</v>
      </c>
    </row>
    <row r="374" spans="2:113" x14ac:dyDescent="0.25">
      <c r="B374" s="1">
        <v>202408</v>
      </c>
      <c r="C374" s="2">
        <v>45505</v>
      </c>
      <c r="D374" s="1">
        <v>202408</v>
      </c>
      <c r="E374" s="1"/>
      <c r="F374" s="1" t="s">
        <v>187</v>
      </c>
      <c r="G374" s="1" t="s">
        <v>188</v>
      </c>
      <c r="H374" s="1">
        <v>14785</v>
      </c>
      <c r="I374" s="1"/>
      <c r="J374" s="1">
        <v>2</v>
      </c>
      <c r="K374" s="1">
        <v>2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6">
        <f>SUM(Table1[[#This Row],[MOH 731_HTS_Positive_2-9 _(M)_ HV01-06]:[MOH 731_HTS_Positive_25+ _(F) (Including PMTCT)_HV01-15]])</f>
        <v>0</v>
      </c>
      <c r="CC374" s="16">
        <f>SUM(Table1[[#This Row],[MOH 731_HTS_Tests _(M)_ HV01-01]:[MOH 731_HTS_Tests _(F) (Including PMTCT)_ HV01-02]])</f>
        <v>4</v>
      </c>
      <c r="CD374" s="16">
        <f>Table1[[#This Row],[MOH 711 New ANC clients]]</f>
        <v>0</v>
      </c>
      <c r="CE374" s="6">
        <f>SUM(Table1[[#This Row],[MOH 731_EMTCT_Tested at ANC_Initial_HV02-02]])</f>
        <v>0</v>
      </c>
      <c r="CF374" s="6">
        <f t="shared" si="66"/>
        <v>0</v>
      </c>
      <c r="CG374" s="6">
        <f t="shared" si="66"/>
        <v>0</v>
      </c>
      <c r="CH374" s="6">
        <f>SUM(Table1[[#This Row],[MOH 731_EMTCT_Known Positive at 1st ANC_HV02-01]])</f>
        <v>0</v>
      </c>
      <c r="CI374" s="6">
        <f>SUM(Table1[[#This Row],[MOH 731_EMTCT_Positive Results_ANC_HV02-10]])</f>
        <v>0</v>
      </c>
      <c r="CJ374" s="6">
        <f t="shared" si="56"/>
        <v>0</v>
      </c>
      <c r="CK374" s="6">
        <f t="shared" si="57"/>
        <v>0</v>
      </c>
      <c r="CL374" s="6">
        <f>Table1[[#This Row],[MOH 731_EMTCT_Start HAART_ANC_HV02-15]]</f>
        <v>0</v>
      </c>
      <c r="CM374" s="6">
        <f>Table1[[#This Row],[MOH 731_EMTCT_On HAART at 1st ANC_HV02-14]]</f>
        <v>0</v>
      </c>
      <c r="CN374" s="6">
        <f>SUM(Table1[[#This Row],[MOH 731_HIV_TB_StartART_&lt;1 (M) HV03-01]:[MOH 731_HIV_TB_StartART_25+_(F)_HV03-14]])</f>
        <v>0</v>
      </c>
      <c r="CO374" s="6">
        <f>SUM(Table1[[#This Row],[MOH 731_HIV_TB_OnART_&lt;1 (M) HV03-15]:[MOH 731_HIV_TB_OnART_25+_(F)_HV03-28]])</f>
        <v>0</v>
      </c>
      <c r="CP374" s="6">
        <f>Table1[[#This Row],[anc1_731]]</f>
        <v>0</v>
      </c>
      <c r="CQ374" s="6">
        <f>Table1[[#This Row],[anc_kp]]</f>
        <v>0</v>
      </c>
      <c r="CR374" s="6">
        <f>Table1[[#This Row],[MOH 731_HIV_TB cases_New_HV03-61]]</f>
        <v>0</v>
      </c>
      <c r="CS374" s="6">
        <f>Table1[[#This Row],[MOH 731_HIV_TB New_KnownHIVPositive(KPs)_HV03-62]]</f>
        <v>0</v>
      </c>
      <c r="CT374" s="6">
        <f t="shared" si="58"/>
        <v>0</v>
      </c>
      <c r="CU374" s="6">
        <f t="shared" si="59"/>
        <v>0</v>
      </c>
      <c r="CV374" s="6">
        <f>Table1[[#This Row],[MOH 731_HIV_TB New HIV Positive_HV03-63]]</f>
        <v>0</v>
      </c>
      <c r="CW374" s="6">
        <f>Table1[[#This Row],[MOH 731_HIV_TB New Known HIV Positive (KP) on HAART_HV03-64]]</f>
        <v>0</v>
      </c>
      <c r="CX374" s="6">
        <f>Table1[[#This Row],[MOH 731_HIV_TB New_start_HAART_HV03-65]]</f>
        <v>0</v>
      </c>
      <c r="CY374" s="6">
        <f>SUM(Table1[[#This Row],[tb_alreadyart_3082]:[tb_newart_3083]])</f>
        <v>0</v>
      </c>
      <c r="CZ374" s="6">
        <f>SUM(Table1[[#This Row],[MOH 731_HTS_No. Initiated on PrEP (NEW)_General popn _(M)_ HV01-19]:[MOH 731_HTS_No. Initiated on PrEP (NEW)_Pregnant and breastfeeding women HV01-31]])</f>
        <v>0</v>
      </c>
      <c r="DA374" s="6">
        <f t="shared" si="60"/>
        <v>0</v>
      </c>
      <c r="DB374" s="6">
        <f t="shared" si="61"/>
        <v>0</v>
      </c>
      <c r="DC374" s="6">
        <f>Table1[[#This Row],[MOH 711 SGBV Total Survivors Seen]]</f>
        <v>0</v>
      </c>
      <c r="DD374" s="6">
        <f t="shared" si="62"/>
        <v>0</v>
      </c>
      <c r="DE374" s="6">
        <f t="shared" si="63"/>
        <v>0</v>
      </c>
      <c r="DF374" s="6">
        <f>SUM(Table1[[#This Row],[MOH 731_HIV_TB_StartTPT_&lt;15 HV03-31]:[MOH 731_HIV_TB_StartTPT_15+ HV03-32]])</f>
        <v>0</v>
      </c>
      <c r="DG374" s="6">
        <f t="shared" si="64"/>
        <v>0</v>
      </c>
      <c r="DH374" s="18"/>
      <c r="DI374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('202408_vR7h8p5xmAq','202408','vR7h8p5xmAq','14785','0','4','0','0','0','0','0','0','0','0','0','0','0','0','0','0','0','0','0','0','0','0','0','0','0','0','0','0','0','0','0','0');</v>
      </c>
    </row>
    <row r="375" spans="2:113" x14ac:dyDescent="0.25">
      <c r="B375" s="1">
        <v>202408</v>
      </c>
      <c r="C375" s="2">
        <v>45505</v>
      </c>
      <c r="D375" s="1">
        <v>202408</v>
      </c>
      <c r="E375" s="1"/>
      <c r="F375" s="1" t="s">
        <v>189</v>
      </c>
      <c r="G375" s="1" t="s">
        <v>190</v>
      </c>
      <c r="H375" s="1">
        <v>14775</v>
      </c>
      <c r="I375" s="1"/>
      <c r="J375" s="1">
        <v>1</v>
      </c>
      <c r="K375" s="1">
        <v>3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6">
        <f>SUM(Table1[[#This Row],[MOH 731_HTS_Positive_2-9 _(M)_ HV01-06]:[MOH 731_HTS_Positive_25+ _(F) (Including PMTCT)_HV01-15]])</f>
        <v>0</v>
      </c>
      <c r="CC375" s="16">
        <f>SUM(Table1[[#This Row],[MOH 731_HTS_Tests _(M)_ HV01-01]:[MOH 731_HTS_Tests _(F) (Including PMTCT)_ HV01-02]])</f>
        <v>4</v>
      </c>
      <c r="CD375" s="16">
        <f>Table1[[#This Row],[MOH 711 New ANC clients]]</f>
        <v>0</v>
      </c>
      <c r="CE375" s="6">
        <f>SUM(Table1[[#This Row],[MOH 731_EMTCT_Tested at ANC_Initial_HV02-02]])</f>
        <v>0</v>
      </c>
      <c r="CF375" s="6">
        <f t="shared" si="66"/>
        <v>0</v>
      </c>
      <c r="CG375" s="6">
        <f t="shared" si="66"/>
        <v>0</v>
      </c>
      <c r="CH375" s="6">
        <f>SUM(Table1[[#This Row],[MOH 731_EMTCT_Known Positive at 1st ANC_HV02-01]])</f>
        <v>0</v>
      </c>
      <c r="CI375" s="6">
        <f>SUM(Table1[[#This Row],[MOH 731_EMTCT_Positive Results_ANC_HV02-10]])</f>
        <v>0</v>
      </c>
      <c r="CJ375" s="6">
        <f t="shared" si="56"/>
        <v>0</v>
      </c>
      <c r="CK375" s="6">
        <f t="shared" si="57"/>
        <v>0</v>
      </c>
      <c r="CL375" s="6">
        <f>Table1[[#This Row],[MOH 731_EMTCT_Start HAART_ANC_HV02-15]]</f>
        <v>0</v>
      </c>
      <c r="CM375" s="6">
        <f>Table1[[#This Row],[MOH 731_EMTCT_On HAART at 1st ANC_HV02-14]]</f>
        <v>0</v>
      </c>
      <c r="CN375" s="6">
        <f>SUM(Table1[[#This Row],[MOH 731_HIV_TB_StartART_&lt;1 (M) HV03-01]:[MOH 731_HIV_TB_StartART_25+_(F)_HV03-14]])</f>
        <v>0</v>
      </c>
      <c r="CO375" s="6">
        <f>SUM(Table1[[#This Row],[MOH 731_HIV_TB_OnART_&lt;1 (M) HV03-15]:[MOH 731_HIV_TB_OnART_25+_(F)_HV03-28]])</f>
        <v>0</v>
      </c>
      <c r="CP375" s="6">
        <f>Table1[[#This Row],[anc1_731]]</f>
        <v>0</v>
      </c>
      <c r="CQ375" s="6">
        <f>Table1[[#This Row],[anc_kp]]</f>
        <v>0</v>
      </c>
      <c r="CR375" s="6">
        <f>Table1[[#This Row],[MOH 731_HIV_TB cases_New_HV03-61]]</f>
        <v>0</v>
      </c>
      <c r="CS375" s="6">
        <f>Table1[[#This Row],[MOH 731_HIV_TB New_KnownHIVPositive(KPs)_HV03-62]]</f>
        <v>0</v>
      </c>
      <c r="CT375" s="6">
        <f t="shared" si="58"/>
        <v>0</v>
      </c>
      <c r="CU375" s="6">
        <f t="shared" si="59"/>
        <v>0</v>
      </c>
      <c r="CV375" s="6">
        <f>Table1[[#This Row],[MOH 731_HIV_TB New HIV Positive_HV03-63]]</f>
        <v>0</v>
      </c>
      <c r="CW375" s="6">
        <f>Table1[[#This Row],[MOH 731_HIV_TB New Known HIV Positive (KP) on HAART_HV03-64]]</f>
        <v>0</v>
      </c>
      <c r="CX375" s="6">
        <f>Table1[[#This Row],[MOH 731_HIV_TB New_start_HAART_HV03-65]]</f>
        <v>0</v>
      </c>
      <c r="CY375" s="6">
        <f>SUM(Table1[[#This Row],[tb_alreadyart_3082]:[tb_newart_3083]])</f>
        <v>0</v>
      </c>
      <c r="CZ375" s="6">
        <f>SUM(Table1[[#This Row],[MOH 731_HTS_No. Initiated on PrEP (NEW)_General popn _(M)_ HV01-19]:[MOH 731_HTS_No. Initiated on PrEP (NEW)_Pregnant and breastfeeding women HV01-31]])</f>
        <v>0</v>
      </c>
      <c r="DA375" s="6">
        <f t="shared" si="60"/>
        <v>0</v>
      </c>
      <c r="DB375" s="6">
        <f t="shared" si="61"/>
        <v>0</v>
      </c>
      <c r="DC375" s="6">
        <f>Table1[[#This Row],[MOH 711 SGBV Total Survivors Seen]]</f>
        <v>0</v>
      </c>
      <c r="DD375" s="6">
        <f t="shared" si="62"/>
        <v>0</v>
      </c>
      <c r="DE375" s="6">
        <f t="shared" si="63"/>
        <v>0</v>
      </c>
      <c r="DF375" s="6">
        <f>SUM(Table1[[#This Row],[MOH 731_HIV_TB_StartTPT_&lt;15 HV03-31]:[MOH 731_HIV_TB_StartTPT_15+ HV03-32]])</f>
        <v>0</v>
      </c>
      <c r="DG375" s="6">
        <f t="shared" si="64"/>
        <v>0</v>
      </c>
      <c r="DH375" s="18"/>
      <c r="DI375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('202408_mXka8EGlJtk','202408','mXka8EGlJtk','14775','0','4','0','0','0','0','0','0','0','0','0','0','0','0','0','0','0','0','0','0','0','0','0','0','0','0','0','0','0','0','0','0');</v>
      </c>
    </row>
    <row r="376" spans="2:113" x14ac:dyDescent="0.25">
      <c r="B376" s="1">
        <v>202408</v>
      </c>
      <c r="C376" s="2">
        <v>45505</v>
      </c>
      <c r="D376" s="1">
        <v>202408</v>
      </c>
      <c r="E376" s="1"/>
      <c r="F376" s="1" t="s">
        <v>533</v>
      </c>
      <c r="G376" s="1" t="s">
        <v>534</v>
      </c>
      <c r="H376" s="1">
        <v>14788</v>
      </c>
      <c r="I376" s="1"/>
      <c r="J376" s="1">
        <v>1</v>
      </c>
      <c r="K376" s="1">
        <v>3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6">
        <f>SUM(Table1[[#This Row],[MOH 731_HTS_Positive_2-9 _(M)_ HV01-06]:[MOH 731_HTS_Positive_25+ _(F) (Including PMTCT)_HV01-15]])</f>
        <v>0</v>
      </c>
      <c r="CC376" s="16">
        <f>SUM(Table1[[#This Row],[MOH 731_HTS_Tests _(M)_ HV01-01]:[MOH 731_HTS_Tests _(F) (Including PMTCT)_ HV01-02]])</f>
        <v>4</v>
      </c>
      <c r="CD376" s="16">
        <f>Table1[[#This Row],[MOH 711 New ANC clients]]</f>
        <v>0</v>
      </c>
      <c r="CE376" s="6">
        <f>SUM(Table1[[#This Row],[MOH 731_EMTCT_Tested at ANC_Initial_HV02-02]])</f>
        <v>0</v>
      </c>
      <c r="CF376" s="6">
        <f t="shared" si="66"/>
        <v>0</v>
      </c>
      <c r="CG376" s="6">
        <f t="shared" si="66"/>
        <v>0</v>
      </c>
      <c r="CH376" s="6">
        <f>SUM(Table1[[#This Row],[MOH 731_EMTCT_Known Positive at 1st ANC_HV02-01]])</f>
        <v>0</v>
      </c>
      <c r="CI376" s="6">
        <f>SUM(Table1[[#This Row],[MOH 731_EMTCT_Positive Results_ANC_HV02-10]])</f>
        <v>0</v>
      </c>
      <c r="CJ376" s="6">
        <f t="shared" si="56"/>
        <v>0</v>
      </c>
      <c r="CK376" s="6">
        <f t="shared" si="57"/>
        <v>0</v>
      </c>
      <c r="CL376" s="6">
        <f>Table1[[#This Row],[MOH 731_EMTCT_Start HAART_ANC_HV02-15]]</f>
        <v>0</v>
      </c>
      <c r="CM376" s="6">
        <f>Table1[[#This Row],[MOH 731_EMTCT_On HAART at 1st ANC_HV02-14]]</f>
        <v>0</v>
      </c>
      <c r="CN376" s="6">
        <f>SUM(Table1[[#This Row],[MOH 731_HIV_TB_StartART_&lt;1 (M) HV03-01]:[MOH 731_HIV_TB_StartART_25+_(F)_HV03-14]])</f>
        <v>0</v>
      </c>
      <c r="CO376" s="6">
        <f>SUM(Table1[[#This Row],[MOH 731_HIV_TB_OnART_&lt;1 (M) HV03-15]:[MOH 731_HIV_TB_OnART_25+_(F)_HV03-28]])</f>
        <v>0</v>
      </c>
      <c r="CP376" s="6">
        <f>Table1[[#This Row],[anc1_731]]</f>
        <v>0</v>
      </c>
      <c r="CQ376" s="6">
        <f>Table1[[#This Row],[anc_kp]]</f>
        <v>0</v>
      </c>
      <c r="CR376" s="6">
        <f>Table1[[#This Row],[MOH 731_HIV_TB cases_New_HV03-61]]</f>
        <v>0</v>
      </c>
      <c r="CS376" s="6">
        <f>Table1[[#This Row],[MOH 731_HIV_TB New_KnownHIVPositive(KPs)_HV03-62]]</f>
        <v>0</v>
      </c>
      <c r="CT376" s="6">
        <f t="shared" si="58"/>
        <v>0</v>
      </c>
      <c r="CU376" s="6">
        <f t="shared" si="59"/>
        <v>0</v>
      </c>
      <c r="CV376" s="6">
        <f>Table1[[#This Row],[MOH 731_HIV_TB New HIV Positive_HV03-63]]</f>
        <v>0</v>
      </c>
      <c r="CW376" s="6">
        <f>Table1[[#This Row],[MOH 731_HIV_TB New Known HIV Positive (KP) on HAART_HV03-64]]</f>
        <v>0</v>
      </c>
      <c r="CX376" s="6">
        <f>Table1[[#This Row],[MOH 731_HIV_TB New_start_HAART_HV03-65]]</f>
        <v>0</v>
      </c>
      <c r="CY376" s="6">
        <f>SUM(Table1[[#This Row],[tb_alreadyart_3082]:[tb_newart_3083]])</f>
        <v>0</v>
      </c>
      <c r="CZ376" s="6">
        <f>SUM(Table1[[#This Row],[MOH 731_HTS_No. Initiated on PrEP (NEW)_General popn _(M)_ HV01-19]:[MOH 731_HTS_No. Initiated on PrEP (NEW)_Pregnant and breastfeeding women HV01-31]])</f>
        <v>0</v>
      </c>
      <c r="DA376" s="6">
        <f t="shared" si="60"/>
        <v>0</v>
      </c>
      <c r="DB376" s="6">
        <f t="shared" si="61"/>
        <v>0</v>
      </c>
      <c r="DC376" s="6">
        <f>Table1[[#This Row],[MOH 711 SGBV Total Survivors Seen]]</f>
        <v>0</v>
      </c>
      <c r="DD376" s="6">
        <f t="shared" si="62"/>
        <v>0</v>
      </c>
      <c r="DE376" s="6">
        <f t="shared" si="63"/>
        <v>0</v>
      </c>
      <c r="DF376" s="6">
        <f>SUM(Table1[[#This Row],[MOH 731_HIV_TB_StartTPT_&lt;15 HV03-31]:[MOH 731_HIV_TB_StartTPT_15+ HV03-32]])</f>
        <v>0</v>
      </c>
      <c r="DG376" s="6">
        <f t="shared" si="64"/>
        <v>0</v>
      </c>
      <c r="DH376" s="18"/>
      <c r="DI376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('202408_XwgQ8yRrEpt','202408','XwgQ8yRrEpt','14788','0','4','0','0','0','0','0','0','0','0','0','0','0','0','0','0','0','0','0','0','0','0','0','0','0','0','0','0','0','0','0','0');</v>
      </c>
    </row>
    <row r="377" spans="2:113" x14ac:dyDescent="0.25">
      <c r="B377" s="1">
        <v>202408</v>
      </c>
      <c r="C377" s="2">
        <v>45505</v>
      </c>
      <c r="D377" s="1">
        <v>202408</v>
      </c>
      <c r="E377" s="1"/>
      <c r="F377" s="1" t="s">
        <v>191</v>
      </c>
      <c r="G377" s="1" t="s">
        <v>192</v>
      </c>
      <c r="H377" s="1">
        <v>14790</v>
      </c>
      <c r="I377" s="1"/>
      <c r="J377" s="1">
        <v>1</v>
      </c>
      <c r="K377" s="1">
        <v>2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6">
        <f>SUM(Table1[[#This Row],[MOH 731_HTS_Positive_2-9 _(M)_ HV01-06]:[MOH 731_HTS_Positive_25+ _(F) (Including PMTCT)_HV01-15]])</f>
        <v>0</v>
      </c>
      <c r="CC377" s="16">
        <f>SUM(Table1[[#This Row],[MOH 731_HTS_Tests _(M)_ HV01-01]:[MOH 731_HTS_Tests _(F) (Including PMTCT)_ HV01-02]])</f>
        <v>3</v>
      </c>
      <c r="CD377" s="16">
        <f>Table1[[#This Row],[MOH 711 New ANC clients]]</f>
        <v>0</v>
      </c>
      <c r="CE377" s="6">
        <f>SUM(Table1[[#This Row],[MOH 731_EMTCT_Tested at ANC_Initial_HV02-02]])</f>
        <v>0</v>
      </c>
      <c r="CF377" s="6">
        <f t="shared" si="66"/>
        <v>0</v>
      </c>
      <c r="CG377" s="6">
        <f t="shared" si="66"/>
        <v>0</v>
      </c>
      <c r="CH377" s="6">
        <f>SUM(Table1[[#This Row],[MOH 731_EMTCT_Known Positive at 1st ANC_HV02-01]])</f>
        <v>0</v>
      </c>
      <c r="CI377" s="6">
        <f>SUM(Table1[[#This Row],[MOH 731_EMTCT_Positive Results_ANC_HV02-10]])</f>
        <v>0</v>
      </c>
      <c r="CJ377" s="6">
        <f t="shared" si="56"/>
        <v>0</v>
      </c>
      <c r="CK377" s="6">
        <f t="shared" si="57"/>
        <v>0</v>
      </c>
      <c r="CL377" s="6">
        <f>Table1[[#This Row],[MOH 731_EMTCT_Start HAART_ANC_HV02-15]]</f>
        <v>0</v>
      </c>
      <c r="CM377" s="6">
        <f>Table1[[#This Row],[MOH 731_EMTCT_On HAART at 1st ANC_HV02-14]]</f>
        <v>0</v>
      </c>
      <c r="CN377" s="6">
        <f>SUM(Table1[[#This Row],[MOH 731_HIV_TB_StartART_&lt;1 (M) HV03-01]:[MOH 731_HIV_TB_StartART_25+_(F)_HV03-14]])</f>
        <v>0</v>
      </c>
      <c r="CO377" s="6">
        <f>SUM(Table1[[#This Row],[MOH 731_HIV_TB_OnART_&lt;1 (M) HV03-15]:[MOH 731_HIV_TB_OnART_25+_(F)_HV03-28]])</f>
        <v>0</v>
      </c>
      <c r="CP377" s="6">
        <f>Table1[[#This Row],[anc1_731]]</f>
        <v>0</v>
      </c>
      <c r="CQ377" s="6">
        <f>Table1[[#This Row],[anc_kp]]</f>
        <v>0</v>
      </c>
      <c r="CR377" s="6">
        <f>Table1[[#This Row],[MOH 731_HIV_TB cases_New_HV03-61]]</f>
        <v>0</v>
      </c>
      <c r="CS377" s="6">
        <f>Table1[[#This Row],[MOH 731_HIV_TB New_KnownHIVPositive(KPs)_HV03-62]]</f>
        <v>0</v>
      </c>
      <c r="CT377" s="6">
        <f t="shared" si="58"/>
        <v>0</v>
      </c>
      <c r="CU377" s="6">
        <f t="shared" si="59"/>
        <v>0</v>
      </c>
      <c r="CV377" s="6">
        <f>Table1[[#This Row],[MOH 731_HIV_TB New HIV Positive_HV03-63]]</f>
        <v>0</v>
      </c>
      <c r="CW377" s="6">
        <f>Table1[[#This Row],[MOH 731_HIV_TB New Known HIV Positive (KP) on HAART_HV03-64]]</f>
        <v>0</v>
      </c>
      <c r="CX377" s="6">
        <f>Table1[[#This Row],[MOH 731_HIV_TB New_start_HAART_HV03-65]]</f>
        <v>0</v>
      </c>
      <c r="CY377" s="6">
        <f>SUM(Table1[[#This Row],[tb_alreadyart_3082]:[tb_newart_3083]])</f>
        <v>0</v>
      </c>
      <c r="CZ377" s="6">
        <f>SUM(Table1[[#This Row],[MOH 731_HTS_No. Initiated on PrEP (NEW)_General popn _(M)_ HV01-19]:[MOH 731_HTS_No. Initiated on PrEP (NEW)_Pregnant and breastfeeding women HV01-31]])</f>
        <v>0</v>
      </c>
      <c r="DA377" s="6">
        <f t="shared" si="60"/>
        <v>0</v>
      </c>
      <c r="DB377" s="6">
        <f t="shared" si="61"/>
        <v>0</v>
      </c>
      <c r="DC377" s="6">
        <f>Table1[[#This Row],[MOH 711 SGBV Total Survivors Seen]]</f>
        <v>0</v>
      </c>
      <c r="DD377" s="6">
        <f t="shared" si="62"/>
        <v>0</v>
      </c>
      <c r="DE377" s="6">
        <f t="shared" si="63"/>
        <v>0</v>
      </c>
      <c r="DF377" s="6">
        <f>SUM(Table1[[#This Row],[MOH 731_HIV_TB_StartTPT_&lt;15 HV03-31]:[MOH 731_HIV_TB_StartTPT_15+ HV03-32]])</f>
        <v>0</v>
      </c>
      <c r="DG377" s="6">
        <f t="shared" si="64"/>
        <v>0</v>
      </c>
      <c r="DH377" s="18"/>
      <c r="DI377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('202408_ZkexKmEmFI6','202408','ZkexKmEmFI6','14790','0','3','0','0','0','0','0','0','0','0','0','0','0','0','0','0','0','0','0','0','0','0','0','0','0','0','0','0','0','0','0','0');</v>
      </c>
    </row>
    <row r="378" spans="2:113" x14ac:dyDescent="0.25">
      <c r="B378" s="1">
        <v>202408</v>
      </c>
      <c r="C378" s="2">
        <v>45505</v>
      </c>
      <c r="D378" s="1">
        <v>202408</v>
      </c>
      <c r="E378" s="1"/>
      <c r="F378" s="1" t="s">
        <v>193</v>
      </c>
      <c r="G378" s="1" t="s">
        <v>194</v>
      </c>
      <c r="H378" s="1">
        <v>14793</v>
      </c>
      <c r="I378" s="1"/>
      <c r="J378" s="1">
        <v>2</v>
      </c>
      <c r="K378" s="1">
        <v>3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>
        <v>1</v>
      </c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>
        <v>1</v>
      </c>
      <c r="BZ378" s="1"/>
      <c r="CA378" s="1"/>
      <c r="CB378" s="16">
        <f>SUM(Table1[[#This Row],[MOH 731_HTS_Positive_2-9 _(M)_ HV01-06]:[MOH 731_HTS_Positive_25+ _(F) (Including PMTCT)_HV01-15]])</f>
        <v>0</v>
      </c>
      <c r="CC378" s="16">
        <f>SUM(Table1[[#This Row],[MOH 731_HTS_Tests _(M)_ HV01-01]:[MOH 731_HTS_Tests _(F) (Including PMTCT)_ HV01-02]])</f>
        <v>5</v>
      </c>
      <c r="CD378" s="16">
        <f>Table1[[#This Row],[MOH 711 New ANC clients]]</f>
        <v>1</v>
      </c>
      <c r="CE378" s="6">
        <f>SUM(Table1[[#This Row],[MOH 731_EMTCT_Tested at ANC_Initial_HV02-02]])</f>
        <v>1</v>
      </c>
      <c r="CF378" s="6">
        <f t="shared" si="66"/>
        <v>0</v>
      </c>
      <c r="CG378" s="6">
        <f t="shared" si="66"/>
        <v>0</v>
      </c>
      <c r="CH378" s="6">
        <f>SUM(Table1[[#This Row],[MOH 731_EMTCT_Known Positive at 1st ANC_HV02-01]])</f>
        <v>0</v>
      </c>
      <c r="CI378" s="6">
        <f>SUM(Table1[[#This Row],[MOH 731_EMTCT_Positive Results_ANC_HV02-10]])</f>
        <v>0</v>
      </c>
      <c r="CJ378" s="6">
        <f t="shared" si="56"/>
        <v>0</v>
      </c>
      <c r="CK378" s="6">
        <f t="shared" si="57"/>
        <v>0</v>
      </c>
      <c r="CL378" s="6">
        <f>Table1[[#This Row],[MOH 731_EMTCT_Start HAART_ANC_HV02-15]]</f>
        <v>0</v>
      </c>
      <c r="CM378" s="6">
        <f>Table1[[#This Row],[MOH 731_EMTCT_On HAART at 1st ANC_HV02-14]]</f>
        <v>0</v>
      </c>
      <c r="CN378" s="6">
        <f>SUM(Table1[[#This Row],[MOH 731_HIV_TB_StartART_&lt;1 (M) HV03-01]:[MOH 731_HIV_TB_StartART_25+_(F)_HV03-14]])</f>
        <v>0</v>
      </c>
      <c r="CO378" s="6">
        <f>SUM(Table1[[#This Row],[MOH 731_HIV_TB_OnART_&lt;1 (M) HV03-15]:[MOH 731_HIV_TB_OnART_25+_(F)_HV03-28]])</f>
        <v>0</v>
      </c>
      <c r="CP378" s="6">
        <f>Table1[[#This Row],[anc1_731]]</f>
        <v>1</v>
      </c>
      <c r="CQ378" s="6">
        <f>Table1[[#This Row],[anc_kp]]</f>
        <v>0</v>
      </c>
      <c r="CR378" s="6">
        <f>Table1[[#This Row],[MOH 731_HIV_TB cases_New_HV03-61]]</f>
        <v>0</v>
      </c>
      <c r="CS378" s="6">
        <f>Table1[[#This Row],[MOH 731_HIV_TB New_KnownHIVPositive(KPs)_HV03-62]]</f>
        <v>0</v>
      </c>
      <c r="CT378" s="6">
        <f t="shared" si="58"/>
        <v>0</v>
      </c>
      <c r="CU378" s="6">
        <f t="shared" si="59"/>
        <v>0</v>
      </c>
      <c r="CV378" s="6">
        <f>Table1[[#This Row],[MOH 731_HIV_TB New HIV Positive_HV03-63]]</f>
        <v>0</v>
      </c>
      <c r="CW378" s="6">
        <f>Table1[[#This Row],[MOH 731_HIV_TB New Known HIV Positive (KP) on HAART_HV03-64]]</f>
        <v>0</v>
      </c>
      <c r="CX378" s="6">
        <f>Table1[[#This Row],[MOH 731_HIV_TB New_start_HAART_HV03-65]]</f>
        <v>0</v>
      </c>
      <c r="CY378" s="6">
        <f>SUM(Table1[[#This Row],[tb_alreadyart_3082]:[tb_newart_3083]])</f>
        <v>0</v>
      </c>
      <c r="CZ378" s="6">
        <f>SUM(Table1[[#This Row],[MOH 731_HTS_No. Initiated on PrEP (NEW)_General popn _(M)_ HV01-19]:[MOH 731_HTS_No. Initiated on PrEP (NEW)_Pregnant and breastfeeding women HV01-31]])</f>
        <v>0</v>
      </c>
      <c r="DA378" s="6">
        <f t="shared" si="60"/>
        <v>0</v>
      </c>
      <c r="DB378" s="6">
        <f t="shared" si="61"/>
        <v>0</v>
      </c>
      <c r="DC378" s="6">
        <f>Table1[[#This Row],[MOH 711 SGBV Total Survivors Seen]]</f>
        <v>0</v>
      </c>
      <c r="DD378" s="6">
        <f t="shared" si="62"/>
        <v>0</v>
      </c>
      <c r="DE378" s="6">
        <f t="shared" si="63"/>
        <v>0</v>
      </c>
      <c r="DF378" s="6">
        <f>SUM(Table1[[#This Row],[MOH 731_HIV_TB_StartTPT_&lt;15 HV03-31]:[MOH 731_HIV_TB_StartTPT_15+ HV03-32]])</f>
        <v>0</v>
      </c>
      <c r="DG378" s="6">
        <f t="shared" si="64"/>
        <v>0</v>
      </c>
      <c r="DH378" s="18"/>
      <c r="DI378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('202408_fUUkvML4uKW','202408','fUUkvML4uKW','14793','0','5','1','1','0','0','0','0','0','0','0','0','0','0','1','0','0','0','0','0','0','0','0','0','0','0','0','0','0','0','0','0');</v>
      </c>
    </row>
    <row r="379" spans="2:113" x14ac:dyDescent="0.25">
      <c r="B379" s="1">
        <v>202408</v>
      </c>
      <c r="C379" s="2">
        <v>45505</v>
      </c>
      <c r="D379" s="1">
        <v>202408</v>
      </c>
      <c r="E379" s="1"/>
      <c r="F379" s="1" t="s">
        <v>769</v>
      </c>
      <c r="G379" s="1" t="s">
        <v>770</v>
      </c>
      <c r="H379" s="1">
        <v>23084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>
        <v>3</v>
      </c>
      <c r="BZ379" s="1"/>
      <c r="CA379" s="1"/>
      <c r="CB379" s="16">
        <f>SUM(Table1[[#This Row],[MOH 731_HTS_Positive_2-9 _(M)_ HV01-06]:[MOH 731_HTS_Positive_25+ _(F) (Including PMTCT)_HV01-15]])</f>
        <v>0</v>
      </c>
      <c r="CC379" s="16">
        <f>SUM(Table1[[#This Row],[MOH 731_HTS_Tests _(M)_ HV01-01]:[MOH 731_HTS_Tests _(F) (Including PMTCT)_ HV01-02]])</f>
        <v>0</v>
      </c>
      <c r="CD379" s="16">
        <f>Table1[[#This Row],[MOH 711 New ANC clients]]</f>
        <v>3</v>
      </c>
      <c r="CE379" s="6">
        <f>SUM(Table1[[#This Row],[MOH 731_EMTCT_Tested at ANC_Initial_HV02-02]])</f>
        <v>0</v>
      </c>
      <c r="CF379" s="6">
        <f t="shared" si="66"/>
        <v>0</v>
      </c>
      <c r="CG379" s="6">
        <f t="shared" si="66"/>
        <v>0</v>
      </c>
      <c r="CH379" s="6">
        <f>SUM(Table1[[#This Row],[MOH 731_EMTCT_Known Positive at 1st ANC_HV02-01]])</f>
        <v>0</v>
      </c>
      <c r="CI379" s="6">
        <f>SUM(Table1[[#This Row],[MOH 731_EMTCT_Positive Results_ANC_HV02-10]])</f>
        <v>0</v>
      </c>
      <c r="CJ379" s="6">
        <f t="shared" si="56"/>
        <v>0</v>
      </c>
      <c r="CK379" s="6">
        <f t="shared" si="57"/>
        <v>0</v>
      </c>
      <c r="CL379" s="6">
        <f>Table1[[#This Row],[MOH 731_EMTCT_Start HAART_ANC_HV02-15]]</f>
        <v>0</v>
      </c>
      <c r="CM379" s="6">
        <f>Table1[[#This Row],[MOH 731_EMTCT_On HAART at 1st ANC_HV02-14]]</f>
        <v>0</v>
      </c>
      <c r="CN379" s="6">
        <f>SUM(Table1[[#This Row],[MOH 731_HIV_TB_StartART_&lt;1 (M) HV03-01]:[MOH 731_HIV_TB_StartART_25+_(F)_HV03-14]])</f>
        <v>0</v>
      </c>
      <c r="CO379" s="6">
        <f>SUM(Table1[[#This Row],[MOH 731_HIV_TB_OnART_&lt;1 (M) HV03-15]:[MOH 731_HIV_TB_OnART_25+_(F)_HV03-28]])</f>
        <v>0</v>
      </c>
      <c r="CP379" s="6">
        <f>Table1[[#This Row],[anc1_731]]</f>
        <v>3</v>
      </c>
      <c r="CQ379" s="6">
        <f>Table1[[#This Row],[anc_kp]]</f>
        <v>0</v>
      </c>
      <c r="CR379" s="6">
        <f>Table1[[#This Row],[MOH 731_HIV_TB cases_New_HV03-61]]</f>
        <v>0</v>
      </c>
      <c r="CS379" s="6">
        <f>Table1[[#This Row],[MOH 731_HIV_TB New_KnownHIVPositive(KPs)_HV03-62]]</f>
        <v>0</v>
      </c>
      <c r="CT379" s="6">
        <f t="shared" si="58"/>
        <v>0</v>
      </c>
      <c r="CU379" s="6">
        <f t="shared" si="59"/>
        <v>0</v>
      </c>
      <c r="CV379" s="6">
        <f>Table1[[#This Row],[MOH 731_HIV_TB New HIV Positive_HV03-63]]</f>
        <v>0</v>
      </c>
      <c r="CW379" s="6">
        <f>Table1[[#This Row],[MOH 731_HIV_TB New Known HIV Positive (KP) on HAART_HV03-64]]</f>
        <v>0</v>
      </c>
      <c r="CX379" s="6">
        <f>Table1[[#This Row],[MOH 731_HIV_TB New_start_HAART_HV03-65]]</f>
        <v>0</v>
      </c>
      <c r="CY379" s="6">
        <f>SUM(Table1[[#This Row],[tb_alreadyart_3082]:[tb_newart_3083]])</f>
        <v>0</v>
      </c>
      <c r="CZ379" s="6">
        <f>SUM(Table1[[#This Row],[MOH 731_HTS_No. Initiated on PrEP (NEW)_General popn _(M)_ HV01-19]:[MOH 731_HTS_No. Initiated on PrEP (NEW)_Pregnant and breastfeeding women HV01-31]])</f>
        <v>0</v>
      </c>
      <c r="DA379" s="6">
        <f t="shared" si="60"/>
        <v>0</v>
      </c>
      <c r="DB379" s="6">
        <f t="shared" si="61"/>
        <v>0</v>
      </c>
      <c r="DC379" s="6">
        <f>Table1[[#This Row],[MOH 711 SGBV Total Survivors Seen]]</f>
        <v>0</v>
      </c>
      <c r="DD379" s="6">
        <f t="shared" si="62"/>
        <v>0</v>
      </c>
      <c r="DE379" s="6">
        <f t="shared" si="63"/>
        <v>0</v>
      </c>
      <c r="DF379" s="6">
        <f>SUM(Table1[[#This Row],[MOH 731_HIV_TB_StartTPT_&lt;15 HV03-31]:[MOH 731_HIV_TB_StartTPT_15+ HV03-32]])</f>
        <v>0</v>
      </c>
      <c r="DG379" s="6">
        <f t="shared" si="64"/>
        <v>0</v>
      </c>
      <c r="DH379" s="18"/>
      <c r="DI379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('202408_IEtF9rjRjaR','202408','IEtF9rjRjaR','23084','0','0','3','0','0','0','0','0','0','0','0','0','0','0','3','0','0','0','0','0','0','0','0','0','0','0','0','0','0','0','0','0');</v>
      </c>
    </row>
    <row r="380" spans="2:113" x14ac:dyDescent="0.25">
      <c r="B380" s="1">
        <v>202408</v>
      </c>
      <c r="C380" s="2">
        <v>45505</v>
      </c>
      <c r="D380" s="1">
        <v>202408</v>
      </c>
      <c r="E380" s="1"/>
      <c r="F380" s="1" t="s">
        <v>535</v>
      </c>
      <c r="G380" s="1" t="s">
        <v>536</v>
      </c>
      <c r="H380" s="1">
        <v>16737</v>
      </c>
      <c r="I380" s="1"/>
      <c r="J380" s="1"/>
      <c r="K380" s="1">
        <v>14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>
        <v>14</v>
      </c>
      <c r="AK380" s="1"/>
      <c r="AL380" s="1">
        <v>1</v>
      </c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>
        <v>14</v>
      </c>
      <c r="BZ380" s="1"/>
      <c r="CA380" s="1"/>
      <c r="CB380" s="16">
        <f>SUM(Table1[[#This Row],[MOH 731_HTS_Positive_2-9 _(M)_ HV01-06]:[MOH 731_HTS_Positive_25+ _(F) (Including PMTCT)_HV01-15]])</f>
        <v>0</v>
      </c>
      <c r="CC380" s="16">
        <f>SUM(Table1[[#This Row],[MOH 731_HTS_Tests _(M)_ HV01-01]:[MOH 731_HTS_Tests _(F) (Including PMTCT)_ HV01-02]])</f>
        <v>14</v>
      </c>
      <c r="CD380" s="16">
        <f>Table1[[#This Row],[MOH 711 New ANC clients]]</f>
        <v>14</v>
      </c>
      <c r="CE380" s="6">
        <f>SUM(Table1[[#This Row],[MOH 731_EMTCT_Tested at ANC_Initial_HV02-02]])</f>
        <v>14</v>
      </c>
      <c r="CF380" s="6">
        <f t="shared" si="66"/>
        <v>0</v>
      </c>
      <c r="CG380" s="6">
        <f t="shared" si="66"/>
        <v>0</v>
      </c>
      <c r="CH380" s="6">
        <f>SUM(Table1[[#This Row],[MOH 731_EMTCT_Known Positive at 1st ANC_HV02-01]])</f>
        <v>0</v>
      </c>
      <c r="CI380" s="6">
        <f>SUM(Table1[[#This Row],[MOH 731_EMTCT_Positive Results_ANC_HV02-10]])</f>
        <v>0</v>
      </c>
      <c r="CJ380" s="6">
        <f t="shared" si="56"/>
        <v>0</v>
      </c>
      <c r="CK380" s="6">
        <f t="shared" si="57"/>
        <v>0</v>
      </c>
      <c r="CL380" s="6">
        <f>Table1[[#This Row],[MOH 731_EMTCT_Start HAART_ANC_HV02-15]]</f>
        <v>0</v>
      </c>
      <c r="CM380" s="6">
        <f>Table1[[#This Row],[MOH 731_EMTCT_On HAART at 1st ANC_HV02-14]]</f>
        <v>0</v>
      </c>
      <c r="CN380" s="6">
        <f>SUM(Table1[[#This Row],[MOH 731_HIV_TB_StartART_&lt;1 (M) HV03-01]:[MOH 731_HIV_TB_StartART_25+_(F)_HV03-14]])</f>
        <v>0</v>
      </c>
      <c r="CO380" s="6">
        <f>SUM(Table1[[#This Row],[MOH 731_HIV_TB_OnART_&lt;1 (M) HV03-15]:[MOH 731_HIV_TB_OnART_25+_(F)_HV03-28]])</f>
        <v>0</v>
      </c>
      <c r="CP380" s="6">
        <f>Table1[[#This Row],[anc1_731]]</f>
        <v>14</v>
      </c>
      <c r="CQ380" s="6">
        <f>Table1[[#This Row],[anc_kp]]</f>
        <v>0</v>
      </c>
      <c r="CR380" s="6">
        <f>Table1[[#This Row],[MOH 731_HIV_TB cases_New_HV03-61]]</f>
        <v>0</v>
      </c>
      <c r="CS380" s="6">
        <f>Table1[[#This Row],[MOH 731_HIV_TB New_KnownHIVPositive(KPs)_HV03-62]]</f>
        <v>0</v>
      </c>
      <c r="CT380" s="6">
        <f t="shared" si="58"/>
        <v>0</v>
      </c>
      <c r="CU380" s="6">
        <f t="shared" si="59"/>
        <v>0</v>
      </c>
      <c r="CV380" s="6">
        <f>Table1[[#This Row],[MOH 731_HIV_TB New HIV Positive_HV03-63]]</f>
        <v>0</v>
      </c>
      <c r="CW380" s="6">
        <f>Table1[[#This Row],[MOH 731_HIV_TB New Known HIV Positive (KP) on HAART_HV03-64]]</f>
        <v>0</v>
      </c>
      <c r="CX380" s="6">
        <f>Table1[[#This Row],[MOH 731_HIV_TB New_start_HAART_HV03-65]]</f>
        <v>0</v>
      </c>
      <c r="CY380" s="6">
        <f>SUM(Table1[[#This Row],[tb_alreadyart_3082]:[tb_newart_3083]])</f>
        <v>0</v>
      </c>
      <c r="CZ380" s="6">
        <f>SUM(Table1[[#This Row],[MOH 731_HTS_No. Initiated on PrEP (NEW)_General popn _(M)_ HV01-19]:[MOH 731_HTS_No. Initiated on PrEP (NEW)_Pregnant and breastfeeding women HV01-31]])</f>
        <v>0</v>
      </c>
      <c r="DA380" s="6">
        <f t="shared" si="60"/>
        <v>0</v>
      </c>
      <c r="DB380" s="6">
        <f t="shared" si="61"/>
        <v>0</v>
      </c>
      <c r="DC380" s="6">
        <f>Table1[[#This Row],[MOH 711 SGBV Total Survivors Seen]]</f>
        <v>0</v>
      </c>
      <c r="DD380" s="6">
        <f t="shared" si="62"/>
        <v>0</v>
      </c>
      <c r="DE380" s="6">
        <f t="shared" si="63"/>
        <v>0</v>
      </c>
      <c r="DF380" s="6">
        <f>SUM(Table1[[#This Row],[MOH 731_HIV_TB_StartTPT_&lt;15 HV03-31]:[MOH 731_HIV_TB_StartTPT_15+ HV03-32]])</f>
        <v>0</v>
      </c>
      <c r="DG380" s="6">
        <f t="shared" si="64"/>
        <v>0</v>
      </c>
      <c r="DH380" s="18"/>
      <c r="DI380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('202408_dXdR7XsR7PO','202408','dXdR7XsR7PO','16737','0','14','14','14','0','0','0','0','0','0','0','0','0','0','14','0','0','0','0','0','0','0','0','0','0','0','0','0','0','0','0','0');</v>
      </c>
    </row>
    <row r="381" spans="2:113" x14ac:dyDescent="0.25">
      <c r="B381" s="1">
        <v>202408</v>
      </c>
      <c r="C381" s="2">
        <v>45505</v>
      </c>
      <c r="D381" s="1">
        <v>202408</v>
      </c>
      <c r="E381" s="1"/>
      <c r="F381" s="1" t="s">
        <v>195</v>
      </c>
      <c r="G381" s="1" t="s">
        <v>196</v>
      </c>
      <c r="H381" s="1">
        <v>20353</v>
      </c>
      <c r="I381" s="1"/>
      <c r="J381" s="1">
        <v>4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6">
        <f>SUM(Table1[[#This Row],[MOH 731_HTS_Positive_2-9 _(M)_ HV01-06]:[MOH 731_HTS_Positive_25+ _(F) (Including PMTCT)_HV01-15]])</f>
        <v>0</v>
      </c>
      <c r="CC381" s="16">
        <f>SUM(Table1[[#This Row],[MOH 731_HTS_Tests _(M)_ HV01-01]:[MOH 731_HTS_Tests _(F) (Including PMTCT)_ HV01-02]])</f>
        <v>4</v>
      </c>
      <c r="CD381" s="16">
        <f>Table1[[#This Row],[MOH 711 New ANC clients]]</f>
        <v>0</v>
      </c>
      <c r="CE381" s="6">
        <f>SUM(Table1[[#This Row],[MOH 731_EMTCT_Tested at ANC_Initial_HV02-02]])</f>
        <v>0</v>
      </c>
      <c r="CF381" s="6">
        <f t="shared" si="66"/>
        <v>0</v>
      </c>
      <c r="CG381" s="6">
        <f t="shared" si="66"/>
        <v>0</v>
      </c>
      <c r="CH381" s="6">
        <f>SUM(Table1[[#This Row],[MOH 731_EMTCT_Known Positive at 1st ANC_HV02-01]])</f>
        <v>0</v>
      </c>
      <c r="CI381" s="6">
        <f>SUM(Table1[[#This Row],[MOH 731_EMTCT_Positive Results_ANC_HV02-10]])</f>
        <v>0</v>
      </c>
      <c r="CJ381" s="6">
        <f t="shared" si="56"/>
        <v>0</v>
      </c>
      <c r="CK381" s="6">
        <f t="shared" si="57"/>
        <v>0</v>
      </c>
      <c r="CL381" s="6">
        <f>Table1[[#This Row],[MOH 731_EMTCT_Start HAART_ANC_HV02-15]]</f>
        <v>0</v>
      </c>
      <c r="CM381" s="6">
        <f>Table1[[#This Row],[MOH 731_EMTCT_On HAART at 1st ANC_HV02-14]]</f>
        <v>0</v>
      </c>
      <c r="CN381" s="6">
        <f>SUM(Table1[[#This Row],[MOH 731_HIV_TB_StartART_&lt;1 (M) HV03-01]:[MOH 731_HIV_TB_StartART_25+_(F)_HV03-14]])</f>
        <v>0</v>
      </c>
      <c r="CO381" s="6">
        <f>SUM(Table1[[#This Row],[MOH 731_HIV_TB_OnART_&lt;1 (M) HV03-15]:[MOH 731_HIV_TB_OnART_25+_(F)_HV03-28]])</f>
        <v>0</v>
      </c>
      <c r="CP381" s="6">
        <f>Table1[[#This Row],[anc1_731]]</f>
        <v>0</v>
      </c>
      <c r="CQ381" s="6">
        <f>Table1[[#This Row],[anc_kp]]</f>
        <v>0</v>
      </c>
      <c r="CR381" s="6">
        <f>Table1[[#This Row],[MOH 731_HIV_TB cases_New_HV03-61]]</f>
        <v>0</v>
      </c>
      <c r="CS381" s="6">
        <f>Table1[[#This Row],[MOH 731_HIV_TB New_KnownHIVPositive(KPs)_HV03-62]]</f>
        <v>0</v>
      </c>
      <c r="CT381" s="6">
        <f t="shared" si="58"/>
        <v>0</v>
      </c>
      <c r="CU381" s="6">
        <f t="shared" si="59"/>
        <v>0</v>
      </c>
      <c r="CV381" s="6">
        <f>Table1[[#This Row],[MOH 731_HIV_TB New HIV Positive_HV03-63]]</f>
        <v>0</v>
      </c>
      <c r="CW381" s="6">
        <f>Table1[[#This Row],[MOH 731_HIV_TB New Known HIV Positive (KP) on HAART_HV03-64]]</f>
        <v>0</v>
      </c>
      <c r="CX381" s="6">
        <f>Table1[[#This Row],[MOH 731_HIV_TB New_start_HAART_HV03-65]]</f>
        <v>0</v>
      </c>
      <c r="CY381" s="6">
        <f>SUM(Table1[[#This Row],[tb_alreadyart_3082]:[tb_newart_3083]])</f>
        <v>0</v>
      </c>
      <c r="CZ381" s="6">
        <f>SUM(Table1[[#This Row],[MOH 731_HTS_No. Initiated on PrEP (NEW)_General popn _(M)_ HV01-19]:[MOH 731_HTS_No. Initiated on PrEP (NEW)_Pregnant and breastfeeding women HV01-31]])</f>
        <v>0</v>
      </c>
      <c r="DA381" s="6">
        <f t="shared" si="60"/>
        <v>0</v>
      </c>
      <c r="DB381" s="6">
        <f t="shared" si="61"/>
        <v>0</v>
      </c>
      <c r="DC381" s="6">
        <f>Table1[[#This Row],[MOH 711 SGBV Total Survivors Seen]]</f>
        <v>0</v>
      </c>
      <c r="DD381" s="6">
        <f t="shared" si="62"/>
        <v>0</v>
      </c>
      <c r="DE381" s="6">
        <f t="shared" si="63"/>
        <v>0</v>
      </c>
      <c r="DF381" s="6">
        <f>SUM(Table1[[#This Row],[MOH 731_HIV_TB_StartTPT_&lt;15 HV03-31]:[MOH 731_HIV_TB_StartTPT_15+ HV03-32]])</f>
        <v>0</v>
      </c>
      <c r="DG381" s="6">
        <f t="shared" si="64"/>
        <v>0</v>
      </c>
      <c r="DH381" s="18"/>
      <c r="DI381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('202408_LYTyQH8xnIv','202408','LYTyQH8xnIv','20353','0','4','0','0','0','0','0','0','0','0','0','0','0','0','0','0','0','0','0','0','0','0','0','0','0','0','0','0','0','0','0','0');</v>
      </c>
    </row>
    <row r="382" spans="2:113" x14ac:dyDescent="0.25">
      <c r="B382" s="1">
        <v>202408</v>
      </c>
      <c r="C382" s="2">
        <v>45505</v>
      </c>
      <c r="D382" s="1">
        <v>202408</v>
      </c>
      <c r="E382" s="1"/>
      <c r="F382" s="1" t="s">
        <v>197</v>
      </c>
      <c r="G382" s="1" t="s">
        <v>198</v>
      </c>
      <c r="H382" s="1">
        <v>14810</v>
      </c>
      <c r="I382" s="1"/>
      <c r="J382" s="1">
        <v>4</v>
      </c>
      <c r="K382" s="1">
        <v>10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>
        <v>3</v>
      </c>
      <c r="AK382" s="1">
        <v>2</v>
      </c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>
        <v>4</v>
      </c>
      <c r="BZ382" s="1"/>
      <c r="CA382" s="1"/>
      <c r="CB382" s="16">
        <f>SUM(Table1[[#This Row],[MOH 731_HTS_Positive_2-9 _(M)_ HV01-06]:[MOH 731_HTS_Positive_25+ _(F) (Including PMTCT)_HV01-15]])</f>
        <v>0</v>
      </c>
      <c r="CC382" s="16">
        <f>SUM(Table1[[#This Row],[MOH 731_HTS_Tests _(M)_ HV01-01]:[MOH 731_HTS_Tests _(F) (Including PMTCT)_ HV01-02]])</f>
        <v>14</v>
      </c>
      <c r="CD382" s="16">
        <f>Table1[[#This Row],[MOH 711 New ANC clients]]</f>
        <v>4</v>
      </c>
      <c r="CE382" s="6">
        <f>SUM(Table1[[#This Row],[MOH 731_EMTCT_Tested at ANC_Initial_HV02-02]])</f>
        <v>3</v>
      </c>
      <c r="CF382" s="6">
        <f t="shared" si="66"/>
        <v>0</v>
      </c>
      <c r="CG382" s="6">
        <f t="shared" si="66"/>
        <v>0</v>
      </c>
      <c r="CH382" s="6">
        <f>SUM(Table1[[#This Row],[MOH 731_EMTCT_Known Positive at 1st ANC_HV02-01]])</f>
        <v>0</v>
      </c>
      <c r="CI382" s="6">
        <f>SUM(Table1[[#This Row],[MOH 731_EMTCT_Positive Results_ANC_HV02-10]])</f>
        <v>0</v>
      </c>
      <c r="CJ382" s="6">
        <f t="shared" si="56"/>
        <v>0</v>
      </c>
      <c r="CK382" s="6">
        <f t="shared" si="57"/>
        <v>0</v>
      </c>
      <c r="CL382" s="6">
        <f>Table1[[#This Row],[MOH 731_EMTCT_Start HAART_ANC_HV02-15]]</f>
        <v>0</v>
      </c>
      <c r="CM382" s="6">
        <f>Table1[[#This Row],[MOH 731_EMTCT_On HAART at 1st ANC_HV02-14]]</f>
        <v>0</v>
      </c>
      <c r="CN382" s="6">
        <f>SUM(Table1[[#This Row],[MOH 731_HIV_TB_StartART_&lt;1 (M) HV03-01]:[MOH 731_HIV_TB_StartART_25+_(F)_HV03-14]])</f>
        <v>0</v>
      </c>
      <c r="CO382" s="6">
        <f>SUM(Table1[[#This Row],[MOH 731_HIV_TB_OnART_&lt;1 (M) HV03-15]:[MOH 731_HIV_TB_OnART_25+_(F)_HV03-28]])</f>
        <v>0</v>
      </c>
      <c r="CP382" s="6">
        <f>Table1[[#This Row],[anc1_731]]</f>
        <v>4</v>
      </c>
      <c r="CQ382" s="6">
        <f>Table1[[#This Row],[anc_kp]]</f>
        <v>0</v>
      </c>
      <c r="CR382" s="6">
        <f>Table1[[#This Row],[MOH 731_HIV_TB cases_New_HV03-61]]</f>
        <v>0</v>
      </c>
      <c r="CS382" s="6">
        <f>Table1[[#This Row],[MOH 731_HIV_TB New_KnownHIVPositive(KPs)_HV03-62]]</f>
        <v>0</v>
      </c>
      <c r="CT382" s="6">
        <f t="shared" si="58"/>
        <v>0</v>
      </c>
      <c r="CU382" s="6">
        <f t="shared" si="59"/>
        <v>0</v>
      </c>
      <c r="CV382" s="6">
        <f>Table1[[#This Row],[MOH 731_HIV_TB New HIV Positive_HV03-63]]</f>
        <v>0</v>
      </c>
      <c r="CW382" s="6">
        <f>Table1[[#This Row],[MOH 731_HIV_TB New Known HIV Positive (KP) on HAART_HV03-64]]</f>
        <v>0</v>
      </c>
      <c r="CX382" s="6">
        <f>Table1[[#This Row],[MOH 731_HIV_TB New_start_HAART_HV03-65]]</f>
        <v>0</v>
      </c>
      <c r="CY382" s="6">
        <f>SUM(Table1[[#This Row],[tb_alreadyart_3082]:[tb_newart_3083]])</f>
        <v>0</v>
      </c>
      <c r="CZ382" s="6">
        <f>SUM(Table1[[#This Row],[MOH 731_HTS_No. Initiated on PrEP (NEW)_General popn _(M)_ HV01-19]:[MOH 731_HTS_No. Initiated on PrEP (NEW)_Pregnant and breastfeeding women HV01-31]])</f>
        <v>0</v>
      </c>
      <c r="DA382" s="6">
        <f t="shared" si="60"/>
        <v>0</v>
      </c>
      <c r="DB382" s="6">
        <f t="shared" si="61"/>
        <v>0</v>
      </c>
      <c r="DC382" s="6">
        <f>Table1[[#This Row],[MOH 711 SGBV Total Survivors Seen]]</f>
        <v>0</v>
      </c>
      <c r="DD382" s="6">
        <f t="shared" si="62"/>
        <v>0</v>
      </c>
      <c r="DE382" s="6">
        <f t="shared" si="63"/>
        <v>0</v>
      </c>
      <c r="DF382" s="6">
        <f>SUM(Table1[[#This Row],[MOH 731_HIV_TB_StartTPT_&lt;15 HV03-31]:[MOH 731_HIV_TB_StartTPT_15+ HV03-32]])</f>
        <v>0</v>
      </c>
      <c r="DG382" s="6">
        <f t="shared" si="64"/>
        <v>0</v>
      </c>
      <c r="DH382" s="18"/>
      <c r="DI382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('202408_BRhwCoYGgji','202408','BRhwCoYGgji','14810','0','14','4','3','0','0','0','0','0','0','0','0','0','0','4','0','0','0','0','0','0','0','0','0','0','0','0','0','0','0','0','0');</v>
      </c>
    </row>
    <row r="383" spans="2:113" x14ac:dyDescent="0.25">
      <c r="B383" s="1">
        <v>202408</v>
      </c>
      <c r="C383" s="2">
        <v>45505</v>
      </c>
      <c r="D383" s="1">
        <v>202408</v>
      </c>
      <c r="E383" s="1"/>
      <c r="F383" s="1" t="s">
        <v>537</v>
      </c>
      <c r="G383" s="1" t="s">
        <v>538</v>
      </c>
      <c r="H383" s="1">
        <v>14811</v>
      </c>
      <c r="I383" s="1"/>
      <c r="J383" s="1">
        <v>5</v>
      </c>
      <c r="K383" s="1">
        <v>11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6">
        <f>SUM(Table1[[#This Row],[MOH 731_HTS_Positive_2-9 _(M)_ HV01-06]:[MOH 731_HTS_Positive_25+ _(F) (Including PMTCT)_HV01-15]])</f>
        <v>0</v>
      </c>
      <c r="CC383" s="16">
        <f>SUM(Table1[[#This Row],[MOH 731_HTS_Tests _(M)_ HV01-01]:[MOH 731_HTS_Tests _(F) (Including PMTCT)_ HV01-02]])</f>
        <v>16</v>
      </c>
      <c r="CD383" s="16">
        <f>Table1[[#This Row],[MOH 711 New ANC clients]]</f>
        <v>0</v>
      </c>
      <c r="CE383" s="6">
        <f>SUM(Table1[[#This Row],[MOH 731_EMTCT_Tested at ANC_Initial_HV02-02]])</f>
        <v>0</v>
      </c>
      <c r="CF383" s="6">
        <f t="shared" si="66"/>
        <v>0</v>
      </c>
      <c r="CG383" s="6">
        <f t="shared" si="66"/>
        <v>0</v>
      </c>
      <c r="CH383" s="6">
        <f>SUM(Table1[[#This Row],[MOH 731_EMTCT_Known Positive at 1st ANC_HV02-01]])</f>
        <v>0</v>
      </c>
      <c r="CI383" s="6">
        <f>SUM(Table1[[#This Row],[MOH 731_EMTCT_Positive Results_ANC_HV02-10]])</f>
        <v>0</v>
      </c>
      <c r="CJ383" s="6">
        <f t="shared" si="56"/>
        <v>0</v>
      </c>
      <c r="CK383" s="6">
        <f t="shared" si="57"/>
        <v>0</v>
      </c>
      <c r="CL383" s="6">
        <f>Table1[[#This Row],[MOH 731_EMTCT_Start HAART_ANC_HV02-15]]</f>
        <v>0</v>
      </c>
      <c r="CM383" s="6">
        <f>Table1[[#This Row],[MOH 731_EMTCT_On HAART at 1st ANC_HV02-14]]</f>
        <v>0</v>
      </c>
      <c r="CN383" s="6">
        <f>SUM(Table1[[#This Row],[MOH 731_HIV_TB_StartART_&lt;1 (M) HV03-01]:[MOH 731_HIV_TB_StartART_25+_(F)_HV03-14]])</f>
        <v>0</v>
      </c>
      <c r="CO383" s="6">
        <f>SUM(Table1[[#This Row],[MOH 731_HIV_TB_OnART_&lt;1 (M) HV03-15]:[MOH 731_HIV_TB_OnART_25+_(F)_HV03-28]])</f>
        <v>0</v>
      </c>
      <c r="CP383" s="6">
        <f>Table1[[#This Row],[anc1_731]]</f>
        <v>0</v>
      </c>
      <c r="CQ383" s="6">
        <f>Table1[[#This Row],[anc_kp]]</f>
        <v>0</v>
      </c>
      <c r="CR383" s="6">
        <f>Table1[[#This Row],[MOH 731_HIV_TB cases_New_HV03-61]]</f>
        <v>0</v>
      </c>
      <c r="CS383" s="6">
        <f>Table1[[#This Row],[MOH 731_HIV_TB New_KnownHIVPositive(KPs)_HV03-62]]</f>
        <v>0</v>
      </c>
      <c r="CT383" s="6">
        <f t="shared" si="58"/>
        <v>0</v>
      </c>
      <c r="CU383" s="6">
        <f t="shared" si="59"/>
        <v>0</v>
      </c>
      <c r="CV383" s="6">
        <f>Table1[[#This Row],[MOH 731_HIV_TB New HIV Positive_HV03-63]]</f>
        <v>0</v>
      </c>
      <c r="CW383" s="6">
        <f>Table1[[#This Row],[MOH 731_HIV_TB New Known HIV Positive (KP) on HAART_HV03-64]]</f>
        <v>0</v>
      </c>
      <c r="CX383" s="6">
        <f>Table1[[#This Row],[MOH 731_HIV_TB New_start_HAART_HV03-65]]</f>
        <v>0</v>
      </c>
      <c r="CY383" s="6">
        <f>SUM(Table1[[#This Row],[tb_alreadyart_3082]:[tb_newart_3083]])</f>
        <v>0</v>
      </c>
      <c r="CZ383" s="6">
        <f>SUM(Table1[[#This Row],[MOH 731_HTS_No. Initiated on PrEP (NEW)_General popn _(M)_ HV01-19]:[MOH 731_HTS_No. Initiated on PrEP (NEW)_Pregnant and breastfeeding women HV01-31]])</f>
        <v>0</v>
      </c>
      <c r="DA383" s="6">
        <f t="shared" si="60"/>
        <v>0</v>
      </c>
      <c r="DB383" s="6">
        <f t="shared" si="61"/>
        <v>0</v>
      </c>
      <c r="DC383" s="6">
        <f>Table1[[#This Row],[MOH 711 SGBV Total Survivors Seen]]</f>
        <v>0</v>
      </c>
      <c r="DD383" s="6">
        <f t="shared" si="62"/>
        <v>0</v>
      </c>
      <c r="DE383" s="6">
        <f t="shared" si="63"/>
        <v>0</v>
      </c>
      <c r="DF383" s="6">
        <f>SUM(Table1[[#This Row],[MOH 731_HIV_TB_StartTPT_&lt;15 HV03-31]:[MOH 731_HIV_TB_StartTPT_15+ HV03-32]])</f>
        <v>0</v>
      </c>
      <c r="DG383" s="6">
        <f t="shared" si="64"/>
        <v>0</v>
      </c>
      <c r="DH383" s="18"/>
      <c r="DI383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('202408_uFkkpCAauQz','202408','uFkkpCAauQz','14811','0','16','0','0','0','0','0','0','0','0','0','0','0','0','0','0','0','0','0','0','0','0','0','0','0','0','0','0','0','0','0','0');</v>
      </c>
    </row>
    <row r="384" spans="2:113" x14ac:dyDescent="0.25">
      <c r="B384" s="1">
        <v>202408</v>
      </c>
      <c r="C384" s="2">
        <v>45505</v>
      </c>
      <c r="D384" s="1">
        <v>202408</v>
      </c>
      <c r="E384" s="1"/>
      <c r="F384" s="1" t="s">
        <v>199</v>
      </c>
      <c r="G384" s="1" t="s">
        <v>200</v>
      </c>
      <c r="H384" s="1">
        <v>20485</v>
      </c>
      <c r="I384" s="1" t="s">
        <v>89</v>
      </c>
      <c r="J384" s="1">
        <v>4</v>
      </c>
      <c r="K384" s="1">
        <v>5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>
        <v>1</v>
      </c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>
        <v>1</v>
      </c>
      <c r="BZ384" s="1"/>
      <c r="CA384" s="1"/>
      <c r="CB384" s="16">
        <f>SUM(Table1[[#This Row],[MOH 731_HTS_Positive_2-9 _(M)_ HV01-06]:[MOH 731_HTS_Positive_25+ _(F) (Including PMTCT)_HV01-15]])</f>
        <v>0</v>
      </c>
      <c r="CC384" s="16">
        <f>SUM(Table1[[#This Row],[MOH 731_HTS_Tests _(M)_ HV01-01]:[MOH 731_HTS_Tests _(F) (Including PMTCT)_ HV01-02]])</f>
        <v>9</v>
      </c>
      <c r="CD384" s="16">
        <f>Table1[[#This Row],[MOH 711 New ANC clients]]</f>
        <v>1</v>
      </c>
      <c r="CE384" s="6">
        <f>SUM(Table1[[#This Row],[MOH 731_EMTCT_Tested at ANC_Initial_HV02-02]])</f>
        <v>1</v>
      </c>
      <c r="CF384" s="6">
        <f t="shared" si="66"/>
        <v>0</v>
      </c>
      <c r="CG384" s="6">
        <f t="shared" si="66"/>
        <v>0</v>
      </c>
      <c r="CH384" s="6">
        <f>SUM(Table1[[#This Row],[MOH 731_EMTCT_Known Positive at 1st ANC_HV02-01]])</f>
        <v>0</v>
      </c>
      <c r="CI384" s="6">
        <f>SUM(Table1[[#This Row],[MOH 731_EMTCT_Positive Results_ANC_HV02-10]])</f>
        <v>0</v>
      </c>
      <c r="CJ384" s="6">
        <f t="shared" si="56"/>
        <v>0</v>
      </c>
      <c r="CK384" s="6">
        <f t="shared" si="57"/>
        <v>0</v>
      </c>
      <c r="CL384" s="6">
        <f>Table1[[#This Row],[MOH 731_EMTCT_Start HAART_ANC_HV02-15]]</f>
        <v>0</v>
      </c>
      <c r="CM384" s="6">
        <f>Table1[[#This Row],[MOH 731_EMTCT_On HAART at 1st ANC_HV02-14]]</f>
        <v>0</v>
      </c>
      <c r="CN384" s="6">
        <f>SUM(Table1[[#This Row],[MOH 731_HIV_TB_StartART_&lt;1 (M) HV03-01]:[MOH 731_HIV_TB_StartART_25+_(F)_HV03-14]])</f>
        <v>0</v>
      </c>
      <c r="CO384" s="6">
        <f>SUM(Table1[[#This Row],[MOH 731_HIV_TB_OnART_&lt;1 (M) HV03-15]:[MOH 731_HIV_TB_OnART_25+_(F)_HV03-28]])</f>
        <v>0</v>
      </c>
      <c r="CP384" s="6">
        <f>Table1[[#This Row],[anc1_731]]</f>
        <v>1</v>
      </c>
      <c r="CQ384" s="6">
        <f>Table1[[#This Row],[anc_kp]]</f>
        <v>0</v>
      </c>
      <c r="CR384" s="6">
        <f>Table1[[#This Row],[MOH 731_HIV_TB cases_New_HV03-61]]</f>
        <v>0</v>
      </c>
      <c r="CS384" s="6">
        <f>Table1[[#This Row],[MOH 731_HIV_TB New_KnownHIVPositive(KPs)_HV03-62]]</f>
        <v>0</v>
      </c>
      <c r="CT384" s="6">
        <f t="shared" si="58"/>
        <v>0</v>
      </c>
      <c r="CU384" s="6">
        <f t="shared" si="59"/>
        <v>0</v>
      </c>
      <c r="CV384" s="6">
        <f>Table1[[#This Row],[MOH 731_HIV_TB New HIV Positive_HV03-63]]</f>
        <v>0</v>
      </c>
      <c r="CW384" s="6">
        <f>Table1[[#This Row],[MOH 731_HIV_TB New Known HIV Positive (KP) on HAART_HV03-64]]</f>
        <v>0</v>
      </c>
      <c r="CX384" s="6">
        <f>Table1[[#This Row],[MOH 731_HIV_TB New_start_HAART_HV03-65]]</f>
        <v>0</v>
      </c>
      <c r="CY384" s="6">
        <f>SUM(Table1[[#This Row],[tb_alreadyart_3082]:[tb_newart_3083]])</f>
        <v>0</v>
      </c>
      <c r="CZ384" s="6">
        <f>SUM(Table1[[#This Row],[MOH 731_HTS_No. Initiated on PrEP (NEW)_General popn _(M)_ HV01-19]:[MOH 731_HTS_No. Initiated on PrEP (NEW)_Pregnant and breastfeeding women HV01-31]])</f>
        <v>0</v>
      </c>
      <c r="DA384" s="6">
        <f t="shared" si="60"/>
        <v>0</v>
      </c>
      <c r="DB384" s="6">
        <f t="shared" si="61"/>
        <v>0</v>
      </c>
      <c r="DC384" s="6">
        <f>Table1[[#This Row],[MOH 711 SGBV Total Survivors Seen]]</f>
        <v>0</v>
      </c>
      <c r="DD384" s="6">
        <f t="shared" si="62"/>
        <v>0</v>
      </c>
      <c r="DE384" s="6">
        <f t="shared" si="63"/>
        <v>0</v>
      </c>
      <c r="DF384" s="6">
        <f>SUM(Table1[[#This Row],[MOH 731_HIV_TB_StartTPT_&lt;15 HV03-31]:[MOH 731_HIV_TB_StartTPT_15+ HV03-32]])</f>
        <v>0</v>
      </c>
      <c r="DG384" s="6">
        <f t="shared" si="64"/>
        <v>0</v>
      </c>
      <c r="DH384" s="18"/>
      <c r="DI384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('202408_iCyCDlTtIXD','202408','iCyCDlTtIXD','20485','0','9','1','1','0','0','0','0','0','0','0','0','0','0','1','0','0','0','0','0','0','0','0','0','0','0','0','0','0','0','0','0');</v>
      </c>
    </row>
    <row r="385" spans="2:113" x14ac:dyDescent="0.25">
      <c r="B385" s="1">
        <v>202408</v>
      </c>
      <c r="C385" s="2">
        <v>45505</v>
      </c>
      <c r="D385" s="1">
        <v>202408</v>
      </c>
      <c r="E385" s="1"/>
      <c r="F385" s="1" t="s">
        <v>201</v>
      </c>
      <c r="G385" s="1" t="s">
        <v>202</v>
      </c>
      <c r="H385" s="1">
        <v>14812</v>
      </c>
      <c r="I385" s="1"/>
      <c r="J385" s="1"/>
      <c r="K385" s="1">
        <v>3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6">
        <f>SUM(Table1[[#This Row],[MOH 731_HTS_Positive_2-9 _(M)_ HV01-06]:[MOH 731_HTS_Positive_25+ _(F) (Including PMTCT)_HV01-15]])</f>
        <v>0</v>
      </c>
      <c r="CC385" s="16">
        <f>SUM(Table1[[#This Row],[MOH 731_HTS_Tests _(M)_ HV01-01]:[MOH 731_HTS_Tests _(F) (Including PMTCT)_ HV01-02]])</f>
        <v>3</v>
      </c>
      <c r="CD385" s="16">
        <f>Table1[[#This Row],[MOH 711 New ANC clients]]</f>
        <v>0</v>
      </c>
      <c r="CE385" s="6">
        <f>SUM(Table1[[#This Row],[MOH 731_EMTCT_Tested at ANC_Initial_HV02-02]])</f>
        <v>0</v>
      </c>
      <c r="CF385" s="6">
        <f t="shared" si="66"/>
        <v>0</v>
      </c>
      <c r="CG385" s="6">
        <f t="shared" si="66"/>
        <v>0</v>
      </c>
      <c r="CH385" s="6">
        <f>SUM(Table1[[#This Row],[MOH 731_EMTCT_Known Positive at 1st ANC_HV02-01]])</f>
        <v>0</v>
      </c>
      <c r="CI385" s="6">
        <f>SUM(Table1[[#This Row],[MOH 731_EMTCT_Positive Results_ANC_HV02-10]])</f>
        <v>0</v>
      </c>
      <c r="CJ385" s="6">
        <f t="shared" si="56"/>
        <v>0</v>
      </c>
      <c r="CK385" s="6">
        <f t="shared" si="57"/>
        <v>0</v>
      </c>
      <c r="CL385" s="6">
        <f>Table1[[#This Row],[MOH 731_EMTCT_Start HAART_ANC_HV02-15]]</f>
        <v>0</v>
      </c>
      <c r="CM385" s="6">
        <f>Table1[[#This Row],[MOH 731_EMTCT_On HAART at 1st ANC_HV02-14]]</f>
        <v>0</v>
      </c>
      <c r="CN385" s="6">
        <f>SUM(Table1[[#This Row],[MOH 731_HIV_TB_StartART_&lt;1 (M) HV03-01]:[MOH 731_HIV_TB_StartART_25+_(F)_HV03-14]])</f>
        <v>0</v>
      </c>
      <c r="CO385" s="6">
        <f>SUM(Table1[[#This Row],[MOH 731_HIV_TB_OnART_&lt;1 (M) HV03-15]:[MOH 731_HIV_TB_OnART_25+_(F)_HV03-28]])</f>
        <v>0</v>
      </c>
      <c r="CP385" s="6">
        <f>Table1[[#This Row],[anc1_731]]</f>
        <v>0</v>
      </c>
      <c r="CQ385" s="6">
        <f>Table1[[#This Row],[anc_kp]]</f>
        <v>0</v>
      </c>
      <c r="CR385" s="6">
        <f>Table1[[#This Row],[MOH 731_HIV_TB cases_New_HV03-61]]</f>
        <v>0</v>
      </c>
      <c r="CS385" s="6">
        <f>Table1[[#This Row],[MOH 731_HIV_TB New_KnownHIVPositive(KPs)_HV03-62]]</f>
        <v>0</v>
      </c>
      <c r="CT385" s="6">
        <f t="shared" si="58"/>
        <v>0</v>
      </c>
      <c r="CU385" s="6">
        <f t="shared" si="59"/>
        <v>0</v>
      </c>
      <c r="CV385" s="6">
        <f>Table1[[#This Row],[MOH 731_HIV_TB New HIV Positive_HV03-63]]</f>
        <v>0</v>
      </c>
      <c r="CW385" s="6">
        <f>Table1[[#This Row],[MOH 731_HIV_TB New Known HIV Positive (KP) on HAART_HV03-64]]</f>
        <v>0</v>
      </c>
      <c r="CX385" s="6">
        <f>Table1[[#This Row],[MOH 731_HIV_TB New_start_HAART_HV03-65]]</f>
        <v>0</v>
      </c>
      <c r="CY385" s="6">
        <f>SUM(Table1[[#This Row],[tb_alreadyart_3082]:[tb_newart_3083]])</f>
        <v>0</v>
      </c>
      <c r="CZ385" s="6">
        <f>SUM(Table1[[#This Row],[MOH 731_HTS_No. Initiated on PrEP (NEW)_General popn _(M)_ HV01-19]:[MOH 731_HTS_No. Initiated on PrEP (NEW)_Pregnant and breastfeeding women HV01-31]])</f>
        <v>0</v>
      </c>
      <c r="DA385" s="6">
        <f t="shared" si="60"/>
        <v>0</v>
      </c>
      <c r="DB385" s="6">
        <f t="shared" si="61"/>
        <v>0</v>
      </c>
      <c r="DC385" s="6">
        <f>Table1[[#This Row],[MOH 711 SGBV Total Survivors Seen]]</f>
        <v>0</v>
      </c>
      <c r="DD385" s="6">
        <f t="shared" si="62"/>
        <v>0</v>
      </c>
      <c r="DE385" s="6">
        <f t="shared" si="63"/>
        <v>0</v>
      </c>
      <c r="DF385" s="6">
        <f>SUM(Table1[[#This Row],[MOH 731_HIV_TB_StartTPT_&lt;15 HV03-31]:[MOH 731_HIV_TB_StartTPT_15+ HV03-32]])</f>
        <v>0</v>
      </c>
      <c r="DG385" s="6">
        <f t="shared" si="64"/>
        <v>0</v>
      </c>
      <c r="DH385" s="18"/>
      <c r="DI385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('202408_HpVRXLsB4L5','202408','HpVRXLsB4L5','14812','0','3','0','0','0','0','0','0','0','0','0','0','0','0','0','0','0','0','0','0','0','0','0','0','0','0','0','0','0','0','0','0');</v>
      </c>
    </row>
    <row r="386" spans="2:113" x14ac:dyDescent="0.25">
      <c r="B386" s="1">
        <v>202408</v>
      </c>
      <c r="C386" s="2">
        <v>45505</v>
      </c>
      <c r="D386" s="1">
        <v>202408</v>
      </c>
      <c r="E386" s="1"/>
      <c r="F386" s="1" t="s">
        <v>203</v>
      </c>
      <c r="G386" s="1" t="s">
        <v>204</v>
      </c>
      <c r="H386" s="1">
        <v>30161</v>
      </c>
      <c r="I386" s="1"/>
      <c r="J386" s="1">
        <v>8</v>
      </c>
      <c r="K386" s="1">
        <v>5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6">
        <f>SUM(Table1[[#This Row],[MOH 731_HTS_Positive_2-9 _(M)_ HV01-06]:[MOH 731_HTS_Positive_25+ _(F) (Including PMTCT)_HV01-15]])</f>
        <v>0</v>
      </c>
      <c r="CC386" s="16">
        <f>SUM(Table1[[#This Row],[MOH 731_HTS_Tests _(M)_ HV01-01]:[MOH 731_HTS_Tests _(F) (Including PMTCT)_ HV01-02]])</f>
        <v>13</v>
      </c>
      <c r="CD386" s="16">
        <f>Table1[[#This Row],[MOH 711 New ANC clients]]</f>
        <v>0</v>
      </c>
      <c r="CE386" s="6">
        <f>SUM(Table1[[#This Row],[MOH 731_EMTCT_Tested at ANC_Initial_HV02-02]])</f>
        <v>0</v>
      </c>
      <c r="CF386" s="6">
        <f t="shared" si="66"/>
        <v>0</v>
      </c>
      <c r="CG386" s="6">
        <f t="shared" si="66"/>
        <v>0</v>
      </c>
      <c r="CH386" s="6">
        <f>SUM(Table1[[#This Row],[MOH 731_EMTCT_Known Positive at 1st ANC_HV02-01]])</f>
        <v>0</v>
      </c>
      <c r="CI386" s="6">
        <f>SUM(Table1[[#This Row],[MOH 731_EMTCT_Positive Results_ANC_HV02-10]])</f>
        <v>0</v>
      </c>
      <c r="CJ386" s="6">
        <f t="shared" si="56"/>
        <v>0</v>
      </c>
      <c r="CK386" s="6">
        <f t="shared" si="57"/>
        <v>0</v>
      </c>
      <c r="CL386" s="6">
        <f>Table1[[#This Row],[MOH 731_EMTCT_Start HAART_ANC_HV02-15]]</f>
        <v>0</v>
      </c>
      <c r="CM386" s="6">
        <f>Table1[[#This Row],[MOH 731_EMTCT_On HAART at 1st ANC_HV02-14]]</f>
        <v>0</v>
      </c>
      <c r="CN386" s="6">
        <f>SUM(Table1[[#This Row],[MOH 731_HIV_TB_StartART_&lt;1 (M) HV03-01]:[MOH 731_HIV_TB_StartART_25+_(F)_HV03-14]])</f>
        <v>0</v>
      </c>
      <c r="CO386" s="6">
        <f>SUM(Table1[[#This Row],[MOH 731_HIV_TB_OnART_&lt;1 (M) HV03-15]:[MOH 731_HIV_TB_OnART_25+_(F)_HV03-28]])</f>
        <v>0</v>
      </c>
      <c r="CP386" s="6">
        <f>Table1[[#This Row],[anc1_731]]</f>
        <v>0</v>
      </c>
      <c r="CQ386" s="6">
        <f>Table1[[#This Row],[anc_kp]]</f>
        <v>0</v>
      </c>
      <c r="CR386" s="6">
        <f>Table1[[#This Row],[MOH 731_HIV_TB cases_New_HV03-61]]</f>
        <v>0</v>
      </c>
      <c r="CS386" s="6">
        <f>Table1[[#This Row],[MOH 731_HIV_TB New_KnownHIVPositive(KPs)_HV03-62]]</f>
        <v>0</v>
      </c>
      <c r="CT386" s="6">
        <f t="shared" si="58"/>
        <v>0</v>
      </c>
      <c r="CU386" s="6">
        <f t="shared" si="59"/>
        <v>0</v>
      </c>
      <c r="CV386" s="6">
        <f>Table1[[#This Row],[MOH 731_HIV_TB New HIV Positive_HV03-63]]</f>
        <v>0</v>
      </c>
      <c r="CW386" s="6">
        <f>Table1[[#This Row],[MOH 731_HIV_TB New Known HIV Positive (KP) on HAART_HV03-64]]</f>
        <v>0</v>
      </c>
      <c r="CX386" s="6">
        <f>Table1[[#This Row],[MOH 731_HIV_TB New_start_HAART_HV03-65]]</f>
        <v>0</v>
      </c>
      <c r="CY386" s="6">
        <f>SUM(Table1[[#This Row],[tb_alreadyart_3082]:[tb_newart_3083]])</f>
        <v>0</v>
      </c>
      <c r="CZ386" s="6">
        <f>SUM(Table1[[#This Row],[MOH 731_HTS_No. Initiated on PrEP (NEW)_General popn _(M)_ HV01-19]:[MOH 731_HTS_No. Initiated on PrEP (NEW)_Pregnant and breastfeeding women HV01-31]])</f>
        <v>0</v>
      </c>
      <c r="DA386" s="6">
        <f t="shared" si="60"/>
        <v>0</v>
      </c>
      <c r="DB386" s="6">
        <f t="shared" si="61"/>
        <v>0</v>
      </c>
      <c r="DC386" s="6">
        <f>Table1[[#This Row],[MOH 711 SGBV Total Survivors Seen]]</f>
        <v>0</v>
      </c>
      <c r="DD386" s="6">
        <f t="shared" si="62"/>
        <v>0</v>
      </c>
      <c r="DE386" s="6">
        <f t="shared" si="63"/>
        <v>0</v>
      </c>
      <c r="DF386" s="6">
        <f>SUM(Table1[[#This Row],[MOH 731_HIV_TB_StartTPT_&lt;15 HV03-31]:[MOH 731_HIV_TB_StartTPT_15+ HV03-32]])</f>
        <v>0</v>
      </c>
      <c r="DG386" s="6">
        <f t="shared" si="64"/>
        <v>0</v>
      </c>
      <c r="DH386" s="18"/>
      <c r="DI386" s="18" t="str">
        <f t="shared" si="65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('202408_lNnqJRMHcfo','202408','lNnqJRMHcfo','30161','0','13','0','0','0','0','0','0','0','0','0','0','0','0','0','0','0','0','0','0','0','0','0','0','0','0','0','0','0','0','0','0');</v>
      </c>
    </row>
    <row r="387" spans="2:113" x14ac:dyDescent="0.25">
      <c r="B387" s="1">
        <v>202408</v>
      </c>
      <c r="C387" s="2">
        <v>45505</v>
      </c>
      <c r="D387" s="1">
        <v>202408</v>
      </c>
      <c r="E387" s="1"/>
      <c r="F387" s="1" t="s">
        <v>209</v>
      </c>
      <c r="G387" s="1" t="s">
        <v>210</v>
      </c>
      <c r="H387" s="1">
        <v>24333</v>
      </c>
      <c r="I387" s="1"/>
      <c r="J387" s="1">
        <v>1</v>
      </c>
      <c r="K387" s="1">
        <v>3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>
        <v>2</v>
      </c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>
        <v>2</v>
      </c>
      <c r="BZ387" s="1"/>
      <c r="CA387" s="1"/>
      <c r="CB387" s="16">
        <f>SUM(Table1[[#This Row],[MOH 731_HTS_Positive_2-9 _(M)_ HV01-06]:[MOH 731_HTS_Positive_25+ _(F) (Including PMTCT)_HV01-15]])</f>
        <v>0</v>
      </c>
      <c r="CC387" s="16">
        <f>SUM(Table1[[#This Row],[MOH 731_HTS_Tests _(M)_ HV01-01]:[MOH 731_HTS_Tests _(F) (Including PMTCT)_ HV01-02]])</f>
        <v>4</v>
      </c>
      <c r="CD387" s="16">
        <f>Table1[[#This Row],[MOH 711 New ANC clients]]</f>
        <v>2</v>
      </c>
      <c r="CE387" s="6">
        <f>SUM(Table1[[#This Row],[MOH 731_EMTCT_Tested at ANC_Initial_HV02-02]])</f>
        <v>2</v>
      </c>
      <c r="CF387" s="6">
        <f t="shared" si="66"/>
        <v>0</v>
      </c>
      <c r="CG387" s="6">
        <f t="shared" si="66"/>
        <v>0</v>
      </c>
      <c r="CH387" s="6">
        <f>SUM(Table1[[#This Row],[MOH 731_EMTCT_Known Positive at 1st ANC_HV02-01]])</f>
        <v>0</v>
      </c>
      <c r="CI387" s="6">
        <f>SUM(Table1[[#This Row],[MOH 731_EMTCT_Positive Results_ANC_HV02-10]])</f>
        <v>0</v>
      </c>
      <c r="CJ387" s="6">
        <f t="shared" ref="CJ387:CJ450" si="67">IF(1=1,0,0)</f>
        <v>0</v>
      </c>
      <c r="CK387" s="6">
        <f t="shared" ref="CK387:CK450" si="68">IF(1=1,0,0)</f>
        <v>0</v>
      </c>
      <c r="CL387" s="6">
        <f>Table1[[#This Row],[MOH 731_EMTCT_Start HAART_ANC_HV02-15]]</f>
        <v>0</v>
      </c>
      <c r="CM387" s="6">
        <f>Table1[[#This Row],[MOH 731_EMTCT_On HAART at 1st ANC_HV02-14]]</f>
        <v>0</v>
      </c>
      <c r="CN387" s="6">
        <f>SUM(Table1[[#This Row],[MOH 731_HIV_TB_StartART_&lt;1 (M) HV03-01]:[MOH 731_HIV_TB_StartART_25+_(F)_HV03-14]])</f>
        <v>0</v>
      </c>
      <c r="CO387" s="6">
        <f>SUM(Table1[[#This Row],[MOH 731_HIV_TB_OnART_&lt;1 (M) HV03-15]:[MOH 731_HIV_TB_OnART_25+_(F)_HV03-28]])</f>
        <v>0</v>
      </c>
      <c r="CP387" s="6">
        <f>Table1[[#This Row],[anc1_731]]</f>
        <v>2</v>
      </c>
      <c r="CQ387" s="6">
        <f>Table1[[#This Row],[anc_kp]]</f>
        <v>0</v>
      </c>
      <c r="CR387" s="6">
        <f>Table1[[#This Row],[MOH 731_HIV_TB cases_New_HV03-61]]</f>
        <v>0</v>
      </c>
      <c r="CS387" s="6">
        <f>Table1[[#This Row],[MOH 731_HIV_TB New_KnownHIVPositive(KPs)_HV03-62]]</f>
        <v>0</v>
      </c>
      <c r="CT387" s="6">
        <f t="shared" ref="CT387:CT450" si="69">IF(1=1,0,0)</f>
        <v>0</v>
      </c>
      <c r="CU387" s="6">
        <f t="shared" ref="CU387:CU450" si="70">IF(1=1,0,0)</f>
        <v>0</v>
      </c>
      <c r="CV387" s="6">
        <f>Table1[[#This Row],[MOH 731_HIV_TB New HIV Positive_HV03-63]]</f>
        <v>0</v>
      </c>
      <c r="CW387" s="6">
        <f>Table1[[#This Row],[MOH 731_HIV_TB New Known HIV Positive (KP) on HAART_HV03-64]]</f>
        <v>0</v>
      </c>
      <c r="CX387" s="6">
        <f>Table1[[#This Row],[MOH 731_HIV_TB New_start_HAART_HV03-65]]</f>
        <v>0</v>
      </c>
      <c r="CY387" s="6">
        <f>SUM(Table1[[#This Row],[tb_alreadyart_3082]:[tb_newart_3083]])</f>
        <v>0</v>
      </c>
      <c r="CZ387" s="6">
        <f>SUM(Table1[[#This Row],[MOH 731_HTS_No. Initiated on PrEP (NEW)_General popn _(M)_ HV01-19]:[MOH 731_HTS_No. Initiated on PrEP (NEW)_Pregnant and breastfeeding women HV01-31]])</f>
        <v>0</v>
      </c>
      <c r="DA387" s="6">
        <f t="shared" ref="DA387:DA450" si="71">IF(1=1,0,0)</f>
        <v>0</v>
      </c>
      <c r="DB387" s="6">
        <f t="shared" ref="DB387:DB450" si="72">IF(1=1,0,0)</f>
        <v>0</v>
      </c>
      <c r="DC387" s="6">
        <f>Table1[[#This Row],[MOH 711 SGBV Total Survivors Seen]]</f>
        <v>0</v>
      </c>
      <c r="DD387" s="6">
        <f t="shared" ref="DD387:DD450" si="73">IF(1=1,0,0)</f>
        <v>0</v>
      </c>
      <c r="DE387" s="6">
        <f t="shared" ref="DE387:DE450" si="74">IF(1=1,0,0)</f>
        <v>0</v>
      </c>
      <c r="DF387" s="6">
        <f>SUM(Table1[[#This Row],[MOH 731_HIV_TB_StartTPT_&lt;15 HV03-31]:[MOH 731_HIV_TB_StartTPT_15+ HV03-32]])</f>
        <v>0</v>
      </c>
      <c r="DG387" s="6">
        <f t="shared" ref="DG387:DG450" si="75">IF(1=1,0,0)</f>
        <v>0</v>
      </c>
      <c r="DH387" s="18"/>
      <c r="DI387" s="18" t="str">
        <f t="shared" ref="DI387:DI450" si="76">IF(B387&lt;&gt;"",CONCATENATE("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387,"_",F387,"','",B387,"','",F387,"','",H387,"','",CB387,"','",CC387,"','",CD387,"','",CE387,"','",CF387,"','",CG387,"','",CH387,"','",CI387,"','",CJ387,"','",CK387,"','",CL387,"','",CM387,"','",CN387,"','",CO387,"','",CP387,"','",CQ387,"','",CR387,"','",CS387,"','",CT387,"','",CU387,"','",CV387,"','",CW387,"','",CX387,"','",CY387,"','",CZ387,"','",DA387,"','",DB387,"','",DC387,"','",DD387,"','",DE387,"','",DF387,"','",DG387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('202408_B2oeiOL3JUF','202408','B2oeiOL3JUF','24333','0','4','2','2','0','0','0','0','0','0','0','0','0','0','2','0','0','0','0','0','0','0','0','0','0','0','0','0','0','0','0','0');</v>
      </c>
    </row>
    <row r="388" spans="2:113" x14ac:dyDescent="0.25">
      <c r="B388" s="1">
        <v>202408</v>
      </c>
      <c r="C388" s="2">
        <v>45505</v>
      </c>
      <c r="D388" s="1">
        <v>202408</v>
      </c>
      <c r="E388" s="1"/>
      <c r="F388" s="1" t="s">
        <v>211</v>
      </c>
      <c r="G388" s="1" t="s">
        <v>212</v>
      </c>
      <c r="H388" s="1">
        <v>14843</v>
      </c>
      <c r="I388" s="1"/>
      <c r="J388" s="1">
        <v>3</v>
      </c>
      <c r="K388" s="1">
        <v>2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>
        <v>1</v>
      </c>
      <c r="BZ388" s="1"/>
      <c r="CA388" s="1"/>
      <c r="CB388" s="16">
        <f>SUM(Table1[[#This Row],[MOH 731_HTS_Positive_2-9 _(M)_ HV01-06]:[MOH 731_HTS_Positive_25+ _(F) (Including PMTCT)_HV01-15]])</f>
        <v>0</v>
      </c>
      <c r="CC388" s="16">
        <f>SUM(Table1[[#This Row],[MOH 731_HTS_Tests _(M)_ HV01-01]:[MOH 731_HTS_Tests _(F) (Including PMTCT)_ HV01-02]])</f>
        <v>5</v>
      </c>
      <c r="CD388" s="16">
        <f>Table1[[#This Row],[MOH 711 New ANC clients]]</f>
        <v>1</v>
      </c>
      <c r="CE388" s="6">
        <f>SUM(Table1[[#This Row],[MOH 731_EMTCT_Tested at ANC_Initial_HV02-02]])</f>
        <v>0</v>
      </c>
      <c r="CF388" s="6">
        <f t="shared" ref="CF388:CG451" si="77">IF(1=1,0,0)</f>
        <v>0</v>
      </c>
      <c r="CG388" s="6">
        <f t="shared" si="77"/>
        <v>0</v>
      </c>
      <c r="CH388" s="6">
        <f>SUM(Table1[[#This Row],[MOH 731_EMTCT_Known Positive at 1st ANC_HV02-01]])</f>
        <v>0</v>
      </c>
      <c r="CI388" s="6">
        <f>SUM(Table1[[#This Row],[MOH 731_EMTCT_Positive Results_ANC_HV02-10]])</f>
        <v>0</v>
      </c>
      <c r="CJ388" s="6">
        <f t="shared" si="67"/>
        <v>0</v>
      </c>
      <c r="CK388" s="6">
        <f t="shared" si="68"/>
        <v>0</v>
      </c>
      <c r="CL388" s="6">
        <f>Table1[[#This Row],[MOH 731_EMTCT_Start HAART_ANC_HV02-15]]</f>
        <v>0</v>
      </c>
      <c r="CM388" s="6">
        <f>Table1[[#This Row],[MOH 731_EMTCT_On HAART at 1st ANC_HV02-14]]</f>
        <v>0</v>
      </c>
      <c r="CN388" s="6">
        <f>SUM(Table1[[#This Row],[MOH 731_HIV_TB_StartART_&lt;1 (M) HV03-01]:[MOH 731_HIV_TB_StartART_25+_(F)_HV03-14]])</f>
        <v>0</v>
      </c>
      <c r="CO388" s="6">
        <f>SUM(Table1[[#This Row],[MOH 731_HIV_TB_OnART_&lt;1 (M) HV03-15]:[MOH 731_HIV_TB_OnART_25+_(F)_HV03-28]])</f>
        <v>0</v>
      </c>
      <c r="CP388" s="6">
        <f>Table1[[#This Row],[anc1_731]]</f>
        <v>1</v>
      </c>
      <c r="CQ388" s="6">
        <f>Table1[[#This Row],[anc_kp]]</f>
        <v>0</v>
      </c>
      <c r="CR388" s="6">
        <f>Table1[[#This Row],[MOH 731_HIV_TB cases_New_HV03-61]]</f>
        <v>0</v>
      </c>
      <c r="CS388" s="6">
        <f>Table1[[#This Row],[MOH 731_HIV_TB New_KnownHIVPositive(KPs)_HV03-62]]</f>
        <v>0</v>
      </c>
      <c r="CT388" s="6">
        <f t="shared" si="69"/>
        <v>0</v>
      </c>
      <c r="CU388" s="6">
        <f t="shared" si="70"/>
        <v>0</v>
      </c>
      <c r="CV388" s="6">
        <f>Table1[[#This Row],[MOH 731_HIV_TB New HIV Positive_HV03-63]]</f>
        <v>0</v>
      </c>
      <c r="CW388" s="6">
        <f>Table1[[#This Row],[MOH 731_HIV_TB New Known HIV Positive (KP) on HAART_HV03-64]]</f>
        <v>0</v>
      </c>
      <c r="CX388" s="6">
        <f>Table1[[#This Row],[MOH 731_HIV_TB New_start_HAART_HV03-65]]</f>
        <v>0</v>
      </c>
      <c r="CY388" s="6">
        <f>SUM(Table1[[#This Row],[tb_alreadyart_3082]:[tb_newart_3083]])</f>
        <v>0</v>
      </c>
      <c r="CZ388" s="6">
        <f>SUM(Table1[[#This Row],[MOH 731_HTS_No. Initiated on PrEP (NEW)_General popn _(M)_ HV01-19]:[MOH 731_HTS_No. Initiated on PrEP (NEW)_Pregnant and breastfeeding women HV01-31]])</f>
        <v>0</v>
      </c>
      <c r="DA388" s="6">
        <f t="shared" si="71"/>
        <v>0</v>
      </c>
      <c r="DB388" s="6">
        <f t="shared" si="72"/>
        <v>0</v>
      </c>
      <c r="DC388" s="6">
        <f>Table1[[#This Row],[MOH 711 SGBV Total Survivors Seen]]</f>
        <v>0</v>
      </c>
      <c r="DD388" s="6">
        <f t="shared" si="73"/>
        <v>0</v>
      </c>
      <c r="DE388" s="6">
        <f t="shared" si="74"/>
        <v>0</v>
      </c>
      <c r="DF388" s="6">
        <f>SUM(Table1[[#This Row],[MOH 731_HIV_TB_StartTPT_&lt;15 HV03-31]:[MOH 731_HIV_TB_StartTPT_15+ HV03-32]])</f>
        <v>0</v>
      </c>
      <c r="DG388" s="6">
        <f t="shared" si="75"/>
        <v>0</v>
      </c>
      <c r="DH388" s="18"/>
      <c r="DI388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('202408_YKkHEjP3KRl','202408','YKkHEjP3KRl','14843','0','5','1','0','0','0','0','0','0','0','0','0','0','0','1','0','0','0','0','0','0','0','0','0','0','0','0','0','0','0','0','0');</v>
      </c>
    </row>
    <row r="389" spans="2:113" x14ac:dyDescent="0.25">
      <c r="B389" s="1">
        <v>202408</v>
      </c>
      <c r="C389" s="2">
        <v>45505</v>
      </c>
      <c r="D389" s="1">
        <v>202408</v>
      </c>
      <c r="E389" s="1"/>
      <c r="F389" s="1" t="s">
        <v>213</v>
      </c>
      <c r="G389" s="1" t="s">
        <v>214</v>
      </c>
      <c r="H389" s="1">
        <v>26261</v>
      </c>
      <c r="I389" s="1"/>
      <c r="J389" s="1">
        <v>3</v>
      </c>
      <c r="K389" s="1">
        <v>2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>
        <v>1</v>
      </c>
      <c r="BZ389" s="1"/>
      <c r="CA389" s="1"/>
      <c r="CB389" s="16">
        <f>SUM(Table1[[#This Row],[MOH 731_HTS_Positive_2-9 _(M)_ HV01-06]:[MOH 731_HTS_Positive_25+ _(F) (Including PMTCT)_HV01-15]])</f>
        <v>0</v>
      </c>
      <c r="CC389" s="16">
        <f>SUM(Table1[[#This Row],[MOH 731_HTS_Tests _(M)_ HV01-01]:[MOH 731_HTS_Tests _(F) (Including PMTCT)_ HV01-02]])</f>
        <v>5</v>
      </c>
      <c r="CD389" s="16">
        <f>Table1[[#This Row],[MOH 711 New ANC clients]]</f>
        <v>1</v>
      </c>
      <c r="CE389" s="6">
        <f>SUM(Table1[[#This Row],[MOH 731_EMTCT_Tested at ANC_Initial_HV02-02]])</f>
        <v>0</v>
      </c>
      <c r="CF389" s="6">
        <f t="shared" si="77"/>
        <v>0</v>
      </c>
      <c r="CG389" s="6">
        <f t="shared" si="77"/>
        <v>0</v>
      </c>
      <c r="CH389" s="6">
        <f>SUM(Table1[[#This Row],[MOH 731_EMTCT_Known Positive at 1st ANC_HV02-01]])</f>
        <v>0</v>
      </c>
      <c r="CI389" s="6">
        <f>SUM(Table1[[#This Row],[MOH 731_EMTCT_Positive Results_ANC_HV02-10]])</f>
        <v>0</v>
      </c>
      <c r="CJ389" s="6">
        <f t="shared" si="67"/>
        <v>0</v>
      </c>
      <c r="CK389" s="6">
        <f t="shared" si="68"/>
        <v>0</v>
      </c>
      <c r="CL389" s="6">
        <f>Table1[[#This Row],[MOH 731_EMTCT_Start HAART_ANC_HV02-15]]</f>
        <v>0</v>
      </c>
      <c r="CM389" s="6">
        <f>Table1[[#This Row],[MOH 731_EMTCT_On HAART at 1st ANC_HV02-14]]</f>
        <v>0</v>
      </c>
      <c r="CN389" s="6">
        <f>SUM(Table1[[#This Row],[MOH 731_HIV_TB_StartART_&lt;1 (M) HV03-01]:[MOH 731_HIV_TB_StartART_25+_(F)_HV03-14]])</f>
        <v>0</v>
      </c>
      <c r="CO389" s="6">
        <f>SUM(Table1[[#This Row],[MOH 731_HIV_TB_OnART_&lt;1 (M) HV03-15]:[MOH 731_HIV_TB_OnART_25+_(F)_HV03-28]])</f>
        <v>0</v>
      </c>
      <c r="CP389" s="6">
        <f>Table1[[#This Row],[anc1_731]]</f>
        <v>1</v>
      </c>
      <c r="CQ389" s="6">
        <f>Table1[[#This Row],[anc_kp]]</f>
        <v>0</v>
      </c>
      <c r="CR389" s="6">
        <f>Table1[[#This Row],[MOH 731_HIV_TB cases_New_HV03-61]]</f>
        <v>0</v>
      </c>
      <c r="CS389" s="6">
        <f>Table1[[#This Row],[MOH 731_HIV_TB New_KnownHIVPositive(KPs)_HV03-62]]</f>
        <v>0</v>
      </c>
      <c r="CT389" s="6">
        <f t="shared" si="69"/>
        <v>0</v>
      </c>
      <c r="CU389" s="6">
        <f t="shared" si="70"/>
        <v>0</v>
      </c>
      <c r="CV389" s="6">
        <f>Table1[[#This Row],[MOH 731_HIV_TB New HIV Positive_HV03-63]]</f>
        <v>0</v>
      </c>
      <c r="CW389" s="6">
        <f>Table1[[#This Row],[MOH 731_HIV_TB New Known HIV Positive (KP) on HAART_HV03-64]]</f>
        <v>0</v>
      </c>
      <c r="CX389" s="6">
        <f>Table1[[#This Row],[MOH 731_HIV_TB New_start_HAART_HV03-65]]</f>
        <v>0</v>
      </c>
      <c r="CY389" s="6">
        <f>SUM(Table1[[#This Row],[tb_alreadyart_3082]:[tb_newart_3083]])</f>
        <v>0</v>
      </c>
      <c r="CZ389" s="6">
        <f>SUM(Table1[[#This Row],[MOH 731_HTS_No. Initiated on PrEP (NEW)_General popn _(M)_ HV01-19]:[MOH 731_HTS_No. Initiated on PrEP (NEW)_Pregnant and breastfeeding women HV01-31]])</f>
        <v>0</v>
      </c>
      <c r="DA389" s="6">
        <f t="shared" si="71"/>
        <v>0</v>
      </c>
      <c r="DB389" s="6">
        <f t="shared" si="72"/>
        <v>0</v>
      </c>
      <c r="DC389" s="6">
        <f>Table1[[#This Row],[MOH 711 SGBV Total Survivors Seen]]</f>
        <v>0</v>
      </c>
      <c r="DD389" s="6">
        <f t="shared" si="73"/>
        <v>0</v>
      </c>
      <c r="DE389" s="6">
        <f t="shared" si="74"/>
        <v>0</v>
      </c>
      <c r="DF389" s="6">
        <f>SUM(Table1[[#This Row],[MOH 731_HIV_TB_StartTPT_&lt;15 HV03-31]:[MOH 731_HIV_TB_StartTPT_15+ HV03-32]])</f>
        <v>0</v>
      </c>
      <c r="DG389" s="6">
        <f t="shared" si="75"/>
        <v>0</v>
      </c>
      <c r="DH389" s="18"/>
      <c r="DI389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('202408_okmK25moiih','202408','okmK25moiih','26261','0','5','1','0','0','0','0','0','0','0','0','0','0','0','1','0','0','0','0','0','0','0','0','0','0','0','0','0','0','0','0','0');</v>
      </c>
    </row>
    <row r="390" spans="2:113" x14ac:dyDescent="0.25">
      <c r="B390" s="1">
        <v>202408</v>
      </c>
      <c r="C390" s="2">
        <v>45505</v>
      </c>
      <c r="D390" s="1">
        <v>202408</v>
      </c>
      <c r="E390" s="1"/>
      <c r="F390" s="1" t="s">
        <v>714</v>
      </c>
      <c r="G390" s="1" t="s">
        <v>715</v>
      </c>
      <c r="H390" s="1">
        <v>29523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>
        <v>5</v>
      </c>
      <c r="BZ390" s="1"/>
      <c r="CA390" s="1"/>
      <c r="CB390" s="16">
        <f>SUM(Table1[[#This Row],[MOH 731_HTS_Positive_2-9 _(M)_ HV01-06]:[MOH 731_HTS_Positive_25+ _(F) (Including PMTCT)_HV01-15]])</f>
        <v>0</v>
      </c>
      <c r="CC390" s="16">
        <f>SUM(Table1[[#This Row],[MOH 731_HTS_Tests _(M)_ HV01-01]:[MOH 731_HTS_Tests _(F) (Including PMTCT)_ HV01-02]])</f>
        <v>0</v>
      </c>
      <c r="CD390" s="16">
        <f>Table1[[#This Row],[MOH 711 New ANC clients]]</f>
        <v>5</v>
      </c>
      <c r="CE390" s="6">
        <f>SUM(Table1[[#This Row],[MOH 731_EMTCT_Tested at ANC_Initial_HV02-02]])</f>
        <v>0</v>
      </c>
      <c r="CF390" s="6">
        <f t="shared" si="77"/>
        <v>0</v>
      </c>
      <c r="CG390" s="6">
        <f t="shared" si="77"/>
        <v>0</v>
      </c>
      <c r="CH390" s="6">
        <f>SUM(Table1[[#This Row],[MOH 731_EMTCT_Known Positive at 1st ANC_HV02-01]])</f>
        <v>0</v>
      </c>
      <c r="CI390" s="6">
        <f>SUM(Table1[[#This Row],[MOH 731_EMTCT_Positive Results_ANC_HV02-10]])</f>
        <v>0</v>
      </c>
      <c r="CJ390" s="6">
        <f t="shared" si="67"/>
        <v>0</v>
      </c>
      <c r="CK390" s="6">
        <f t="shared" si="68"/>
        <v>0</v>
      </c>
      <c r="CL390" s="6">
        <f>Table1[[#This Row],[MOH 731_EMTCT_Start HAART_ANC_HV02-15]]</f>
        <v>0</v>
      </c>
      <c r="CM390" s="6">
        <f>Table1[[#This Row],[MOH 731_EMTCT_On HAART at 1st ANC_HV02-14]]</f>
        <v>0</v>
      </c>
      <c r="CN390" s="6">
        <f>SUM(Table1[[#This Row],[MOH 731_HIV_TB_StartART_&lt;1 (M) HV03-01]:[MOH 731_HIV_TB_StartART_25+_(F)_HV03-14]])</f>
        <v>0</v>
      </c>
      <c r="CO390" s="6">
        <f>SUM(Table1[[#This Row],[MOH 731_HIV_TB_OnART_&lt;1 (M) HV03-15]:[MOH 731_HIV_TB_OnART_25+_(F)_HV03-28]])</f>
        <v>0</v>
      </c>
      <c r="CP390" s="6">
        <f>Table1[[#This Row],[anc1_731]]</f>
        <v>5</v>
      </c>
      <c r="CQ390" s="6">
        <f>Table1[[#This Row],[anc_kp]]</f>
        <v>0</v>
      </c>
      <c r="CR390" s="6">
        <f>Table1[[#This Row],[MOH 731_HIV_TB cases_New_HV03-61]]</f>
        <v>0</v>
      </c>
      <c r="CS390" s="6">
        <f>Table1[[#This Row],[MOH 731_HIV_TB New_KnownHIVPositive(KPs)_HV03-62]]</f>
        <v>0</v>
      </c>
      <c r="CT390" s="6">
        <f t="shared" si="69"/>
        <v>0</v>
      </c>
      <c r="CU390" s="6">
        <f t="shared" si="70"/>
        <v>0</v>
      </c>
      <c r="CV390" s="6">
        <f>Table1[[#This Row],[MOH 731_HIV_TB New HIV Positive_HV03-63]]</f>
        <v>0</v>
      </c>
      <c r="CW390" s="6">
        <f>Table1[[#This Row],[MOH 731_HIV_TB New Known HIV Positive (KP) on HAART_HV03-64]]</f>
        <v>0</v>
      </c>
      <c r="CX390" s="6">
        <f>Table1[[#This Row],[MOH 731_HIV_TB New_start_HAART_HV03-65]]</f>
        <v>0</v>
      </c>
      <c r="CY390" s="6">
        <f>SUM(Table1[[#This Row],[tb_alreadyart_3082]:[tb_newart_3083]])</f>
        <v>0</v>
      </c>
      <c r="CZ390" s="6">
        <f>SUM(Table1[[#This Row],[MOH 731_HTS_No. Initiated on PrEP (NEW)_General popn _(M)_ HV01-19]:[MOH 731_HTS_No. Initiated on PrEP (NEW)_Pregnant and breastfeeding women HV01-31]])</f>
        <v>0</v>
      </c>
      <c r="DA390" s="6">
        <f t="shared" si="71"/>
        <v>0</v>
      </c>
      <c r="DB390" s="6">
        <f t="shared" si="72"/>
        <v>0</v>
      </c>
      <c r="DC390" s="6">
        <f>Table1[[#This Row],[MOH 711 SGBV Total Survivors Seen]]</f>
        <v>0</v>
      </c>
      <c r="DD390" s="6">
        <f t="shared" si="73"/>
        <v>0</v>
      </c>
      <c r="DE390" s="6">
        <f t="shared" si="74"/>
        <v>0</v>
      </c>
      <c r="DF390" s="6">
        <f>SUM(Table1[[#This Row],[MOH 731_HIV_TB_StartTPT_&lt;15 HV03-31]:[MOH 731_HIV_TB_StartTPT_15+ HV03-32]])</f>
        <v>0</v>
      </c>
      <c r="DG390" s="6">
        <f t="shared" si="75"/>
        <v>0</v>
      </c>
      <c r="DH390" s="18"/>
      <c r="DI390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('202408_yPwpZBaxX79','202408','yPwpZBaxX79','29523','0','0','5','0','0','0','0','0','0','0','0','0','0','0','5','0','0','0','0','0','0','0','0','0','0','0','0','0','0','0','0','0');</v>
      </c>
    </row>
    <row r="391" spans="2:113" x14ac:dyDescent="0.25">
      <c r="B391" s="1">
        <v>202408</v>
      </c>
      <c r="C391" s="2">
        <v>45505</v>
      </c>
      <c r="D391" s="1">
        <v>202408</v>
      </c>
      <c r="E391" s="1"/>
      <c r="F391" s="1" t="s">
        <v>215</v>
      </c>
      <c r="G391" s="1" t="s">
        <v>216</v>
      </c>
      <c r="H391" s="1">
        <v>17088</v>
      </c>
      <c r="I391" s="1"/>
      <c r="J391" s="1">
        <v>1</v>
      </c>
      <c r="K391" s="1">
        <v>6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6">
        <f>SUM(Table1[[#This Row],[MOH 731_HTS_Positive_2-9 _(M)_ HV01-06]:[MOH 731_HTS_Positive_25+ _(F) (Including PMTCT)_HV01-15]])</f>
        <v>0</v>
      </c>
      <c r="CC391" s="16">
        <f>SUM(Table1[[#This Row],[MOH 731_HTS_Tests _(M)_ HV01-01]:[MOH 731_HTS_Tests _(F) (Including PMTCT)_ HV01-02]])</f>
        <v>7</v>
      </c>
      <c r="CD391" s="16">
        <f>Table1[[#This Row],[MOH 711 New ANC clients]]</f>
        <v>0</v>
      </c>
      <c r="CE391" s="6">
        <f>SUM(Table1[[#This Row],[MOH 731_EMTCT_Tested at ANC_Initial_HV02-02]])</f>
        <v>0</v>
      </c>
      <c r="CF391" s="6">
        <f t="shared" si="77"/>
        <v>0</v>
      </c>
      <c r="CG391" s="6">
        <f t="shared" si="77"/>
        <v>0</v>
      </c>
      <c r="CH391" s="6">
        <f>SUM(Table1[[#This Row],[MOH 731_EMTCT_Known Positive at 1st ANC_HV02-01]])</f>
        <v>0</v>
      </c>
      <c r="CI391" s="6">
        <f>SUM(Table1[[#This Row],[MOH 731_EMTCT_Positive Results_ANC_HV02-10]])</f>
        <v>0</v>
      </c>
      <c r="CJ391" s="6">
        <f t="shared" si="67"/>
        <v>0</v>
      </c>
      <c r="CK391" s="6">
        <f t="shared" si="68"/>
        <v>0</v>
      </c>
      <c r="CL391" s="6">
        <f>Table1[[#This Row],[MOH 731_EMTCT_Start HAART_ANC_HV02-15]]</f>
        <v>0</v>
      </c>
      <c r="CM391" s="6">
        <f>Table1[[#This Row],[MOH 731_EMTCT_On HAART at 1st ANC_HV02-14]]</f>
        <v>0</v>
      </c>
      <c r="CN391" s="6">
        <f>SUM(Table1[[#This Row],[MOH 731_HIV_TB_StartART_&lt;1 (M) HV03-01]:[MOH 731_HIV_TB_StartART_25+_(F)_HV03-14]])</f>
        <v>0</v>
      </c>
      <c r="CO391" s="6">
        <f>SUM(Table1[[#This Row],[MOH 731_HIV_TB_OnART_&lt;1 (M) HV03-15]:[MOH 731_HIV_TB_OnART_25+_(F)_HV03-28]])</f>
        <v>0</v>
      </c>
      <c r="CP391" s="6">
        <f>Table1[[#This Row],[anc1_731]]</f>
        <v>0</v>
      </c>
      <c r="CQ391" s="6">
        <f>Table1[[#This Row],[anc_kp]]</f>
        <v>0</v>
      </c>
      <c r="CR391" s="6">
        <f>Table1[[#This Row],[MOH 731_HIV_TB cases_New_HV03-61]]</f>
        <v>0</v>
      </c>
      <c r="CS391" s="6">
        <f>Table1[[#This Row],[MOH 731_HIV_TB New_KnownHIVPositive(KPs)_HV03-62]]</f>
        <v>0</v>
      </c>
      <c r="CT391" s="6">
        <f t="shared" si="69"/>
        <v>0</v>
      </c>
      <c r="CU391" s="6">
        <f t="shared" si="70"/>
        <v>0</v>
      </c>
      <c r="CV391" s="6">
        <f>Table1[[#This Row],[MOH 731_HIV_TB New HIV Positive_HV03-63]]</f>
        <v>0</v>
      </c>
      <c r="CW391" s="6">
        <f>Table1[[#This Row],[MOH 731_HIV_TB New Known HIV Positive (KP) on HAART_HV03-64]]</f>
        <v>0</v>
      </c>
      <c r="CX391" s="6">
        <f>Table1[[#This Row],[MOH 731_HIV_TB New_start_HAART_HV03-65]]</f>
        <v>0</v>
      </c>
      <c r="CY391" s="6">
        <f>SUM(Table1[[#This Row],[tb_alreadyart_3082]:[tb_newart_3083]])</f>
        <v>0</v>
      </c>
      <c r="CZ391" s="6">
        <f>SUM(Table1[[#This Row],[MOH 731_HTS_No. Initiated on PrEP (NEW)_General popn _(M)_ HV01-19]:[MOH 731_HTS_No. Initiated on PrEP (NEW)_Pregnant and breastfeeding women HV01-31]])</f>
        <v>0</v>
      </c>
      <c r="DA391" s="6">
        <f t="shared" si="71"/>
        <v>0</v>
      </c>
      <c r="DB391" s="6">
        <f t="shared" si="72"/>
        <v>0</v>
      </c>
      <c r="DC391" s="6">
        <f>Table1[[#This Row],[MOH 711 SGBV Total Survivors Seen]]</f>
        <v>0</v>
      </c>
      <c r="DD391" s="6">
        <f t="shared" si="73"/>
        <v>0</v>
      </c>
      <c r="DE391" s="6">
        <f t="shared" si="74"/>
        <v>0</v>
      </c>
      <c r="DF391" s="6">
        <f>SUM(Table1[[#This Row],[MOH 731_HIV_TB_StartTPT_&lt;15 HV03-31]:[MOH 731_HIV_TB_StartTPT_15+ HV03-32]])</f>
        <v>0</v>
      </c>
      <c r="DG391" s="6">
        <f t="shared" si="75"/>
        <v>0</v>
      </c>
      <c r="DH391" s="18"/>
      <c r="DI391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('202408_e2vITk4GmN8','202408','e2vITk4GmN8','17088','0','7','0','0','0','0','0','0','0','0','0','0','0','0','0','0','0','0','0','0','0','0','0','0','0','0','0','0','0','0','0','0');</v>
      </c>
    </row>
    <row r="392" spans="2:113" x14ac:dyDescent="0.25">
      <c r="B392" s="1">
        <v>202408</v>
      </c>
      <c r="C392" s="2">
        <v>45505</v>
      </c>
      <c r="D392" s="1">
        <v>202408</v>
      </c>
      <c r="E392" s="1"/>
      <c r="F392" s="1" t="s">
        <v>221</v>
      </c>
      <c r="G392" s="1" t="s">
        <v>222</v>
      </c>
      <c r="H392" s="1">
        <v>14855</v>
      </c>
      <c r="I392" s="1"/>
      <c r="J392" s="1">
        <v>2</v>
      </c>
      <c r="K392" s="1">
        <v>5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6">
        <f>SUM(Table1[[#This Row],[MOH 731_HTS_Positive_2-9 _(M)_ HV01-06]:[MOH 731_HTS_Positive_25+ _(F) (Including PMTCT)_HV01-15]])</f>
        <v>0</v>
      </c>
      <c r="CC392" s="16">
        <f>SUM(Table1[[#This Row],[MOH 731_HTS_Tests _(M)_ HV01-01]:[MOH 731_HTS_Tests _(F) (Including PMTCT)_ HV01-02]])</f>
        <v>7</v>
      </c>
      <c r="CD392" s="16">
        <f>Table1[[#This Row],[MOH 711 New ANC clients]]</f>
        <v>0</v>
      </c>
      <c r="CE392" s="6">
        <f>SUM(Table1[[#This Row],[MOH 731_EMTCT_Tested at ANC_Initial_HV02-02]])</f>
        <v>0</v>
      </c>
      <c r="CF392" s="6">
        <f t="shared" si="77"/>
        <v>0</v>
      </c>
      <c r="CG392" s="6">
        <f t="shared" si="77"/>
        <v>0</v>
      </c>
      <c r="CH392" s="6">
        <f>SUM(Table1[[#This Row],[MOH 731_EMTCT_Known Positive at 1st ANC_HV02-01]])</f>
        <v>0</v>
      </c>
      <c r="CI392" s="6">
        <f>SUM(Table1[[#This Row],[MOH 731_EMTCT_Positive Results_ANC_HV02-10]])</f>
        <v>0</v>
      </c>
      <c r="CJ392" s="6">
        <f t="shared" si="67"/>
        <v>0</v>
      </c>
      <c r="CK392" s="6">
        <f t="shared" si="68"/>
        <v>0</v>
      </c>
      <c r="CL392" s="6">
        <f>Table1[[#This Row],[MOH 731_EMTCT_Start HAART_ANC_HV02-15]]</f>
        <v>0</v>
      </c>
      <c r="CM392" s="6">
        <f>Table1[[#This Row],[MOH 731_EMTCT_On HAART at 1st ANC_HV02-14]]</f>
        <v>0</v>
      </c>
      <c r="CN392" s="6">
        <f>SUM(Table1[[#This Row],[MOH 731_HIV_TB_StartART_&lt;1 (M) HV03-01]:[MOH 731_HIV_TB_StartART_25+_(F)_HV03-14]])</f>
        <v>0</v>
      </c>
      <c r="CO392" s="6">
        <f>SUM(Table1[[#This Row],[MOH 731_HIV_TB_OnART_&lt;1 (M) HV03-15]:[MOH 731_HIV_TB_OnART_25+_(F)_HV03-28]])</f>
        <v>0</v>
      </c>
      <c r="CP392" s="6">
        <f>Table1[[#This Row],[anc1_731]]</f>
        <v>0</v>
      </c>
      <c r="CQ392" s="6">
        <f>Table1[[#This Row],[anc_kp]]</f>
        <v>0</v>
      </c>
      <c r="CR392" s="6">
        <f>Table1[[#This Row],[MOH 731_HIV_TB cases_New_HV03-61]]</f>
        <v>0</v>
      </c>
      <c r="CS392" s="6">
        <f>Table1[[#This Row],[MOH 731_HIV_TB New_KnownHIVPositive(KPs)_HV03-62]]</f>
        <v>0</v>
      </c>
      <c r="CT392" s="6">
        <f t="shared" si="69"/>
        <v>0</v>
      </c>
      <c r="CU392" s="6">
        <f t="shared" si="70"/>
        <v>0</v>
      </c>
      <c r="CV392" s="6">
        <f>Table1[[#This Row],[MOH 731_HIV_TB New HIV Positive_HV03-63]]</f>
        <v>0</v>
      </c>
      <c r="CW392" s="6">
        <f>Table1[[#This Row],[MOH 731_HIV_TB New Known HIV Positive (KP) on HAART_HV03-64]]</f>
        <v>0</v>
      </c>
      <c r="CX392" s="6">
        <f>Table1[[#This Row],[MOH 731_HIV_TB New_start_HAART_HV03-65]]</f>
        <v>0</v>
      </c>
      <c r="CY392" s="6">
        <f>SUM(Table1[[#This Row],[tb_alreadyart_3082]:[tb_newart_3083]])</f>
        <v>0</v>
      </c>
      <c r="CZ392" s="6">
        <f>SUM(Table1[[#This Row],[MOH 731_HTS_No. Initiated on PrEP (NEW)_General popn _(M)_ HV01-19]:[MOH 731_HTS_No. Initiated on PrEP (NEW)_Pregnant and breastfeeding women HV01-31]])</f>
        <v>0</v>
      </c>
      <c r="DA392" s="6">
        <f t="shared" si="71"/>
        <v>0</v>
      </c>
      <c r="DB392" s="6">
        <f t="shared" si="72"/>
        <v>0</v>
      </c>
      <c r="DC392" s="6">
        <f>Table1[[#This Row],[MOH 711 SGBV Total Survivors Seen]]</f>
        <v>0</v>
      </c>
      <c r="DD392" s="6">
        <f t="shared" si="73"/>
        <v>0</v>
      </c>
      <c r="DE392" s="6">
        <f t="shared" si="74"/>
        <v>0</v>
      </c>
      <c r="DF392" s="6">
        <f>SUM(Table1[[#This Row],[MOH 731_HIV_TB_StartTPT_&lt;15 HV03-31]:[MOH 731_HIV_TB_StartTPT_15+ HV03-32]])</f>
        <v>0</v>
      </c>
      <c r="DG392" s="6">
        <f t="shared" si="75"/>
        <v>0</v>
      </c>
      <c r="DH392" s="18"/>
      <c r="DI392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('202408_BZ7HdJQhFP9','202408','BZ7HdJQhFP9','14855','0','7','0','0','0','0','0','0','0','0','0','0','0','0','0','0','0','0','0','0','0','0','0','0','0','0','0','0','0','0','0','0');</v>
      </c>
    </row>
    <row r="393" spans="2:113" x14ac:dyDescent="0.25">
      <c r="B393" s="1">
        <v>202408</v>
      </c>
      <c r="C393" s="2">
        <v>45505</v>
      </c>
      <c r="D393" s="1">
        <v>202408</v>
      </c>
      <c r="E393" s="1"/>
      <c r="F393" s="1" t="s">
        <v>539</v>
      </c>
      <c r="G393" s="1" t="s">
        <v>540</v>
      </c>
      <c r="H393" s="1">
        <v>19945</v>
      </c>
      <c r="I393" s="1" t="s">
        <v>184</v>
      </c>
      <c r="J393" s="1"/>
      <c r="K393" s="1">
        <v>5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>
        <v>3</v>
      </c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>
        <v>3</v>
      </c>
      <c r="BZ393" s="1"/>
      <c r="CA393" s="1"/>
      <c r="CB393" s="16">
        <f>SUM(Table1[[#This Row],[MOH 731_HTS_Positive_2-9 _(M)_ HV01-06]:[MOH 731_HTS_Positive_25+ _(F) (Including PMTCT)_HV01-15]])</f>
        <v>0</v>
      </c>
      <c r="CC393" s="16">
        <f>SUM(Table1[[#This Row],[MOH 731_HTS_Tests _(M)_ HV01-01]:[MOH 731_HTS_Tests _(F) (Including PMTCT)_ HV01-02]])</f>
        <v>5</v>
      </c>
      <c r="CD393" s="16">
        <f>Table1[[#This Row],[MOH 711 New ANC clients]]</f>
        <v>3</v>
      </c>
      <c r="CE393" s="6">
        <f>SUM(Table1[[#This Row],[MOH 731_EMTCT_Tested at ANC_Initial_HV02-02]])</f>
        <v>3</v>
      </c>
      <c r="CF393" s="6">
        <f t="shared" si="77"/>
        <v>0</v>
      </c>
      <c r="CG393" s="6">
        <f t="shared" si="77"/>
        <v>0</v>
      </c>
      <c r="CH393" s="6">
        <f>SUM(Table1[[#This Row],[MOH 731_EMTCT_Known Positive at 1st ANC_HV02-01]])</f>
        <v>0</v>
      </c>
      <c r="CI393" s="6">
        <f>SUM(Table1[[#This Row],[MOH 731_EMTCT_Positive Results_ANC_HV02-10]])</f>
        <v>0</v>
      </c>
      <c r="CJ393" s="6">
        <f t="shared" si="67"/>
        <v>0</v>
      </c>
      <c r="CK393" s="6">
        <f t="shared" si="68"/>
        <v>0</v>
      </c>
      <c r="CL393" s="6">
        <f>Table1[[#This Row],[MOH 731_EMTCT_Start HAART_ANC_HV02-15]]</f>
        <v>0</v>
      </c>
      <c r="CM393" s="6">
        <f>Table1[[#This Row],[MOH 731_EMTCT_On HAART at 1st ANC_HV02-14]]</f>
        <v>0</v>
      </c>
      <c r="CN393" s="6">
        <f>SUM(Table1[[#This Row],[MOH 731_HIV_TB_StartART_&lt;1 (M) HV03-01]:[MOH 731_HIV_TB_StartART_25+_(F)_HV03-14]])</f>
        <v>0</v>
      </c>
      <c r="CO393" s="6">
        <f>SUM(Table1[[#This Row],[MOH 731_HIV_TB_OnART_&lt;1 (M) HV03-15]:[MOH 731_HIV_TB_OnART_25+_(F)_HV03-28]])</f>
        <v>0</v>
      </c>
      <c r="CP393" s="6">
        <f>Table1[[#This Row],[anc1_731]]</f>
        <v>3</v>
      </c>
      <c r="CQ393" s="6">
        <f>Table1[[#This Row],[anc_kp]]</f>
        <v>0</v>
      </c>
      <c r="CR393" s="6">
        <f>Table1[[#This Row],[MOH 731_HIV_TB cases_New_HV03-61]]</f>
        <v>0</v>
      </c>
      <c r="CS393" s="6">
        <f>Table1[[#This Row],[MOH 731_HIV_TB New_KnownHIVPositive(KPs)_HV03-62]]</f>
        <v>0</v>
      </c>
      <c r="CT393" s="6">
        <f t="shared" si="69"/>
        <v>0</v>
      </c>
      <c r="CU393" s="6">
        <f t="shared" si="70"/>
        <v>0</v>
      </c>
      <c r="CV393" s="6">
        <f>Table1[[#This Row],[MOH 731_HIV_TB New HIV Positive_HV03-63]]</f>
        <v>0</v>
      </c>
      <c r="CW393" s="6">
        <f>Table1[[#This Row],[MOH 731_HIV_TB New Known HIV Positive (KP) on HAART_HV03-64]]</f>
        <v>0</v>
      </c>
      <c r="CX393" s="6">
        <f>Table1[[#This Row],[MOH 731_HIV_TB New_start_HAART_HV03-65]]</f>
        <v>0</v>
      </c>
      <c r="CY393" s="6">
        <f>SUM(Table1[[#This Row],[tb_alreadyart_3082]:[tb_newart_3083]])</f>
        <v>0</v>
      </c>
      <c r="CZ393" s="6">
        <f>SUM(Table1[[#This Row],[MOH 731_HTS_No. Initiated on PrEP (NEW)_General popn _(M)_ HV01-19]:[MOH 731_HTS_No. Initiated on PrEP (NEW)_Pregnant and breastfeeding women HV01-31]])</f>
        <v>0</v>
      </c>
      <c r="DA393" s="6">
        <f t="shared" si="71"/>
        <v>0</v>
      </c>
      <c r="DB393" s="6">
        <f t="shared" si="72"/>
        <v>0</v>
      </c>
      <c r="DC393" s="6">
        <f>Table1[[#This Row],[MOH 711 SGBV Total Survivors Seen]]</f>
        <v>0</v>
      </c>
      <c r="DD393" s="6">
        <f t="shared" si="73"/>
        <v>0</v>
      </c>
      <c r="DE393" s="6">
        <f t="shared" si="74"/>
        <v>0</v>
      </c>
      <c r="DF393" s="6">
        <f>SUM(Table1[[#This Row],[MOH 731_HIV_TB_StartTPT_&lt;15 HV03-31]:[MOH 731_HIV_TB_StartTPT_15+ HV03-32]])</f>
        <v>0</v>
      </c>
      <c r="DG393" s="6">
        <f t="shared" si="75"/>
        <v>0</v>
      </c>
      <c r="DH393" s="18"/>
      <c r="DI393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('202408_bMbCQlZC30C','202408','bMbCQlZC30C','19945','0','5','3','3','0','0','0','0','0','0','0','0','0','0','3','0','0','0','0','0','0','0','0','0','0','0','0','0','0','0','0','0');</v>
      </c>
    </row>
    <row r="394" spans="2:113" x14ac:dyDescent="0.25">
      <c r="B394" s="1">
        <v>202408</v>
      </c>
      <c r="C394" s="2">
        <v>45505</v>
      </c>
      <c r="D394" s="1">
        <v>202408</v>
      </c>
      <c r="E394" s="1"/>
      <c r="F394" s="1" t="s">
        <v>223</v>
      </c>
      <c r="G394" s="1" t="s">
        <v>224</v>
      </c>
      <c r="H394" s="1">
        <v>14867</v>
      </c>
      <c r="I394" s="1"/>
      <c r="J394" s="1">
        <v>3</v>
      </c>
      <c r="K394" s="1">
        <v>35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>
        <v>11</v>
      </c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>
        <v>1</v>
      </c>
      <c r="BO394" s="1">
        <v>2</v>
      </c>
      <c r="BP394" s="1">
        <v>15</v>
      </c>
      <c r="BQ394" s="1">
        <v>50</v>
      </c>
      <c r="BR394" s="1"/>
      <c r="BS394" s="1">
        <v>3</v>
      </c>
      <c r="BT394" s="1"/>
      <c r="BU394" s="1"/>
      <c r="BV394" s="1"/>
      <c r="BW394" s="1"/>
      <c r="BX394" s="1"/>
      <c r="BY394" s="1">
        <v>11</v>
      </c>
      <c r="BZ394" s="1"/>
      <c r="CA394" s="1">
        <v>1</v>
      </c>
      <c r="CB394" s="16">
        <f>SUM(Table1[[#This Row],[MOH 731_HTS_Positive_2-9 _(M)_ HV01-06]:[MOH 731_HTS_Positive_25+ _(F) (Including PMTCT)_HV01-15]])</f>
        <v>0</v>
      </c>
      <c r="CC394" s="16">
        <f>SUM(Table1[[#This Row],[MOH 731_HTS_Tests _(M)_ HV01-01]:[MOH 731_HTS_Tests _(F) (Including PMTCT)_ HV01-02]])</f>
        <v>38</v>
      </c>
      <c r="CD394" s="16">
        <f>Table1[[#This Row],[MOH 711 New ANC clients]]</f>
        <v>11</v>
      </c>
      <c r="CE394" s="6">
        <f>SUM(Table1[[#This Row],[MOH 731_EMTCT_Tested at ANC_Initial_HV02-02]])</f>
        <v>11</v>
      </c>
      <c r="CF394" s="6">
        <f t="shared" si="77"/>
        <v>0</v>
      </c>
      <c r="CG394" s="6">
        <f t="shared" si="77"/>
        <v>0</v>
      </c>
      <c r="CH394" s="6">
        <f>SUM(Table1[[#This Row],[MOH 731_EMTCT_Known Positive at 1st ANC_HV02-01]])</f>
        <v>0</v>
      </c>
      <c r="CI394" s="6">
        <f>SUM(Table1[[#This Row],[MOH 731_EMTCT_Positive Results_ANC_HV02-10]])</f>
        <v>0</v>
      </c>
      <c r="CJ394" s="6">
        <f t="shared" si="67"/>
        <v>0</v>
      </c>
      <c r="CK394" s="6">
        <f t="shared" si="68"/>
        <v>0</v>
      </c>
      <c r="CL394" s="6">
        <f>Table1[[#This Row],[MOH 731_EMTCT_Start HAART_ANC_HV02-15]]</f>
        <v>0</v>
      </c>
      <c r="CM394" s="6">
        <f>Table1[[#This Row],[MOH 731_EMTCT_On HAART at 1st ANC_HV02-14]]</f>
        <v>0</v>
      </c>
      <c r="CN394" s="6">
        <f>SUM(Table1[[#This Row],[MOH 731_HIV_TB_StartART_&lt;1 (M) HV03-01]:[MOH 731_HIV_TB_StartART_25+_(F)_HV03-14]])</f>
        <v>0</v>
      </c>
      <c r="CO394" s="6">
        <f>SUM(Table1[[#This Row],[MOH 731_HIV_TB_OnART_&lt;1 (M) HV03-15]:[MOH 731_HIV_TB_OnART_25+_(F)_HV03-28]])</f>
        <v>68</v>
      </c>
      <c r="CP394" s="6">
        <f>Table1[[#This Row],[anc1_731]]</f>
        <v>11</v>
      </c>
      <c r="CQ394" s="6">
        <f>Table1[[#This Row],[anc_kp]]</f>
        <v>0</v>
      </c>
      <c r="CR394" s="6">
        <f>Table1[[#This Row],[MOH 731_HIV_TB cases_New_HV03-61]]</f>
        <v>0</v>
      </c>
      <c r="CS394" s="6">
        <f>Table1[[#This Row],[MOH 731_HIV_TB New_KnownHIVPositive(KPs)_HV03-62]]</f>
        <v>0</v>
      </c>
      <c r="CT394" s="6">
        <f t="shared" si="69"/>
        <v>0</v>
      </c>
      <c r="CU394" s="6">
        <f t="shared" si="70"/>
        <v>0</v>
      </c>
      <c r="CV394" s="6">
        <f>Table1[[#This Row],[MOH 731_HIV_TB New HIV Positive_HV03-63]]</f>
        <v>0</v>
      </c>
      <c r="CW394" s="6">
        <f>Table1[[#This Row],[MOH 731_HIV_TB New Known HIV Positive (KP) on HAART_HV03-64]]</f>
        <v>0</v>
      </c>
      <c r="CX394" s="6">
        <f>Table1[[#This Row],[MOH 731_HIV_TB New_start_HAART_HV03-65]]</f>
        <v>0</v>
      </c>
      <c r="CY394" s="6">
        <f>SUM(Table1[[#This Row],[tb_alreadyart_3082]:[tb_newart_3083]])</f>
        <v>0</v>
      </c>
      <c r="CZ394" s="6">
        <f>SUM(Table1[[#This Row],[MOH 731_HTS_No. Initiated on PrEP (NEW)_General popn _(M)_ HV01-19]:[MOH 731_HTS_No. Initiated on PrEP (NEW)_Pregnant and breastfeeding women HV01-31]])</f>
        <v>0</v>
      </c>
      <c r="DA394" s="6">
        <f t="shared" si="71"/>
        <v>0</v>
      </c>
      <c r="DB394" s="6">
        <f t="shared" si="72"/>
        <v>0</v>
      </c>
      <c r="DC394" s="6">
        <f>Table1[[#This Row],[MOH 711 SGBV Total Survivors Seen]]</f>
        <v>1</v>
      </c>
      <c r="DD394" s="6">
        <f t="shared" si="73"/>
        <v>0</v>
      </c>
      <c r="DE394" s="6">
        <f t="shared" si="74"/>
        <v>0</v>
      </c>
      <c r="DF394" s="6">
        <f>SUM(Table1[[#This Row],[MOH 731_HIV_TB_StartTPT_&lt;15 HV03-31]:[MOH 731_HIV_TB_StartTPT_15+ HV03-32]])</f>
        <v>3</v>
      </c>
      <c r="DG394" s="6">
        <f t="shared" si="75"/>
        <v>0</v>
      </c>
      <c r="DH394" s="18"/>
      <c r="DI394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('202408_Dalv39I1sBS','202408','Dalv39I1sBS','14867','0','38','11','11','0','0','0','0','0','0','0','0','0','68','11','0','0','0','0','0','0','0','0','0','0','0','0','1','0','0','3','0');</v>
      </c>
    </row>
    <row r="395" spans="2:113" x14ac:dyDescent="0.25">
      <c r="B395" s="1">
        <v>202408</v>
      </c>
      <c r="C395" s="2">
        <v>45505</v>
      </c>
      <c r="D395" s="1">
        <v>202408</v>
      </c>
      <c r="E395" s="1"/>
      <c r="F395" s="1" t="s">
        <v>225</v>
      </c>
      <c r="G395" s="1" t="s">
        <v>226</v>
      </c>
      <c r="H395" s="1">
        <v>20006</v>
      </c>
      <c r="I395" s="1"/>
      <c r="J395" s="1"/>
      <c r="K395" s="1">
        <v>6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>
        <v>1</v>
      </c>
      <c r="AK395" s="1">
        <v>1</v>
      </c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>
        <v>1</v>
      </c>
      <c r="BZ395" s="1"/>
      <c r="CA395" s="1"/>
      <c r="CB395" s="16">
        <f>SUM(Table1[[#This Row],[MOH 731_HTS_Positive_2-9 _(M)_ HV01-06]:[MOH 731_HTS_Positive_25+ _(F) (Including PMTCT)_HV01-15]])</f>
        <v>0</v>
      </c>
      <c r="CC395" s="16">
        <f>SUM(Table1[[#This Row],[MOH 731_HTS_Tests _(M)_ HV01-01]:[MOH 731_HTS_Tests _(F) (Including PMTCT)_ HV01-02]])</f>
        <v>6</v>
      </c>
      <c r="CD395" s="16">
        <f>Table1[[#This Row],[MOH 711 New ANC clients]]</f>
        <v>1</v>
      </c>
      <c r="CE395" s="6">
        <f>SUM(Table1[[#This Row],[MOH 731_EMTCT_Tested at ANC_Initial_HV02-02]])</f>
        <v>1</v>
      </c>
      <c r="CF395" s="6">
        <f t="shared" si="77"/>
        <v>0</v>
      </c>
      <c r="CG395" s="6">
        <f t="shared" si="77"/>
        <v>0</v>
      </c>
      <c r="CH395" s="6">
        <f>SUM(Table1[[#This Row],[MOH 731_EMTCT_Known Positive at 1st ANC_HV02-01]])</f>
        <v>0</v>
      </c>
      <c r="CI395" s="6">
        <f>SUM(Table1[[#This Row],[MOH 731_EMTCT_Positive Results_ANC_HV02-10]])</f>
        <v>0</v>
      </c>
      <c r="CJ395" s="6">
        <f t="shared" si="67"/>
        <v>0</v>
      </c>
      <c r="CK395" s="6">
        <f t="shared" si="68"/>
        <v>0</v>
      </c>
      <c r="CL395" s="6">
        <f>Table1[[#This Row],[MOH 731_EMTCT_Start HAART_ANC_HV02-15]]</f>
        <v>0</v>
      </c>
      <c r="CM395" s="6">
        <f>Table1[[#This Row],[MOH 731_EMTCT_On HAART at 1st ANC_HV02-14]]</f>
        <v>0</v>
      </c>
      <c r="CN395" s="6">
        <f>SUM(Table1[[#This Row],[MOH 731_HIV_TB_StartART_&lt;1 (M) HV03-01]:[MOH 731_HIV_TB_StartART_25+_(F)_HV03-14]])</f>
        <v>0</v>
      </c>
      <c r="CO395" s="6">
        <f>SUM(Table1[[#This Row],[MOH 731_HIV_TB_OnART_&lt;1 (M) HV03-15]:[MOH 731_HIV_TB_OnART_25+_(F)_HV03-28]])</f>
        <v>0</v>
      </c>
      <c r="CP395" s="6">
        <f>Table1[[#This Row],[anc1_731]]</f>
        <v>1</v>
      </c>
      <c r="CQ395" s="6">
        <f>Table1[[#This Row],[anc_kp]]</f>
        <v>0</v>
      </c>
      <c r="CR395" s="6">
        <f>Table1[[#This Row],[MOH 731_HIV_TB cases_New_HV03-61]]</f>
        <v>0</v>
      </c>
      <c r="CS395" s="6">
        <f>Table1[[#This Row],[MOH 731_HIV_TB New_KnownHIVPositive(KPs)_HV03-62]]</f>
        <v>0</v>
      </c>
      <c r="CT395" s="6">
        <f t="shared" si="69"/>
        <v>0</v>
      </c>
      <c r="CU395" s="6">
        <f t="shared" si="70"/>
        <v>0</v>
      </c>
      <c r="CV395" s="6">
        <f>Table1[[#This Row],[MOH 731_HIV_TB New HIV Positive_HV03-63]]</f>
        <v>0</v>
      </c>
      <c r="CW395" s="6">
        <f>Table1[[#This Row],[MOH 731_HIV_TB New Known HIV Positive (KP) on HAART_HV03-64]]</f>
        <v>0</v>
      </c>
      <c r="CX395" s="6">
        <f>Table1[[#This Row],[MOH 731_HIV_TB New_start_HAART_HV03-65]]</f>
        <v>0</v>
      </c>
      <c r="CY395" s="6">
        <f>SUM(Table1[[#This Row],[tb_alreadyart_3082]:[tb_newart_3083]])</f>
        <v>0</v>
      </c>
      <c r="CZ395" s="6">
        <f>SUM(Table1[[#This Row],[MOH 731_HTS_No. Initiated on PrEP (NEW)_General popn _(M)_ HV01-19]:[MOH 731_HTS_No. Initiated on PrEP (NEW)_Pregnant and breastfeeding women HV01-31]])</f>
        <v>0</v>
      </c>
      <c r="DA395" s="6">
        <f t="shared" si="71"/>
        <v>0</v>
      </c>
      <c r="DB395" s="6">
        <f t="shared" si="72"/>
        <v>0</v>
      </c>
      <c r="DC395" s="6">
        <f>Table1[[#This Row],[MOH 711 SGBV Total Survivors Seen]]</f>
        <v>0</v>
      </c>
      <c r="DD395" s="6">
        <f t="shared" si="73"/>
        <v>0</v>
      </c>
      <c r="DE395" s="6">
        <f t="shared" si="74"/>
        <v>0</v>
      </c>
      <c r="DF395" s="6">
        <f>SUM(Table1[[#This Row],[MOH 731_HIV_TB_StartTPT_&lt;15 HV03-31]:[MOH 731_HIV_TB_StartTPT_15+ HV03-32]])</f>
        <v>0</v>
      </c>
      <c r="DG395" s="6">
        <f t="shared" si="75"/>
        <v>0</v>
      </c>
      <c r="DH395" s="18"/>
      <c r="DI395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('202408_rdxYtDCVNVv','202408','rdxYtDCVNVv','20006','0','6','1','1','0','0','0','0','0','0','0','0','0','0','1','0','0','0','0','0','0','0','0','0','0','0','0','0','0','0','0','0');</v>
      </c>
    </row>
    <row r="396" spans="2:113" x14ac:dyDescent="0.25">
      <c r="B396" s="1">
        <v>202408</v>
      </c>
      <c r="C396" s="2">
        <v>45505</v>
      </c>
      <c r="D396" s="1">
        <v>202408</v>
      </c>
      <c r="E396" s="1"/>
      <c r="F396" s="1" t="s">
        <v>227</v>
      </c>
      <c r="G396" s="1" t="s">
        <v>228</v>
      </c>
      <c r="H396" s="1">
        <v>20009</v>
      </c>
      <c r="I396" s="1"/>
      <c r="J396" s="1">
        <v>4</v>
      </c>
      <c r="K396" s="1">
        <v>22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>
        <v>5</v>
      </c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>
        <v>5</v>
      </c>
      <c r="BZ396" s="1"/>
      <c r="CA396" s="1"/>
      <c r="CB396" s="16">
        <f>SUM(Table1[[#This Row],[MOH 731_HTS_Positive_2-9 _(M)_ HV01-06]:[MOH 731_HTS_Positive_25+ _(F) (Including PMTCT)_HV01-15]])</f>
        <v>0</v>
      </c>
      <c r="CC396" s="16">
        <f>SUM(Table1[[#This Row],[MOH 731_HTS_Tests _(M)_ HV01-01]:[MOH 731_HTS_Tests _(F) (Including PMTCT)_ HV01-02]])</f>
        <v>26</v>
      </c>
      <c r="CD396" s="16">
        <f>Table1[[#This Row],[MOH 711 New ANC clients]]</f>
        <v>5</v>
      </c>
      <c r="CE396" s="6">
        <f>SUM(Table1[[#This Row],[MOH 731_EMTCT_Tested at ANC_Initial_HV02-02]])</f>
        <v>5</v>
      </c>
      <c r="CF396" s="6">
        <f t="shared" si="77"/>
        <v>0</v>
      </c>
      <c r="CG396" s="6">
        <f t="shared" si="77"/>
        <v>0</v>
      </c>
      <c r="CH396" s="6">
        <f>SUM(Table1[[#This Row],[MOH 731_EMTCT_Known Positive at 1st ANC_HV02-01]])</f>
        <v>0</v>
      </c>
      <c r="CI396" s="6">
        <f>SUM(Table1[[#This Row],[MOH 731_EMTCT_Positive Results_ANC_HV02-10]])</f>
        <v>0</v>
      </c>
      <c r="CJ396" s="6">
        <f t="shared" si="67"/>
        <v>0</v>
      </c>
      <c r="CK396" s="6">
        <f t="shared" si="68"/>
        <v>0</v>
      </c>
      <c r="CL396" s="6">
        <f>Table1[[#This Row],[MOH 731_EMTCT_Start HAART_ANC_HV02-15]]</f>
        <v>0</v>
      </c>
      <c r="CM396" s="6">
        <f>Table1[[#This Row],[MOH 731_EMTCT_On HAART at 1st ANC_HV02-14]]</f>
        <v>0</v>
      </c>
      <c r="CN396" s="6">
        <f>SUM(Table1[[#This Row],[MOH 731_HIV_TB_StartART_&lt;1 (M) HV03-01]:[MOH 731_HIV_TB_StartART_25+_(F)_HV03-14]])</f>
        <v>0</v>
      </c>
      <c r="CO396" s="6">
        <f>SUM(Table1[[#This Row],[MOH 731_HIV_TB_OnART_&lt;1 (M) HV03-15]:[MOH 731_HIV_TB_OnART_25+_(F)_HV03-28]])</f>
        <v>0</v>
      </c>
      <c r="CP396" s="6">
        <f>Table1[[#This Row],[anc1_731]]</f>
        <v>5</v>
      </c>
      <c r="CQ396" s="6">
        <f>Table1[[#This Row],[anc_kp]]</f>
        <v>0</v>
      </c>
      <c r="CR396" s="6">
        <f>Table1[[#This Row],[MOH 731_HIV_TB cases_New_HV03-61]]</f>
        <v>0</v>
      </c>
      <c r="CS396" s="6">
        <f>Table1[[#This Row],[MOH 731_HIV_TB New_KnownHIVPositive(KPs)_HV03-62]]</f>
        <v>0</v>
      </c>
      <c r="CT396" s="6">
        <f t="shared" si="69"/>
        <v>0</v>
      </c>
      <c r="CU396" s="6">
        <f t="shared" si="70"/>
        <v>0</v>
      </c>
      <c r="CV396" s="6">
        <f>Table1[[#This Row],[MOH 731_HIV_TB New HIV Positive_HV03-63]]</f>
        <v>0</v>
      </c>
      <c r="CW396" s="6">
        <f>Table1[[#This Row],[MOH 731_HIV_TB New Known HIV Positive (KP) on HAART_HV03-64]]</f>
        <v>0</v>
      </c>
      <c r="CX396" s="6">
        <f>Table1[[#This Row],[MOH 731_HIV_TB New_start_HAART_HV03-65]]</f>
        <v>0</v>
      </c>
      <c r="CY396" s="6">
        <f>SUM(Table1[[#This Row],[tb_alreadyart_3082]:[tb_newart_3083]])</f>
        <v>0</v>
      </c>
      <c r="CZ396" s="6">
        <f>SUM(Table1[[#This Row],[MOH 731_HTS_No. Initiated on PrEP (NEW)_General popn _(M)_ HV01-19]:[MOH 731_HTS_No. Initiated on PrEP (NEW)_Pregnant and breastfeeding women HV01-31]])</f>
        <v>0</v>
      </c>
      <c r="DA396" s="6">
        <f t="shared" si="71"/>
        <v>0</v>
      </c>
      <c r="DB396" s="6">
        <f t="shared" si="72"/>
        <v>0</v>
      </c>
      <c r="DC396" s="6">
        <f>Table1[[#This Row],[MOH 711 SGBV Total Survivors Seen]]</f>
        <v>0</v>
      </c>
      <c r="DD396" s="6">
        <f t="shared" si="73"/>
        <v>0</v>
      </c>
      <c r="DE396" s="6">
        <f t="shared" si="74"/>
        <v>0</v>
      </c>
      <c r="DF396" s="6">
        <f>SUM(Table1[[#This Row],[MOH 731_HIV_TB_StartTPT_&lt;15 HV03-31]:[MOH 731_HIV_TB_StartTPT_15+ HV03-32]])</f>
        <v>0</v>
      </c>
      <c r="DG396" s="6">
        <f t="shared" si="75"/>
        <v>0</v>
      </c>
      <c r="DH396" s="18"/>
      <c r="DI396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('202408_hTBe5wxcgar','202408','hTBe5wxcgar','20009','0','26','5','5','0','0','0','0','0','0','0','0','0','0','5','0','0','0','0','0','0','0','0','0','0','0','0','0','0','0','0','0');</v>
      </c>
    </row>
    <row r="397" spans="2:113" x14ac:dyDescent="0.25">
      <c r="B397" s="1">
        <v>202408</v>
      </c>
      <c r="C397" s="2">
        <v>45505</v>
      </c>
      <c r="D397" s="1">
        <v>202408</v>
      </c>
      <c r="E397" s="1"/>
      <c r="F397" s="1" t="s">
        <v>229</v>
      </c>
      <c r="G397" s="1" t="s">
        <v>230</v>
      </c>
      <c r="H397" s="1">
        <v>14881</v>
      </c>
      <c r="I397" s="1"/>
      <c r="J397" s="1"/>
      <c r="K397" s="1">
        <v>2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6">
        <f>SUM(Table1[[#This Row],[MOH 731_HTS_Positive_2-9 _(M)_ HV01-06]:[MOH 731_HTS_Positive_25+ _(F) (Including PMTCT)_HV01-15]])</f>
        <v>0</v>
      </c>
      <c r="CC397" s="16">
        <f>SUM(Table1[[#This Row],[MOH 731_HTS_Tests _(M)_ HV01-01]:[MOH 731_HTS_Tests _(F) (Including PMTCT)_ HV01-02]])</f>
        <v>2</v>
      </c>
      <c r="CD397" s="16">
        <f>Table1[[#This Row],[MOH 711 New ANC clients]]</f>
        <v>0</v>
      </c>
      <c r="CE397" s="6">
        <f>SUM(Table1[[#This Row],[MOH 731_EMTCT_Tested at ANC_Initial_HV02-02]])</f>
        <v>0</v>
      </c>
      <c r="CF397" s="6">
        <f t="shared" si="77"/>
        <v>0</v>
      </c>
      <c r="CG397" s="6">
        <f t="shared" si="77"/>
        <v>0</v>
      </c>
      <c r="CH397" s="6">
        <f>SUM(Table1[[#This Row],[MOH 731_EMTCT_Known Positive at 1st ANC_HV02-01]])</f>
        <v>0</v>
      </c>
      <c r="CI397" s="6">
        <f>SUM(Table1[[#This Row],[MOH 731_EMTCT_Positive Results_ANC_HV02-10]])</f>
        <v>0</v>
      </c>
      <c r="CJ397" s="6">
        <f t="shared" si="67"/>
        <v>0</v>
      </c>
      <c r="CK397" s="6">
        <f t="shared" si="68"/>
        <v>0</v>
      </c>
      <c r="CL397" s="6">
        <f>Table1[[#This Row],[MOH 731_EMTCT_Start HAART_ANC_HV02-15]]</f>
        <v>0</v>
      </c>
      <c r="CM397" s="6">
        <f>Table1[[#This Row],[MOH 731_EMTCT_On HAART at 1st ANC_HV02-14]]</f>
        <v>0</v>
      </c>
      <c r="CN397" s="6">
        <f>SUM(Table1[[#This Row],[MOH 731_HIV_TB_StartART_&lt;1 (M) HV03-01]:[MOH 731_HIV_TB_StartART_25+_(F)_HV03-14]])</f>
        <v>0</v>
      </c>
      <c r="CO397" s="6">
        <f>SUM(Table1[[#This Row],[MOH 731_HIV_TB_OnART_&lt;1 (M) HV03-15]:[MOH 731_HIV_TB_OnART_25+_(F)_HV03-28]])</f>
        <v>0</v>
      </c>
      <c r="CP397" s="6">
        <f>Table1[[#This Row],[anc1_731]]</f>
        <v>0</v>
      </c>
      <c r="CQ397" s="6">
        <f>Table1[[#This Row],[anc_kp]]</f>
        <v>0</v>
      </c>
      <c r="CR397" s="6">
        <f>Table1[[#This Row],[MOH 731_HIV_TB cases_New_HV03-61]]</f>
        <v>0</v>
      </c>
      <c r="CS397" s="6">
        <f>Table1[[#This Row],[MOH 731_HIV_TB New_KnownHIVPositive(KPs)_HV03-62]]</f>
        <v>0</v>
      </c>
      <c r="CT397" s="6">
        <f t="shared" si="69"/>
        <v>0</v>
      </c>
      <c r="CU397" s="6">
        <f t="shared" si="70"/>
        <v>0</v>
      </c>
      <c r="CV397" s="6">
        <f>Table1[[#This Row],[MOH 731_HIV_TB New HIV Positive_HV03-63]]</f>
        <v>0</v>
      </c>
      <c r="CW397" s="6">
        <f>Table1[[#This Row],[MOH 731_HIV_TB New Known HIV Positive (KP) on HAART_HV03-64]]</f>
        <v>0</v>
      </c>
      <c r="CX397" s="6">
        <f>Table1[[#This Row],[MOH 731_HIV_TB New_start_HAART_HV03-65]]</f>
        <v>0</v>
      </c>
      <c r="CY397" s="6">
        <f>SUM(Table1[[#This Row],[tb_alreadyart_3082]:[tb_newart_3083]])</f>
        <v>0</v>
      </c>
      <c r="CZ397" s="6">
        <f>SUM(Table1[[#This Row],[MOH 731_HTS_No. Initiated on PrEP (NEW)_General popn _(M)_ HV01-19]:[MOH 731_HTS_No. Initiated on PrEP (NEW)_Pregnant and breastfeeding women HV01-31]])</f>
        <v>0</v>
      </c>
      <c r="DA397" s="6">
        <f t="shared" si="71"/>
        <v>0</v>
      </c>
      <c r="DB397" s="6">
        <f t="shared" si="72"/>
        <v>0</v>
      </c>
      <c r="DC397" s="6">
        <f>Table1[[#This Row],[MOH 711 SGBV Total Survivors Seen]]</f>
        <v>0</v>
      </c>
      <c r="DD397" s="6">
        <f t="shared" si="73"/>
        <v>0</v>
      </c>
      <c r="DE397" s="6">
        <f t="shared" si="74"/>
        <v>0</v>
      </c>
      <c r="DF397" s="6">
        <f>SUM(Table1[[#This Row],[MOH 731_HIV_TB_StartTPT_&lt;15 HV03-31]:[MOH 731_HIV_TB_StartTPT_15+ HV03-32]])</f>
        <v>0</v>
      </c>
      <c r="DG397" s="6">
        <f t="shared" si="75"/>
        <v>0</v>
      </c>
      <c r="DH397" s="18"/>
      <c r="DI397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('202408_nOVMb7I56W1','202408','nOVMb7I56W1','14881','0','2','0','0','0','0','0','0','0','0','0','0','0','0','0','0','0','0','0','0','0','0','0','0','0','0','0','0','0','0','0','0');</v>
      </c>
    </row>
    <row r="398" spans="2:113" x14ac:dyDescent="0.25">
      <c r="B398" s="1">
        <v>202408</v>
      </c>
      <c r="C398" s="2">
        <v>45505</v>
      </c>
      <c r="D398" s="1">
        <v>202408</v>
      </c>
      <c r="E398" s="1"/>
      <c r="F398" s="1" t="s">
        <v>231</v>
      </c>
      <c r="G398" s="1" t="s">
        <v>232</v>
      </c>
      <c r="H398" s="1">
        <v>14888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>
        <v>1</v>
      </c>
      <c r="AK398" s="1">
        <v>2</v>
      </c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6">
        <f>SUM(Table1[[#This Row],[MOH 731_HTS_Positive_2-9 _(M)_ HV01-06]:[MOH 731_HTS_Positive_25+ _(F) (Including PMTCT)_HV01-15]])</f>
        <v>0</v>
      </c>
      <c r="CC398" s="16">
        <f>SUM(Table1[[#This Row],[MOH 731_HTS_Tests _(M)_ HV01-01]:[MOH 731_HTS_Tests _(F) (Including PMTCT)_ HV01-02]])</f>
        <v>0</v>
      </c>
      <c r="CD398" s="16">
        <f>Table1[[#This Row],[MOH 711 New ANC clients]]</f>
        <v>0</v>
      </c>
      <c r="CE398" s="6">
        <f>SUM(Table1[[#This Row],[MOH 731_EMTCT_Tested at ANC_Initial_HV02-02]])</f>
        <v>1</v>
      </c>
      <c r="CF398" s="6">
        <f t="shared" si="77"/>
        <v>0</v>
      </c>
      <c r="CG398" s="6">
        <f t="shared" si="77"/>
        <v>0</v>
      </c>
      <c r="CH398" s="6">
        <f>SUM(Table1[[#This Row],[MOH 731_EMTCT_Known Positive at 1st ANC_HV02-01]])</f>
        <v>0</v>
      </c>
      <c r="CI398" s="6">
        <f>SUM(Table1[[#This Row],[MOH 731_EMTCT_Positive Results_ANC_HV02-10]])</f>
        <v>0</v>
      </c>
      <c r="CJ398" s="6">
        <f t="shared" si="67"/>
        <v>0</v>
      </c>
      <c r="CK398" s="6">
        <f t="shared" si="68"/>
        <v>0</v>
      </c>
      <c r="CL398" s="6">
        <f>Table1[[#This Row],[MOH 731_EMTCT_Start HAART_ANC_HV02-15]]</f>
        <v>0</v>
      </c>
      <c r="CM398" s="6">
        <f>Table1[[#This Row],[MOH 731_EMTCT_On HAART at 1st ANC_HV02-14]]</f>
        <v>0</v>
      </c>
      <c r="CN398" s="6">
        <f>SUM(Table1[[#This Row],[MOH 731_HIV_TB_StartART_&lt;1 (M) HV03-01]:[MOH 731_HIV_TB_StartART_25+_(F)_HV03-14]])</f>
        <v>0</v>
      </c>
      <c r="CO398" s="6">
        <f>SUM(Table1[[#This Row],[MOH 731_HIV_TB_OnART_&lt;1 (M) HV03-15]:[MOH 731_HIV_TB_OnART_25+_(F)_HV03-28]])</f>
        <v>0</v>
      </c>
      <c r="CP398" s="6">
        <f>Table1[[#This Row],[anc1_731]]</f>
        <v>0</v>
      </c>
      <c r="CQ398" s="6">
        <f>Table1[[#This Row],[anc_kp]]</f>
        <v>0</v>
      </c>
      <c r="CR398" s="6">
        <f>Table1[[#This Row],[MOH 731_HIV_TB cases_New_HV03-61]]</f>
        <v>0</v>
      </c>
      <c r="CS398" s="6">
        <f>Table1[[#This Row],[MOH 731_HIV_TB New_KnownHIVPositive(KPs)_HV03-62]]</f>
        <v>0</v>
      </c>
      <c r="CT398" s="6">
        <f t="shared" si="69"/>
        <v>0</v>
      </c>
      <c r="CU398" s="6">
        <f t="shared" si="70"/>
        <v>0</v>
      </c>
      <c r="CV398" s="6">
        <f>Table1[[#This Row],[MOH 731_HIV_TB New HIV Positive_HV03-63]]</f>
        <v>0</v>
      </c>
      <c r="CW398" s="6">
        <f>Table1[[#This Row],[MOH 731_HIV_TB New Known HIV Positive (KP) on HAART_HV03-64]]</f>
        <v>0</v>
      </c>
      <c r="CX398" s="6">
        <f>Table1[[#This Row],[MOH 731_HIV_TB New_start_HAART_HV03-65]]</f>
        <v>0</v>
      </c>
      <c r="CY398" s="6">
        <f>SUM(Table1[[#This Row],[tb_alreadyart_3082]:[tb_newart_3083]])</f>
        <v>0</v>
      </c>
      <c r="CZ398" s="6">
        <f>SUM(Table1[[#This Row],[MOH 731_HTS_No. Initiated on PrEP (NEW)_General popn _(M)_ HV01-19]:[MOH 731_HTS_No. Initiated on PrEP (NEW)_Pregnant and breastfeeding women HV01-31]])</f>
        <v>0</v>
      </c>
      <c r="DA398" s="6">
        <f t="shared" si="71"/>
        <v>0</v>
      </c>
      <c r="DB398" s="6">
        <f t="shared" si="72"/>
        <v>0</v>
      </c>
      <c r="DC398" s="6">
        <f>Table1[[#This Row],[MOH 711 SGBV Total Survivors Seen]]</f>
        <v>0</v>
      </c>
      <c r="DD398" s="6">
        <f t="shared" si="73"/>
        <v>0</v>
      </c>
      <c r="DE398" s="6">
        <f t="shared" si="74"/>
        <v>0</v>
      </c>
      <c r="DF398" s="6">
        <f>SUM(Table1[[#This Row],[MOH 731_HIV_TB_StartTPT_&lt;15 HV03-31]:[MOH 731_HIV_TB_StartTPT_15+ HV03-32]])</f>
        <v>0</v>
      </c>
      <c r="DG398" s="6">
        <f t="shared" si="75"/>
        <v>0</v>
      </c>
      <c r="DH398" s="18"/>
      <c r="DI398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('202408_KBcCmct2D5o','202408','KBcCmct2D5o','14888','0','0','0','1','0','0','0','0','0','0','0','0','0','0','0','0','0','0','0','0','0','0','0','0','0','0','0','0','0','0','0','0');</v>
      </c>
    </row>
    <row r="399" spans="2:113" x14ac:dyDescent="0.25">
      <c r="B399" s="1">
        <v>202408</v>
      </c>
      <c r="C399" s="2">
        <v>45505</v>
      </c>
      <c r="D399" s="1">
        <v>202408</v>
      </c>
      <c r="E399" s="1"/>
      <c r="F399" s="1" t="s">
        <v>233</v>
      </c>
      <c r="G399" s="1" t="s">
        <v>234</v>
      </c>
      <c r="H399" s="1">
        <v>14889</v>
      </c>
      <c r="I399" s="1"/>
      <c r="J399" s="1">
        <v>3</v>
      </c>
      <c r="K399" s="1">
        <v>8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>
        <v>5</v>
      </c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>
        <v>6</v>
      </c>
      <c r="BZ399" s="1"/>
      <c r="CA399" s="1"/>
      <c r="CB399" s="16">
        <f>SUM(Table1[[#This Row],[MOH 731_HTS_Positive_2-9 _(M)_ HV01-06]:[MOH 731_HTS_Positive_25+ _(F) (Including PMTCT)_HV01-15]])</f>
        <v>0</v>
      </c>
      <c r="CC399" s="16">
        <f>SUM(Table1[[#This Row],[MOH 731_HTS_Tests _(M)_ HV01-01]:[MOH 731_HTS_Tests _(F) (Including PMTCT)_ HV01-02]])</f>
        <v>11</v>
      </c>
      <c r="CD399" s="16">
        <f>Table1[[#This Row],[MOH 711 New ANC clients]]</f>
        <v>6</v>
      </c>
      <c r="CE399" s="6">
        <f>SUM(Table1[[#This Row],[MOH 731_EMTCT_Tested at ANC_Initial_HV02-02]])</f>
        <v>5</v>
      </c>
      <c r="CF399" s="6">
        <f t="shared" si="77"/>
        <v>0</v>
      </c>
      <c r="CG399" s="6">
        <f t="shared" si="77"/>
        <v>0</v>
      </c>
      <c r="CH399" s="6">
        <f>SUM(Table1[[#This Row],[MOH 731_EMTCT_Known Positive at 1st ANC_HV02-01]])</f>
        <v>0</v>
      </c>
      <c r="CI399" s="6">
        <f>SUM(Table1[[#This Row],[MOH 731_EMTCT_Positive Results_ANC_HV02-10]])</f>
        <v>0</v>
      </c>
      <c r="CJ399" s="6">
        <f t="shared" si="67"/>
        <v>0</v>
      </c>
      <c r="CK399" s="6">
        <f t="shared" si="68"/>
        <v>0</v>
      </c>
      <c r="CL399" s="6">
        <f>Table1[[#This Row],[MOH 731_EMTCT_Start HAART_ANC_HV02-15]]</f>
        <v>0</v>
      </c>
      <c r="CM399" s="6">
        <f>Table1[[#This Row],[MOH 731_EMTCT_On HAART at 1st ANC_HV02-14]]</f>
        <v>0</v>
      </c>
      <c r="CN399" s="6">
        <f>SUM(Table1[[#This Row],[MOH 731_HIV_TB_StartART_&lt;1 (M) HV03-01]:[MOH 731_HIV_TB_StartART_25+_(F)_HV03-14]])</f>
        <v>0</v>
      </c>
      <c r="CO399" s="6">
        <f>SUM(Table1[[#This Row],[MOH 731_HIV_TB_OnART_&lt;1 (M) HV03-15]:[MOH 731_HIV_TB_OnART_25+_(F)_HV03-28]])</f>
        <v>0</v>
      </c>
      <c r="CP399" s="6">
        <f>Table1[[#This Row],[anc1_731]]</f>
        <v>6</v>
      </c>
      <c r="CQ399" s="6">
        <f>Table1[[#This Row],[anc_kp]]</f>
        <v>0</v>
      </c>
      <c r="CR399" s="6">
        <f>Table1[[#This Row],[MOH 731_HIV_TB cases_New_HV03-61]]</f>
        <v>0</v>
      </c>
      <c r="CS399" s="6">
        <f>Table1[[#This Row],[MOH 731_HIV_TB New_KnownHIVPositive(KPs)_HV03-62]]</f>
        <v>0</v>
      </c>
      <c r="CT399" s="6">
        <f t="shared" si="69"/>
        <v>0</v>
      </c>
      <c r="CU399" s="6">
        <f t="shared" si="70"/>
        <v>0</v>
      </c>
      <c r="CV399" s="6">
        <f>Table1[[#This Row],[MOH 731_HIV_TB New HIV Positive_HV03-63]]</f>
        <v>0</v>
      </c>
      <c r="CW399" s="6">
        <f>Table1[[#This Row],[MOH 731_HIV_TB New Known HIV Positive (KP) on HAART_HV03-64]]</f>
        <v>0</v>
      </c>
      <c r="CX399" s="6">
        <f>Table1[[#This Row],[MOH 731_HIV_TB New_start_HAART_HV03-65]]</f>
        <v>0</v>
      </c>
      <c r="CY399" s="6">
        <f>SUM(Table1[[#This Row],[tb_alreadyart_3082]:[tb_newart_3083]])</f>
        <v>0</v>
      </c>
      <c r="CZ399" s="6">
        <f>SUM(Table1[[#This Row],[MOH 731_HTS_No. Initiated on PrEP (NEW)_General popn _(M)_ HV01-19]:[MOH 731_HTS_No. Initiated on PrEP (NEW)_Pregnant and breastfeeding women HV01-31]])</f>
        <v>0</v>
      </c>
      <c r="DA399" s="6">
        <f t="shared" si="71"/>
        <v>0</v>
      </c>
      <c r="DB399" s="6">
        <f t="shared" si="72"/>
        <v>0</v>
      </c>
      <c r="DC399" s="6">
        <f>Table1[[#This Row],[MOH 711 SGBV Total Survivors Seen]]</f>
        <v>0</v>
      </c>
      <c r="DD399" s="6">
        <f t="shared" si="73"/>
        <v>0</v>
      </c>
      <c r="DE399" s="6">
        <f t="shared" si="74"/>
        <v>0</v>
      </c>
      <c r="DF399" s="6">
        <f>SUM(Table1[[#This Row],[MOH 731_HIV_TB_StartTPT_&lt;15 HV03-31]:[MOH 731_HIV_TB_StartTPT_15+ HV03-32]])</f>
        <v>0</v>
      </c>
      <c r="DG399" s="6">
        <f t="shared" si="75"/>
        <v>0</v>
      </c>
      <c r="DH399" s="18"/>
      <c r="DI399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('202408_ofoGWA3a5fz','202408','ofoGWA3a5fz','14889','0','11','6','5','0','0','0','0','0','0','0','0','0','0','6','0','0','0','0','0','0','0','0','0','0','0','0','0','0','0','0','0');</v>
      </c>
    </row>
    <row r="400" spans="2:113" x14ac:dyDescent="0.25">
      <c r="B400" s="1">
        <v>202408</v>
      </c>
      <c r="C400" s="2">
        <v>45505</v>
      </c>
      <c r="D400" s="1">
        <v>202408</v>
      </c>
      <c r="E400" s="1"/>
      <c r="F400" s="1" t="s">
        <v>235</v>
      </c>
      <c r="G400" s="1" t="s">
        <v>236</v>
      </c>
      <c r="H400" s="1">
        <v>17091</v>
      </c>
      <c r="I400" s="1"/>
      <c r="J400" s="1">
        <v>3</v>
      </c>
      <c r="K400" s="1">
        <v>25</v>
      </c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>
        <v>28</v>
      </c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>
        <v>13</v>
      </c>
      <c r="BZ400" s="1"/>
      <c r="CA400" s="1"/>
      <c r="CB400" s="16">
        <f>SUM(Table1[[#This Row],[MOH 731_HTS_Positive_2-9 _(M)_ HV01-06]:[MOH 731_HTS_Positive_25+ _(F) (Including PMTCT)_HV01-15]])</f>
        <v>0</v>
      </c>
      <c r="CC400" s="16">
        <f>SUM(Table1[[#This Row],[MOH 731_HTS_Tests _(M)_ HV01-01]:[MOH 731_HTS_Tests _(F) (Including PMTCT)_ HV01-02]])</f>
        <v>28</v>
      </c>
      <c r="CD400" s="16">
        <f>Table1[[#This Row],[MOH 711 New ANC clients]]</f>
        <v>13</v>
      </c>
      <c r="CE400" s="6">
        <f>SUM(Table1[[#This Row],[MOH 731_EMTCT_Tested at ANC_Initial_HV02-02]])</f>
        <v>28</v>
      </c>
      <c r="CF400" s="6">
        <f t="shared" si="77"/>
        <v>0</v>
      </c>
      <c r="CG400" s="6">
        <f t="shared" si="77"/>
        <v>0</v>
      </c>
      <c r="CH400" s="6">
        <f>SUM(Table1[[#This Row],[MOH 731_EMTCT_Known Positive at 1st ANC_HV02-01]])</f>
        <v>0</v>
      </c>
      <c r="CI400" s="6">
        <f>SUM(Table1[[#This Row],[MOH 731_EMTCT_Positive Results_ANC_HV02-10]])</f>
        <v>0</v>
      </c>
      <c r="CJ400" s="6">
        <f t="shared" si="67"/>
        <v>0</v>
      </c>
      <c r="CK400" s="6">
        <f t="shared" si="68"/>
        <v>0</v>
      </c>
      <c r="CL400" s="6">
        <f>Table1[[#This Row],[MOH 731_EMTCT_Start HAART_ANC_HV02-15]]</f>
        <v>0</v>
      </c>
      <c r="CM400" s="6">
        <f>Table1[[#This Row],[MOH 731_EMTCT_On HAART at 1st ANC_HV02-14]]</f>
        <v>0</v>
      </c>
      <c r="CN400" s="6">
        <f>SUM(Table1[[#This Row],[MOH 731_HIV_TB_StartART_&lt;1 (M) HV03-01]:[MOH 731_HIV_TB_StartART_25+_(F)_HV03-14]])</f>
        <v>0</v>
      </c>
      <c r="CO400" s="6">
        <f>SUM(Table1[[#This Row],[MOH 731_HIV_TB_OnART_&lt;1 (M) HV03-15]:[MOH 731_HIV_TB_OnART_25+_(F)_HV03-28]])</f>
        <v>0</v>
      </c>
      <c r="CP400" s="6">
        <f>Table1[[#This Row],[anc1_731]]</f>
        <v>13</v>
      </c>
      <c r="CQ400" s="6">
        <f>Table1[[#This Row],[anc_kp]]</f>
        <v>0</v>
      </c>
      <c r="CR400" s="6">
        <f>Table1[[#This Row],[MOH 731_HIV_TB cases_New_HV03-61]]</f>
        <v>0</v>
      </c>
      <c r="CS400" s="6">
        <f>Table1[[#This Row],[MOH 731_HIV_TB New_KnownHIVPositive(KPs)_HV03-62]]</f>
        <v>0</v>
      </c>
      <c r="CT400" s="6">
        <f t="shared" si="69"/>
        <v>0</v>
      </c>
      <c r="CU400" s="6">
        <f t="shared" si="70"/>
        <v>0</v>
      </c>
      <c r="CV400" s="6">
        <f>Table1[[#This Row],[MOH 731_HIV_TB New HIV Positive_HV03-63]]</f>
        <v>0</v>
      </c>
      <c r="CW400" s="6">
        <f>Table1[[#This Row],[MOH 731_HIV_TB New Known HIV Positive (KP) on HAART_HV03-64]]</f>
        <v>0</v>
      </c>
      <c r="CX400" s="6">
        <f>Table1[[#This Row],[MOH 731_HIV_TB New_start_HAART_HV03-65]]</f>
        <v>0</v>
      </c>
      <c r="CY400" s="6">
        <f>SUM(Table1[[#This Row],[tb_alreadyart_3082]:[tb_newart_3083]])</f>
        <v>0</v>
      </c>
      <c r="CZ400" s="6">
        <f>SUM(Table1[[#This Row],[MOH 731_HTS_No. Initiated on PrEP (NEW)_General popn _(M)_ HV01-19]:[MOH 731_HTS_No. Initiated on PrEP (NEW)_Pregnant and breastfeeding women HV01-31]])</f>
        <v>0</v>
      </c>
      <c r="DA400" s="6">
        <f t="shared" si="71"/>
        <v>0</v>
      </c>
      <c r="DB400" s="6">
        <f t="shared" si="72"/>
        <v>0</v>
      </c>
      <c r="DC400" s="6">
        <f>Table1[[#This Row],[MOH 711 SGBV Total Survivors Seen]]</f>
        <v>0</v>
      </c>
      <c r="DD400" s="6">
        <f t="shared" si="73"/>
        <v>0</v>
      </c>
      <c r="DE400" s="6">
        <f t="shared" si="74"/>
        <v>0</v>
      </c>
      <c r="DF400" s="6">
        <f>SUM(Table1[[#This Row],[MOH 731_HIV_TB_StartTPT_&lt;15 HV03-31]:[MOH 731_HIV_TB_StartTPT_15+ HV03-32]])</f>
        <v>0</v>
      </c>
      <c r="DG400" s="6">
        <f t="shared" si="75"/>
        <v>0</v>
      </c>
      <c r="DH400" s="18"/>
      <c r="DI400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('202408_U8JZMF0DCDV','202408','U8JZMF0DCDV','17091','0','28','13','28','0','0','0','0','0','0','0','0','0','0','13','0','0','0','0','0','0','0','0','0','0','0','0','0','0','0','0','0');</v>
      </c>
    </row>
    <row r="401" spans="2:113" x14ac:dyDescent="0.25">
      <c r="B401" s="1">
        <v>202408</v>
      </c>
      <c r="C401" s="2">
        <v>45505</v>
      </c>
      <c r="D401" s="1">
        <v>202408</v>
      </c>
      <c r="E401" s="1"/>
      <c r="F401" s="1" t="s">
        <v>237</v>
      </c>
      <c r="G401" s="1" t="s">
        <v>238</v>
      </c>
      <c r="H401" s="1">
        <v>17154</v>
      </c>
      <c r="I401" s="1"/>
      <c r="J401" s="1">
        <v>2</v>
      </c>
      <c r="K401" s="1">
        <v>3</v>
      </c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>
        <v>1</v>
      </c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>
        <v>1</v>
      </c>
      <c r="BZ401" s="1"/>
      <c r="CA401" s="1"/>
      <c r="CB401" s="16">
        <f>SUM(Table1[[#This Row],[MOH 731_HTS_Positive_2-9 _(M)_ HV01-06]:[MOH 731_HTS_Positive_25+ _(F) (Including PMTCT)_HV01-15]])</f>
        <v>0</v>
      </c>
      <c r="CC401" s="16">
        <f>SUM(Table1[[#This Row],[MOH 731_HTS_Tests _(M)_ HV01-01]:[MOH 731_HTS_Tests _(F) (Including PMTCT)_ HV01-02]])</f>
        <v>5</v>
      </c>
      <c r="CD401" s="16">
        <f>Table1[[#This Row],[MOH 711 New ANC clients]]</f>
        <v>1</v>
      </c>
      <c r="CE401" s="6">
        <f>SUM(Table1[[#This Row],[MOH 731_EMTCT_Tested at ANC_Initial_HV02-02]])</f>
        <v>1</v>
      </c>
      <c r="CF401" s="6">
        <f t="shared" si="77"/>
        <v>0</v>
      </c>
      <c r="CG401" s="6">
        <f t="shared" si="77"/>
        <v>0</v>
      </c>
      <c r="CH401" s="6">
        <f>SUM(Table1[[#This Row],[MOH 731_EMTCT_Known Positive at 1st ANC_HV02-01]])</f>
        <v>0</v>
      </c>
      <c r="CI401" s="6">
        <f>SUM(Table1[[#This Row],[MOH 731_EMTCT_Positive Results_ANC_HV02-10]])</f>
        <v>0</v>
      </c>
      <c r="CJ401" s="6">
        <f t="shared" si="67"/>
        <v>0</v>
      </c>
      <c r="CK401" s="6">
        <f t="shared" si="68"/>
        <v>0</v>
      </c>
      <c r="CL401" s="6">
        <f>Table1[[#This Row],[MOH 731_EMTCT_Start HAART_ANC_HV02-15]]</f>
        <v>0</v>
      </c>
      <c r="CM401" s="6">
        <f>Table1[[#This Row],[MOH 731_EMTCT_On HAART at 1st ANC_HV02-14]]</f>
        <v>0</v>
      </c>
      <c r="CN401" s="6">
        <f>SUM(Table1[[#This Row],[MOH 731_HIV_TB_StartART_&lt;1 (M) HV03-01]:[MOH 731_HIV_TB_StartART_25+_(F)_HV03-14]])</f>
        <v>0</v>
      </c>
      <c r="CO401" s="6">
        <f>SUM(Table1[[#This Row],[MOH 731_HIV_TB_OnART_&lt;1 (M) HV03-15]:[MOH 731_HIV_TB_OnART_25+_(F)_HV03-28]])</f>
        <v>0</v>
      </c>
      <c r="CP401" s="6">
        <f>Table1[[#This Row],[anc1_731]]</f>
        <v>1</v>
      </c>
      <c r="CQ401" s="6">
        <f>Table1[[#This Row],[anc_kp]]</f>
        <v>0</v>
      </c>
      <c r="CR401" s="6">
        <f>Table1[[#This Row],[MOH 731_HIV_TB cases_New_HV03-61]]</f>
        <v>0</v>
      </c>
      <c r="CS401" s="6">
        <f>Table1[[#This Row],[MOH 731_HIV_TB New_KnownHIVPositive(KPs)_HV03-62]]</f>
        <v>0</v>
      </c>
      <c r="CT401" s="6">
        <f t="shared" si="69"/>
        <v>0</v>
      </c>
      <c r="CU401" s="6">
        <f t="shared" si="70"/>
        <v>0</v>
      </c>
      <c r="CV401" s="6">
        <f>Table1[[#This Row],[MOH 731_HIV_TB New HIV Positive_HV03-63]]</f>
        <v>0</v>
      </c>
      <c r="CW401" s="6">
        <f>Table1[[#This Row],[MOH 731_HIV_TB New Known HIV Positive (KP) on HAART_HV03-64]]</f>
        <v>0</v>
      </c>
      <c r="CX401" s="6">
        <f>Table1[[#This Row],[MOH 731_HIV_TB New_start_HAART_HV03-65]]</f>
        <v>0</v>
      </c>
      <c r="CY401" s="6">
        <f>SUM(Table1[[#This Row],[tb_alreadyart_3082]:[tb_newart_3083]])</f>
        <v>0</v>
      </c>
      <c r="CZ401" s="6">
        <f>SUM(Table1[[#This Row],[MOH 731_HTS_No. Initiated on PrEP (NEW)_General popn _(M)_ HV01-19]:[MOH 731_HTS_No. Initiated on PrEP (NEW)_Pregnant and breastfeeding women HV01-31]])</f>
        <v>0</v>
      </c>
      <c r="DA401" s="6">
        <f t="shared" si="71"/>
        <v>0</v>
      </c>
      <c r="DB401" s="6">
        <f t="shared" si="72"/>
        <v>0</v>
      </c>
      <c r="DC401" s="6">
        <f>Table1[[#This Row],[MOH 711 SGBV Total Survivors Seen]]</f>
        <v>0</v>
      </c>
      <c r="DD401" s="6">
        <f t="shared" si="73"/>
        <v>0</v>
      </c>
      <c r="DE401" s="6">
        <f t="shared" si="74"/>
        <v>0</v>
      </c>
      <c r="DF401" s="6">
        <f>SUM(Table1[[#This Row],[MOH 731_HIV_TB_StartTPT_&lt;15 HV03-31]:[MOH 731_HIV_TB_StartTPT_15+ HV03-32]])</f>
        <v>0</v>
      </c>
      <c r="DG401" s="6">
        <f t="shared" si="75"/>
        <v>0</v>
      </c>
      <c r="DH401" s="18"/>
      <c r="DI401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('202408_WSAbGL21Gfs','202408','WSAbGL21Gfs','17154','0','5','1','1','0','0','0','0','0','0','0','0','0','0','1','0','0','0','0','0','0','0','0','0','0','0','0','0','0','0','0','0');</v>
      </c>
    </row>
    <row r="402" spans="2:113" x14ac:dyDescent="0.25">
      <c r="B402" s="1">
        <v>202408</v>
      </c>
      <c r="C402" s="2">
        <v>45505</v>
      </c>
      <c r="D402" s="1">
        <v>202408</v>
      </c>
      <c r="E402" s="1"/>
      <c r="F402" s="1" t="s">
        <v>645</v>
      </c>
      <c r="G402" s="1" t="s">
        <v>646</v>
      </c>
      <c r="H402" s="1">
        <v>16733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>
        <v>5</v>
      </c>
      <c r="BZ402" s="1"/>
      <c r="CA402" s="1"/>
      <c r="CB402" s="16">
        <f>SUM(Table1[[#This Row],[MOH 731_HTS_Positive_2-9 _(M)_ HV01-06]:[MOH 731_HTS_Positive_25+ _(F) (Including PMTCT)_HV01-15]])</f>
        <v>0</v>
      </c>
      <c r="CC402" s="16">
        <f>SUM(Table1[[#This Row],[MOH 731_HTS_Tests _(M)_ HV01-01]:[MOH 731_HTS_Tests _(F) (Including PMTCT)_ HV01-02]])</f>
        <v>0</v>
      </c>
      <c r="CD402" s="16">
        <f>Table1[[#This Row],[MOH 711 New ANC clients]]</f>
        <v>5</v>
      </c>
      <c r="CE402" s="6">
        <f>SUM(Table1[[#This Row],[MOH 731_EMTCT_Tested at ANC_Initial_HV02-02]])</f>
        <v>0</v>
      </c>
      <c r="CF402" s="6">
        <f t="shared" si="77"/>
        <v>0</v>
      </c>
      <c r="CG402" s="6">
        <f t="shared" si="77"/>
        <v>0</v>
      </c>
      <c r="CH402" s="6">
        <f>SUM(Table1[[#This Row],[MOH 731_EMTCT_Known Positive at 1st ANC_HV02-01]])</f>
        <v>0</v>
      </c>
      <c r="CI402" s="6">
        <f>SUM(Table1[[#This Row],[MOH 731_EMTCT_Positive Results_ANC_HV02-10]])</f>
        <v>0</v>
      </c>
      <c r="CJ402" s="6">
        <f t="shared" si="67"/>
        <v>0</v>
      </c>
      <c r="CK402" s="6">
        <f t="shared" si="68"/>
        <v>0</v>
      </c>
      <c r="CL402" s="6">
        <f>Table1[[#This Row],[MOH 731_EMTCT_Start HAART_ANC_HV02-15]]</f>
        <v>0</v>
      </c>
      <c r="CM402" s="6">
        <f>Table1[[#This Row],[MOH 731_EMTCT_On HAART at 1st ANC_HV02-14]]</f>
        <v>0</v>
      </c>
      <c r="CN402" s="6">
        <f>SUM(Table1[[#This Row],[MOH 731_HIV_TB_StartART_&lt;1 (M) HV03-01]:[MOH 731_HIV_TB_StartART_25+_(F)_HV03-14]])</f>
        <v>0</v>
      </c>
      <c r="CO402" s="6">
        <f>SUM(Table1[[#This Row],[MOH 731_HIV_TB_OnART_&lt;1 (M) HV03-15]:[MOH 731_HIV_TB_OnART_25+_(F)_HV03-28]])</f>
        <v>0</v>
      </c>
      <c r="CP402" s="6">
        <f>Table1[[#This Row],[anc1_731]]</f>
        <v>5</v>
      </c>
      <c r="CQ402" s="6">
        <f>Table1[[#This Row],[anc_kp]]</f>
        <v>0</v>
      </c>
      <c r="CR402" s="6">
        <f>Table1[[#This Row],[MOH 731_HIV_TB cases_New_HV03-61]]</f>
        <v>0</v>
      </c>
      <c r="CS402" s="6">
        <f>Table1[[#This Row],[MOH 731_HIV_TB New_KnownHIVPositive(KPs)_HV03-62]]</f>
        <v>0</v>
      </c>
      <c r="CT402" s="6">
        <f t="shared" si="69"/>
        <v>0</v>
      </c>
      <c r="CU402" s="6">
        <f t="shared" si="70"/>
        <v>0</v>
      </c>
      <c r="CV402" s="6">
        <f>Table1[[#This Row],[MOH 731_HIV_TB New HIV Positive_HV03-63]]</f>
        <v>0</v>
      </c>
      <c r="CW402" s="6">
        <f>Table1[[#This Row],[MOH 731_HIV_TB New Known HIV Positive (KP) on HAART_HV03-64]]</f>
        <v>0</v>
      </c>
      <c r="CX402" s="6">
        <f>Table1[[#This Row],[MOH 731_HIV_TB New_start_HAART_HV03-65]]</f>
        <v>0</v>
      </c>
      <c r="CY402" s="6">
        <f>SUM(Table1[[#This Row],[tb_alreadyart_3082]:[tb_newart_3083]])</f>
        <v>0</v>
      </c>
      <c r="CZ402" s="6">
        <f>SUM(Table1[[#This Row],[MOH 731_HTS_No. Initiated on PrEP (NEW)_General popn _(M)_ HV01-19]:[MOH 731_HTS_No. Initiated on PrEP (NEW)_Pregnant and breastfeeding women HV01-31]])</f>
        <v>0</v>
      </c>
      <c r="DA402" s="6">
        <f t="shared" si="71"/>
        <v>0</v>
      </c>
      <c r="DB402" s="6">
        <f t="shared" si="72"/>
        <v>0</v>
      </c>
      <c r="DC402" s="6">
        <f>Table1[[#This Row],[MOH 711 SGBV Total Survivors Seen]]</f>
        <v>0</v>
      </c>
      <c r="DD402" s="6">
        <f t="shared" si="73"/>
        <v>0</v>
      </c>
      <c r="DE402" s="6">
        <f t="shared" si="74"/>
        <v>0</v>
      </c>
      <c r="DF402" s="6">
        <f>SUM(Table1[[#This Row],[MOH 731_HIV_TB_StartTPT_&lt;15 HV03-31]:[MOH 731_HIV_TB_StartTPT_15+ HV03-32]])</f>
        <v>0</v>
      </c>
      <c r="DG402" s="6">
        <f t="shared" si="75"/>
        <v>0</v>
      </c>
      <c r="DH402" s="18"/>
      <c r="DI402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('202408_gZlk5SZXMMJ','202408','gZlk5SZXMMJ','16733','0','0','5','0','0','0','0','0','0','0','0','0','0','0','5','0','0','0','0','0','0','0','0','0','0','0','0','0','0','0','0','0');</v>
      </c>
    </row>
    <row r="403" spans="2:113" x14ac:dyDescent="0.25">
      <c r="B403" s="1">
        <v>202408</v>
      </c>
      <c r="C403" s="2">
        <v>45505</v>
      </c>
      <c r="D403" s="1">
        <v>202408</v>
      </c>
      <c r="E403" s="1"/>
      <c r="F403" s="1" t="s">
        <v>239</v>
      </c>
      <c r="G403" s="1" t="s">
        <v>240</v>
      </c>
      <c r="H403" s="1">
        <v>14907</v>
      </c>
      <c r="I403" s="1"/>
      <c r="J403" s="1">
        <v>1</v>
      </c>
      <c r="K403" s="1">
        <v>2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6">
        <f>SUM(Table1[[#This Row],[MOH 731_HTS_Positive_2-9 _(M)_ HV01-06]:[MOH 731_HTS_Positive_25+ _(F) (Including PMTCT)_HV01-15]])</f>
        <v>0</v>
      </c>
      <c r="CC403" s="16">
        <f>SUM(Table1[[#This Row],[MOH 731_HTS_Tests _(M)_ HV01-01]:[MOH 731_HTS_Tests _(F) (Including PMTCT)_ HV01-02]])</f>
        <v>3</v>
      </c>
      <c r="CD403" s="16">
        <f>Table1[[#This Row],[MOH 711 New ANC clients]]</f>
        <v>0</v>
      </c>
      <c r="CE403" s="6">
        <f>SUM(Table1[[#This Row],[MOH 731_EMTCT_Tested at ANC_Initial_HV02-02]])</f>
        <v>0</v>
      </c>
      <c r="CF403" s="6">
        <f t="shared" si="77"/>
        <v>0</v>
      </c>
      <c r="CG403" s="6">
        <f t="shared" si="77"/>
        <v>0</v>
      </c>
      <c r="CH403" s="6">
        <f>SUM(Table1[[#This Row],[MOH 731_EMTCT_Known Positive at 1st ANC_HV02-01]])</f>
        <v>0</v>
      </c>
      <c r="CI403" s="6">
        <f>SUM(Table1[[#This Row],[MOH 731_EMTCT_Positive Results_ANC_HV02-10]])</f>
        <v>0</v>
      </c>
      <c r="CJ403" s="6">
        <f t="shared" si="67"/>
        <v>0</v>
      </c>
      <c r="CK403" s="6">
        <f t="shared" si="68"/>
        <v>0</v>
      </c>
      <c r="CL403" s="6">
        <f>Table1[[#This Row],[MOH 731_EMTCT_Start HAART_ANC_HV02-15]]</f>
        <v>0</v>
      </c>
      <c r="CM403" s="6">
        <f>Table1[[#This Row],[MOH 731_EMTCT_On HAART at 1st ANC_HV02-14]]</f>
        <v>0</v>
      </c>
      <c r="CN403" s="6">
        <f>SUM(Table1[[#This Row],[MOH 731_HIV_TB_StartART_&lt;1 (M) HV03-01]:[MOH 731_HIV_TB_StartART_25+_(F)_HV03-14]])</f>
        <v>0</v>
      </c>
      <c r="CO403" s="6">
        <f>SUM(Table1[[#This Row],[MOH 731_HIV_TB_OnART_&lt;1 (M) HV03-15]:[MOH 731_HIV_TB_OnART_25+_(F)_HV03-28]])</f>
        <v>0</v>
      </c>
      <c r="CP403" s="6">
        <f>Table1[[#This Row],[anc1_731]]</f>
        <v>0</v>
      </c>
      <c r="CQ403" s="6">
        <f>Table1[[#This Row],[anc_kp]]</f>
        <v>0</v>
      </c>
      <c r="CR403" s="6">
        <f>Table1[[#This Row],[MOH 731_HIV_TB cases_New_HV03-61]]</f>
        <v>0</v>
      </c>
      <c r="CS403" s="6">
        <f>Table1[[#This Row],[MOH 731_HIV_TB New_KnownHIVPositive(KPs)_HV03-62]]</f>
        <v>0</v>
      </c>
      <c r="CT403" s="6">
        <f t="shared" si="69"/>
        <v>0</v>
      </c>
      <c r="CU403" s="6">
        <f t="shared" si="70"/>
        <v>0</v>
      </c>
      <c r="CV403" s="6">
        <f>Table1[[#This Row],[MOH 731_HIV_TB New HIV Positive_HV03-63]]</f>
        <v>0</v>
      </c>
      <c r="CW403" s="6">
        <f>Table1[[#This Row],[MOH 731_HIV_TB New Known HIV Positive (KP) on HAART_HV03-64]]</f>
        <v>0</v>
      </c>
      <c r="CX403" s="6">
        <f>Table1[[#This Row],[MOH 731_HIV_TB New_start_HAART_HV03-65]]</f>
        <v>0</v>
      </c>
      <c r="CY403" s="6">
        <f>SUM(Table1[[#This Row],[tb_alreadyart_3082]:[tb_newart_3083]])</f>
        <v>0</v>
      </c>
      <c r="CZ403" s="6">
        <f>SUM(Table1[[#This Row],[MOH 731_HTS_No. Initiated on PrEP (NEW)_General popn _(M)_ HV01-19]:[MOH 731_HTS_No. Initiated on PrEP (NEW)_Pregnant and breastfeeding women HV01-31]])</f>
        <v>0</v>
      </c>
      <c r="DA403" s="6">
        <f t="shared" si="71"/>
        <v>0</v>
      </c>
      <c r="DB403" s="6">
        <f t="shared" si="72"/>
        <v>0</v>
      </c>
      <c r="DC403" s="6">
        <f>Table1[[#This Row],[MOH 711 SGBV Total Survivors Seen]]</f>
        <v>0</v>
      </c>
      <c r="DD403" s="6">
        <f t="shared" si="73"/>
        <v>0</v>
      </c>
      <c r="DE403" s="6">
        <f t="shared" si="74"/>
        <v>0</v>
      </c>
      <c r="DF403" s="6">
        <f>SUM(Table1[[#This Row],[MOH 731_HIV_TB_StartTPT_&lt;15 HV03-31]:[MOH 731_HIV_TB_StartTPT_15+ HV03-32]])</f>
        <v>0</v>
      </c>
      <c r="DG403" s="6">
        <f t="shared" si="75"/>
        <v>0</v>
      </c>
      <c r="DH403" s="18"/>
      <c r="DI403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('202408_Tg6EMD8Y2zU','202408','Tg6EMD8Y2zU','14907','0','3','0','0','0','0','0','0','0','0','0','0','0','0','0','0','0','0','0','0','0','0','0','0','0','0','0','0','0','0','0','0');</v>
      </c>
    </row>
    <row r="404" spans="2:113" x14ac:dyDescent="0.25">
      <c r="B404" s="1">
        <v>202408</v>
      </c>
      <c r="C404" s="2">
        <v>45505</v>
      </c>
      <c r="D404" s="1">
        <v>202408</v>
      </c>
      <c r="E404" s="1"/>
      <c r="F404" s="1" t="s">
        <v>241</v>
      </c>
      <c r="G404" s="1" t="s">
        <v>242</v>
      </c>
      <c r="H404" s="1">
        <v>14912</v>
      </c>
      <c r="I404" s="1"/>
      <c r="J404" s="1">
        <v>4</v>
      </c>
      <c r="K404" s="1">
        <v>64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>
        <v>29</v>
      </c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>
        <v>1</v>
      </c>
      <c r="BG404" s="1">
        <v>3</v>
      </c>
      <c r="BH404" s="1">
        <v>1</v>
      </c>
      <c r="BI404" s="1">
        <v>1</v>
      </c>
      <c r="BJ404" s="1">
        <v>1</v>
      </c>
      <c r="BK404" s="1">
        <v>3</v>
      </c>
      <c r="BL404" s="1">
        <v>1</v>
      </c>
      <c r="BM404" s="1">
        <v>1</v>
      </c>
      <c r="BN404" s="1">
        <v>1</v>
      </c>
      <c r="BO404" s="1">
        <v>3</v>
      </c>
      <c r="BP404" s="1">
        <v>10</v>
      </c>
      <c r="BQ404" s="1">
        <v>29</v>
      </c>
      <c r="BR404" s="1"/>
      <c r="BS404" s="1"/>
      <c r="BT404" s="1"/>
      <c r="BU404" s="1"/>
      <c r="BV404" s="1"/>
      <c r="BW404" s="1"/>
      <c r="BX404" s="1"/>
      <c r="BY404" s="1">
        <v>29</v>
      </c>
      <c r="BZ404" s="1"/>
      <c r="CA404" s="1"/>
      <c r="CB404" s="16">
        <f>SUM(Table1[[#This Row],[MOH 731_HTS_Positive_2-9 _(M)_ HV01-06]:[MOH 731_HTS_Positive_25+ _(F) (Including PMTCT)_HV01-15]])</f>
        <v>0</v>
      </c>
      <c r="CC404" s="16">
        <f>SUM(Table1[[#This Row],[MOH 731_HTS_Tests _(M)_ HV01-01]:[MOH 731_HTS_Tests _(F) (Including PMTCT)_ HV01-02]])</f>
        <v>68</v>
      </c>
      <c r="CD404" s="16">
        <f>Table1[[#This Row],[MOH 711 New ANC clients]]</f>
        <v>29</v>
      </c>
      <c r="CE404" s="6">
        <f>SUM(Table1[[#This Row],[MOH 731_EMTCT_Tested at ANC_Initial_HV02-02]])</f>
        <v>29</v>
      </c>
      <c r="CF404" s="6">
        <f t="shared" si="77"/>
        <v>0</v>
      </c>
      <c r="CG404" s="6">
        <f t="shared" si="77"/>
        <v>0</v>
      </c>
      <c r="CH404" s="6">
        <f>SUM(Table1[[#This Row],[MOH 731_EMTCT_Known Positive at 1st ANC_HV02-01]])</f>
        <v>0</v>
      </c>
      <c r="CI404" s="6">
        <f>SUM(Table1[[#This Row],[MOH 731_EMTCT_Positive Results_ANC_HV02-10]])</f>
        <v>0</v>
      </c>
      <c r="CJ404" s="6">
        <f t="shared" si="67"/>
        <v>0</v>
      </c>
      <c r="CK404" s="6">
        <f t="shared" si="68"/>
        <v>0</v>
      </c>
      <c r="CL404" s="6">
        <f>Table1[[#This Row],[MOH 731_EMTCT_Start HAART_ANC_HV02-15]]</f>
        <v>0</v>
      </c>
      <c r="CM404" s="6">
        <f>Table1[[#This Row],[MOH 731_EMTCT_On HAART at 1st ANC_HV02-14]]</f>
        <v>0</v>
      </c>
      <c r="CN404" s="6">
        <f>SUM(Table1[[#This Row],[MOH 731_HIV_TB_StartART_&lt;1 (M) HV03-01]:[MOH 731_HIV_TB_StartART_25+_(F)_HV03-14]])</f>
        <v>0</v>
      </c>
      <c r="CO404" s="6">
        <f>SUM(Table1[[#This Row],[MOH 731_HIV_TB_OnART_&lt;1 (M) HV03-15]:[MOH 731_HIV_TB_OnART_25+_(F)_HV03-28]])</f>
        <v>55</v>
      </c>
      <c r="CP404" s="6">
        <f>Table1[[#This Row],[anc1_731]]</f>
        <v>29</v>
      </c>
      <c r="CQ404" s="6">
        <f>Table1[[#This Row],[anc_kp]]</f>
        <v>0</v>
      </c>
      <c r="CR404" s="6">
        <f>Table1[[#This Row],[MOH 731_HIV_TB cases_New_HV03-61]]</f>
        <v>0</v>
      </c>
      <c r="CS404" s="6">
        <f>Table1[[#This Row],[MOH 731_HIV_TB New_KnownHIVPositive(KPs)_HV03-62]]</f>
        <v>0</v>
      </c>
      <c r="CT404" s="6">
        <f t="shared" si="69"/>
        <v>0</v>
      </c>
      <c r="CU404" s="6">
        <f t="shared" si="70"/>
        <v>0</v>
      </c>
      <c r="CV404" s="6">
        <f>Table1[[#This Row],[MOH 731_HIV_TB New HIV Positive_HV03-63]]</f>
        <v>0</v>
      </c>
      <c r="CW404" s="6">
        <f>Table1[[#This Row],[MOH 731_HIV_TB New Known HIV Positive (KP) on HAART_HV03-64]]</f>
        <v>0</v>
      </c>
      <c r="CX404" s="6">
        <f>Table1[[#This Row],[MOH 731_HIV_TB New_start_HAART_HV03-65]]</f>
        <v>0</v>
      </c>
      <c r="CY404" s="6">
        <f>SUM(Table1[[#This Row],[tb_alreadyart_3082]:[tb_newart_3083]])</f>
        <v>0</v>
      </c>
      <c r="CZ404" s="6">
        <f>SUM(Table1[[#This Row],[MOH 731_HTS_No. Initiated on PrEP (NEW)_General popn _(M)_ HV01-19]:[MOH 731_HTS_No. Initiated on PrEP (NEW)_Pregnant and breastfeeding women HV01-31]])</f>
        <v>0</v>
      </c>
      <c r="DA404" s="6">
        <f t="shared" si="71"/>
        <v>0</v>
      </c>
      <c r="DB404" s="6">
        <f t="shared" si="72"/>
        <v>0</v>
      </c>
      <c r="DC404" s="6">
        <f>Table1[[#This Row],[MOH 711 SGBV Total Survivors Seen]]</f>
        <v>0</v>
      </c>
      <c r="DD404" s="6">
        <f t="shared" si="73"/>
        <v>0</v>
      </c>
      <c r="DE404" s="6">
        <f t="shared" si="74"/>
        <v>0</v>
      </c>
      <c r="DF404" s="6">
        <f>SUM(Table1[[#This Row],[MOH 731_HIV_TB_StartTPT_&lt;15 HV03-31]:[MOH 731_HIV_TB_StartTPT_15+ HV03-32]])</f>
        <v>0</v>
      </c>
      <c r="DG404" s="6">
        <f t="shared" si="75"/>
        <v>0</v>
      </c>
      <c r="DH404" s="18"/>
      <c r="DI404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('202408_DKcRoNyzk0Z','202408','DKcRoNyzk0Z','14912','0','68','29','29','0','0','0','0','0','0','0','0','0','55','29','0','0','0','0','0','0','0','0','0','0','0','0','0','0','0','0','0');</v>
      </c>
    </row>
    <row r="405" spans="2:113" x14ac:dyDescent="0.25">
      <c r="B405" s="1">
        <v>202408</v>
      </c>
      <c r="C405" s="2">
        <v>45505</v>
      </c>
      <c r="D405" s="1">
        <v>202408</v>
      </c>
      <c r="E405" s="1"/>
      <c r="F405" s="1" t="s">
        <v>243</v>
      </c>
      <c r="G405" s="1" t="s">
        <v>244</v>
      </c>
      <c r="H405" s="1">
        <v>17099</v>
      </c>
      <c r="I405" s="1"/>
      <c r="J405" s="1">
        <v>1</v>
      </c>
      <c r="K405" s="1">
        <v>8</v>
      </c>
      <c r="L405" s="1"/>
      <c r="M405" s="1"/>
      <c r="N405" s="1"/>
      <c r="O405" s="1"/>
      <c r="P405" s="1"/>
      <c r="Q405" s="1"/>
      <c r="R405" s="1"/>
      <c r="S405" s="1"/>
      <c r="T405" s="1"/>
      <c r="U405" s="1">
        <v>1</v>
      </c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>
        <v>7</v>
      </c>
      <c r="BZ405" s="1"/>
      <c r="CA405" s="1"/>
      <c r="CB405" s="16">
        <f>SUM(Table1[[#This Row],[MOH 731_HTS_Positive_2-9 _(M)_ HV01-06]:[MOH 731_HTS_Positive_25+ _(F) (Including PMTCT)_HV01-15]])</f>
        <v>1</v>
      </c>
      <c r="CC405" s="16">
        <f>SUM(Table1[[#This Row],[MOH 731_HTS_Tests _(M)_ HV01-01]:[MOH 731_HTS_Tests _(F) (Including PMTCT)_ HV01-02]])</f>
        <v>9</v>
      </c>
      <c r="CD405" s="16">
        <f>Table1[[#This Row],[MOH 711 New ANC clients]]</f>
        <v>7</v>
      </c>
      <c r="CE405" s="6">
        <f>SUM(Table1[[#This Row],[MOH 731_EMTCT_Tested at ANC_Initial_HV02-02]])</f>
        <v>0</v>
      </c>
      <c r="CF405" s="6">
        <f t="shared" si="77"/>
        <v>0</v>
      </c>
      <c r="CG405" s="6">
        <f t="shared" si="77"/>
        <v>0</v>
      </c>
      <c r="CH405" s="6">
        <f>SUM(Table1[[#This Row],[MOH 731_EMTCT_Known Positive at 1st ANC_HV02-01]])</f>
        <v>0</v>
      </c>
      <c r="CI405" s="6">
        <f>SUM(Table1[[#This Row],[MOH 731_EMTCT_Positive Results_ANC_HV02-10]])</f>
        <v>0</v>
      </c>
      <c r="CJ405" s="6">
        <f t="shared" si="67"/>
        <v>0</v>
      </c>
      <c r="CK405" s="6">
        <f t="shared" si="68"/>
        <v>0</v>
      </c>
      <c r="CL405" s="6">
        <f>Table1[[#This Row],[MOH 731_EMTCT_Start HAART_ANC_HV02-15]]</f>
        <v>0</v>
      </c>
      <c r="CM405" s="6">
        <f>Table1[[#This Row],[MOH 731_EMTCT_On HAART at 1st ANC_HV02-14]]</f>
        <v>0</v>
      </c>
      <c r="CN405" s="6">
        <f>SUM(Table1[[#This Row],[MOH 731_HIV_TB_StartART_&lt;1 (M) HV03-01]:[MOH 731_HIV_TB_StartART_25+_(F)_HV03-14]])</f>
        <v>0</v>
      </c>
      <c r="CO405" s="6">
        <f>SUM(Table1[[#This Row],[MOH 731_HIV_TB_OnART_&lt;1 (M) HV03-15]:[MOH 731_HIV_TB_OnART_25+_(F)_HV03-28]])</f>
        <v>0</v>
      </c>
      <c r="CP405" s="6">
        <f>Table1[[#This Row],[anc1_731]]</f>
        <v>7</v>
      </c>
      <c r="CQ405" s="6">
        <f>Table1[[#This Row],[anc_kp]]</f>
        <v>0</v>
      </c>
      <c r="CR405" s="6">
        <f>Table1[[#This Row],[MOH 731_HIV_TB cases_New_HV03-61]]</f>
        <v>0</v>
      </c>
      <c r="CS405" s="6">
        <f>Table1[[#This Row],[MOH 731_HIV_TB New_KnownHIVPositive(KPs)_HV03-62]]</f>
        <v>0</v>
      </c>
      <c r="CT405" s="6">
        <f t="shared" si="69"/>
        <v>0</v>
      </c>
      <c r="CU405" s="6">
        <f t="shared" si="70"/>
        <v>0</v>
      </c>
      <c r="CV405" s="6">
        <f>Table1[[#This Row],[MOH 731_HIV_TB New HIV Positive_HV03-63]]</f>
        <v>0</v>
      </c>
      <c r="CW405" s="6">
        <f>Table1[[#This Row],[MOH 731_HIV_TB New Known HIV Positive (KP) on HAART_HV03-64]]</f>
        <v>0</v>
      </c>
      <c r="CX405" s="6">
        <f>Table1[[#This Row],[MOH 731_HIV_TB New_start_HAART_HV03-65]]</f>
        <v>0</v>
      </c>
      <c r="CY405" s="6">
        <f>SUM(Table1[[#This Row],[tb_alreadyart_3082]:[tb_newart_3083]])</f>
        <v>0</v>
      </c>
      <c r="CZ405" s="6">
        <f>SUM(Table1[[#This Row],[MOH 731_HTS_No. Initiated on PrEP (NEW)_General popn _(M)_ HV01-19]:[MOH 731_HTS_No. Initiated on PrEP (NEW)_Pregnant and breastfeeding women HV01-31]])</f>
        <v>0</v>
      </c>
      <c r="DA405" s="6">
        <f t="shared" si="71"/>
        <v>0</v>
      </c>
      <c r="DB405" s="6">
        <f t="shared" si="72"/>
        <v>0</v>
      </c>
      <c r="DC405" s="6">
        <f>Table1[[#This Row],[MOH 711 SGBV Total Survivors Seen]]</f>
        <v>0</v>
      </c>
      <c r="DD405" s="6">
        <f t="shared" si="73"/>
        <v>0</v>
      </c>
      <c r="DE405" s="6">
        <f t="shared" si="74"/>
        <v>0</v>
      </c>
      <c r="DF405" s="6">
        <f>SUM(Table1[[#This Row],[MOH 731_HIV_TB_StartTPT_&lt;15 HV03-31]:[MOH 731_HIV_TB_StartTPT_15+ HV03-32]])</f>
        <v>0</v>
      </c>
      <c r="DG405" s="6">
        <f t="shared" si="75"/>
        <v>0</v>
      </c>
      <c r="DH405" s="18"/>
      <c r="DI405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('202408_miMOa1UuHYb','202408','miMOa1UuHYb','17099','1','9','7','0','0','0','0','0','0','0','0','0','0','0','7','0','0','0','0','0','0','0','0','0','0','0','0','0','0','0','0','0');</v>
      </c>
    </row>
    <row r="406" spans="2:113" x14ac:dyDescent="0.25">
      <c r="B406" s="1">
        <v>202408</v>
      </c>
      <c r="C406" s="2">
        <v>45505</v>
      </c>
      <c r="D406" s="1">
        <v>202408</v>
      </c>
      <c r="E406" s="1"/>
      <c r="F406" s="1" t="s">
        <v>541</v>
      </c>
      <c r="G406" s="1" t="s">
        <v>542</v>
      </c>
      <c r="H406" s="1">
        <v>23469</v>
      </c>
      <c r="I406" s="1"/>
      <c r="J406" s="1"/>
      <c r="K406" s="1">
        <v>1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6">
        <f>SUM(Table1[[#This Row],[MOH 731_HTS_Positive_2-9 _(M)_ HV01-06]:[MOH 731_HTS_Positive_25+ _(F) (Including PMTCT)_HV01-15]])</f>
        <v>0</v>
      </c>
      <c r="CC406" s="16">
        <f>SUM(Table1[[#This Row],[MOH 731_HTS_Tests _(M)_ HV01-01]:[MOH 731_HTS_Tests _(F) (Including PMTCT)_ HV01-02]])</f>
        <v>1</v>
      </c>
      <c r="CD406" s="16">
        <f>Table1[[#This Row],[MOH 711 New ANC clients]]</f>
        <v>0</v>
      </c>
      <c r="CE406" s="6">
        <f>SUM(Table1[[#This Row],[MOH 731_EMTCT_Tested at ANC_Initial_HV02-02]])</f>
        <v>0</v>
      </c>
      <c r="CF406" s="6">
        <f t="shared" si="77"/>
        <v>0</v>
      </c>
      <c r="CG406" s="6">
        <f t="shared" si="77"/>
        <v>0</v>
      </c>
      <c r="CH406" s="6">
        <f>SUM(Table1[[#This Row],[MOH 731_EMTCT_Known Positive at 1st ANC_HV02-01]])</f>
        <v>0</v>
      </c>
      <c r="CI406" s="6">
        <f>SUM(Table1[[#This Row],[MOH 731_EMTCT_Positive Results_ANC_HV02-10]])</f>
        <v>0</v>
      </c>
      <c r="CJ406" s="6">
        <f t="shared" si="67"/>
        <v>0</v>
      </c>
      <c r="CK406" s="6">
        <f t="shared" si="68"/>
        <v>0</v>
      </c>
      <c r="CL406" s="6">
        <f>Table1[[#This Row],[MOH 731_EMTCT_Start HAART_ANC_HV02-15]]</f>
        <v>0</v>
      </c>
      <c r="CM406" s="6">
        <f>Table1[[#This Row],[MOH 731_EMTCT_On HAART at 1st ANC_HV02-14]]</f>
        <v>0</v>
      </c>
      <c r="CN406" s="6">
        <f>SUM(Table1[[#This Row],[MOH 731_HIV_TB_StartART_&lt;1 (M) HV03-01]:[MOH 731_HIV_TB_StartART_25+_(F)_HV03-14]])</f>
        <v>0</v>
      </c>
      <c r="CO406" s="6">
        <f>SUM(Table1[[#This Row],[MOH 731_HIV_TB_OnART_&lt;1 (M) HV03-15]:[MOH 731_HIV_TB_OnART_25+_(F)_HV03-28]])</f>
        <v>0</v>
      </c>
      <c r="CP406" s="6">
        <f>Table1[[#This Row],[anc1_731]]</f>
        <v>0</v>
      </c>
      <c r="CQ406" s="6">
        <f>Table1[[#This Row],[anc_kp]]</f>
        <v>0</v>
      </c>
      <c r="CR406" s="6">
        <f>Table1[[#This Row],[MOH 731_HIV_TB cases_New_HV03-61]]</f>
        <v>0</v>
      </c>
      <c r="CS406" s="6">
        <f>Table1[[#This Row],[MOH 731_HIV_TB New_KnownHIVPositive(KPs)_HV03-62]]</f>
        <v>0</v>
      </c>
      <c r="CT406" s="6">
        <f t="shared" si="69"/>
        <v>0</v>
      </c>
      <c r="CU406" s="6">
        <f t="shared" si="70"/>
        <v>0</v>
      </c>
      <c r="CV406" s="6">
        <f>Table1[[#This Row],[MOH 731_HIV_TB New HIV Positive_HV03-63]]</f>
        <v>0</v>
      </c>
      <c r="CW406" s="6">
        <f>Table1[[#This Row],[MOH 731_HIV_TB New Known HIV Positive (KP) on HAART_HV03-64]]</f>
        <v>0</v>
      </c>
      <c r="CX406" s="6">
        <f>Table1[[#This Row],[MOH 731_HIV_TB New_start_HAART_HV03-65]]</f>
        <v>0</v>
      </c>
      <c r="CY406" s="6">
        <f>SUM(Table1[[#This Row],[tb_alreadyart_3082]:[tb_newart_3083]])</f>
        <v>0</v>
      </c>
      <c r="CZ406" s="6">
        <f>SUM(Table1[[#This Row],[MOH 731_HTS_No. Initiated on PrEP (NEW)_General popn _(M)_ HV01-19]:[MOH 731_HTS_No. Initiated on PrEP (NEW)_Pregnant and breastfeeding women HV01-31]])</f>
        <v>0</v>
      </c>
      <c r="DA406" s="6">
        <f t="shared" si="71"/>
        <v>0</v>
      </c>
      <c r="DB406" s="6">
        <f t="shared" si="72"/>
        <v>0</v>
      </c>
      <c r="DC406" s="6">
        <f>Table1[[#This Row],[MOH 711 SGBV Total Survivors Seen]]</f>
        <v>0</v>
      </c>
      <c r="DD406" s="6">
        <f t="shared" si="73"/>
        <v>0</v>
      </c>
      <c r="DE406" s="6">
        <f t="shared" si="74"/>
        <v>0</v>
      </c>
      <c r="DF406" s="6">
        <f>SUM(Table1[[#This Row],[MOH 731_HIV_TB_StartTPT_&lt;15 HV03-31]:[MOH 731_HIV_TB_StartTPT_15+ HV03-32]])</f>
        <v>0</v>
      </c>
      <c r="DG406" s="6">
        <f t="shared" si="75"/>
        <v>0</v>
      </c>
      <c r="DH406" s="18"/>
      <c r="DI406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('202408_AeMJdXQ7yOt','202408','AeMJdXQ7yOt','23469','0','1','0','0','0','0','0','0','0','0','0','0','0','0','0','0','0','0','0','0','0','0','0','0','0','0','0','0','0','0','0','0');</v>
      </c>
    </row>
    <row r="407" spans="2:113" x14ac:dyDescent="0.25">
      <c r="B407" s="1">
        <v>202408</v>
      </c>
      <c r="C407" s="2">
        <v>45505</v>
      </c>
      <c r="D407" s="1">
        <v>202408</v>
      </c>
      <c r="E407" s="1"/>
      <c r="F407" s="1" t="s">
        <v>245</v>
      </c>
      <c r="G407" s="1" t="s">
        <v>246</v>
      </c>
      <c r="H407" s="1">
        <v>14923</v>
      </c>
      <c r="I407" s="1"/>
      <c r="J407" s="1">
        <v>3</v>
      </c>
      <c r="K407" s="1">
        <v>19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>
        <v>10</v>
      </c>
      <c r="AK407" s="1"/>
      <c r="AL407" s="1">
        <v>6</v>
      </c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>
        <v>10</v>
      </c>
      <c r="BZ407" s="1"/>
      <c r="CA407" s="1"/>
      <c r="CB407" s="16">
        <f>SUM(Table1[[#This Row],[MOH 731_HTS_Positive_2-9 _(M)_ HV01-06]:[MOH 731_HTS_Positive_25+ _(F) (Including PMTCT)_HV01-15]])</f>
        <v>0</v>
      </c>
      <c r="CC407" s="16">
        <f>SUM(Table1[[#This Row],[MOH 731_HTS_Tests _(M)_ HV01-01]:[MOH 731_HTS_Tests _(F) (Including PMTCT)_ HV01-02]])</f>
        <v>22</v>
      </c>
      <c r="CD407" s="16">
        <f>Table1[[#This Row],[MOH 711 New ANC clients]]</f>
        <v>10</v>
      </c>
      <c r="CE407" s="6">
        <f>SUM(Table1[[#This Row],[MOH 731_EMTCT_Tested at ANC_Initial_HV02-02]])</f>
        <v>10</v>
      </c>
      <c r="CF407" s="6">
        <f t="shared" si="77"/>
        <v>0</v>
      </c>
      <c r="CG407" s="6">
        <f t="shared" si="77"/>
        <v>0</v>
      </c>
      <c r="CH407" s="6">
        <f>SUM(Table1[[#This Row],[MOH 731_EMTCT_Known Positive at 1st ANC_HV02-01]])</f>
        <v>0</v>
      </c>
      <c r="CI407" s="6">
        <f>SUM(Table1[[#This Row],[MOH 731_EMTCT_Positive Results_ANC_HV02-10]])</f>
        <v>0</v>
      </c>
      <c r="CJ407" s="6">
        <f t="shared" si="67"/>
        <v>0</v>
      </c>
      <c r="CK407" s="6">
        <f t="shared" si="68"/>
        <v>0</v>
      </c>
      <c r="CL407" s="6">
        <f>Table1[[#This Row],[MOH 731_EMTCT_Start HAART_ANC_HV02-15]]</f>
        <v>0</v>
      </c>
      <c r="CM407" s="6">
        <f>Table1[[#This Row],[MOH 731_EMTCT_On HAART at 1st ANC_HV02-14]]</f>
        <v>0</v>
      </c>
      <c r="CN407" s="6">
        <f>SUM(Table1[[#This Row],[MOH 731_HIV_TB_StartART_&lt;1 (M) HV03-01]:[MOH 731_HIV_TB_StartART_25+_(F)_HV03-14]])</f>
        <v>0</v>
      </c>
      <c r="CO407" s="6">
        <f>SUM(Table1[[#This Row],[MOH 731_HIV_TB_OnART_&lt;1 (M) HV03-15]:[MOH 731_HIV_TB_OnART_25+_(F)_HV03-28]])</f>
        <v>0</v>
      </c>
      <c r="CP407" s="6">
        <f>Table1[[#This Row],[anc1_731]]</f>
        <v>10</v>
      </c>
      <c r="CQ407" s="6">
        <f>Table1[[#This Row],[anc_kp]]</f>
        <v>0</v>
      </c>
      <c r="CR407" s="6">
        <f>Table1[[#This Row],[MOH 731_HIV_TB cases_New_HV03-61]]</f>
        <v>0</v>
      </c>
      <c r="CS407" s="6">
        <f>Table1[[#This Row],[MOH 731_HIV_TB New_KnownHIVPositive(KPs)_HV03-62]]</f>
        <v>0</v>
      </c>
      <c r="CT407" s="6">
        <f t="shared" si="69"/>
        <v>0</v>
      </c>
      <c r="CU407" s="6">
        <f t="shared" si="70"/>
        <v>0</v>
      </c>
      <c r="CV407" s="6">
        <f>Table1[[#This Row],[MOH 731_HIV_TB New HIV Positive_HV03-63]]</f>
        <v>0</v>
      </c>
      <c r="CW407" s="6">
        <f>Table1[[#This Row],[MOH 731_HIV_TB New Known HIV Positive (KP) on HAART_HV03-64]]</f>
        <v>0</v>
      </c>
      <c r="CX407" s="6">
        <f>Table1[[#This Row],[MOH 731_HIV_TB New_start_HAART_HV03-65]]</f>
        <v>0</v>
      </c>
      <c r="CY407" s="6">
        <f>SUM(Table1[[#This Row],[tb_alreadyart_3082]:[tb_newart_3083]])</f>
        <v>0</v>
      </c>
      <c r="CZ407" s="6">
        <f>SUM(Table1[[#This Row],[MOH 731_HTS_No. Initiated on PrEP (NEW)_General popn _(M)_ HV01-19]:[MOH 731_HTS_No. Initiated on PrEP (NEW)_Pregnant and breastfeeding women HV01-31]])</f>
        <v>0</v>
      </c>
      <c r="DA407" s="6">
        <f t="shared" si="71"/>
        <v>0</v>
      </c>
      <c r="DB407" s="6">
        <f t="shared" si="72"/>
        <v>0</v>
      </c>
      <c r="DC407" s="6">
        <f>Table1[[#This Row],[MOH 711 SGBV Total Survivors Seen]]</f>
        <v>0</v>
      </c>
      <c r="DD407" s="6">
        <f t="shared" si="73"/>
        <v>0</v>
      </c>
      <c r="DE407" s="6">
        <f t="shared" si="74"/>
        <v>0</v>
      </c>
      <c r="DF407" s="6">
        <f>SUM(Table1[[#This Row],[MOH 731_HIV_TB_StartTPT_&lt;15 HV03-31]:[MOH 731_HIV_TB_StartTPT_15+ HV03-32]])</f>
        <v>0</v>
      </c>
      <c r="DG407" s="6">
        <f t="shared" si="75"/>
        <v>0</v>
      </c>
      <c r="DH407" s="18"/>
      <c r="DI407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('202408_biHq0Ii9Gyb','202408','biHq0Ii9Gyb','14923','0','22','10','10','0','0','0','0','0','0','0','0','0','0','10','0','0','0','0','0','0','0','0','0','0','0','0','0','0','0','0','0');</v>
      </c>
    </row>
    <row r="408" spans="2:113" x14ac:dyDescent="0.25">
      <c r="B408" s="1">
        <v>202408</v>
      </c>
      <c r="C408" s="2">
        <v>45505</v>
      </c>
      <c r="D408" s="1">
        <v>202408</v>
      </c>
      <c r="E408" s="1"/>
      <c r="F408" s="1" t="s">
        <v>247</v>
      </c>
      <c r="G408" s="1" t="s">
        <v>248</v>
      </c>
      <c r="H408" s="1">
        <v>20011</v>
      </c>
      <c r="I408" s="1"/>
      <c r="J408" s="1">
        <v>4</v>
      </c>
      <c r="K408" s="1">
        <v>4</v>
      </c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>
        <v>1</v>
      </c>
      <c r="AK408" s="1">
        <v>1</v>
      </c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>
        <v>2</v>
      </c>
      <c r="BZ408" s="1"/>
      <c r="CA408" s="1"/>
      <c r="CB408" s="16">
        <f>SUM(Table1[[#This Row],[MOH 731_HTS_Positive_2-9 _(M)_ HV01-06]:[MOH 731_HTS_Positive_25+ _(F) (Including PMTCT)_HV01-15]])</f>
        <v>0</v>
      </c>
      <c r="CC408" s="16">
        <f>SUM(Table1[[#This Row],[MOH 731_HTS_Tests _(M)_ HV01-01]:[MOH 731_HTS_Tests _(F) (Including PMTCT)_ HV01-02]])</f>
        <v>8</v>
      </c>
      <c r="CD408" s="16">
        <f>Table1[[#This Row],[MOH 711 New ANC clients]]</f>
        <v>2</v>
      </c>
      <c r="CE408" s="6">
        <f>SUM(Table1[[#This Row],[MOH 731_EMTCT_Tested at ANC_Initial_HV02-02]])</f>
        <v>1</v>
      </c>
      <c r="CF408" s="6">
        <f t="shared" si="77"/>
        <v>0</v>
      </c>
      <c r="CG408" s="6">
        <f t="shared" si="77"/>
        <v>0</v>
      </c>
      <c r="CH408" s="6">
        <f>SUM(Table1[[#This Row],[MOH 731_EMTCT_Known Positive at 1st ANC_HV02-01]])</f>
        <v>0</v>
      </c>
      <c r="CI408" s="6">
        <f>SUM(Table1[[#This Row],[MOH 731_EMTCT_Positive Results_ANC_HV02-10]])</f>
        <v>0</v>
      </c>
      <c r="CJ408" s="6">
        <f t="shared" si="67"/>
        <v>0</v>
      </c>
      <c r="CK408" s="6">
        <f t="shared" si="68"/>
        <v>0</v>
      </c>
      <c r="CL408" s="6">
        <f>Table1[[#This Row],[MOH 731_EMTCT_Start HAART_ANC_HV02-15]]</f>
        <v>0</v>
      </c>
      <c r="CM408" s="6">
        <f>Table1[[#This Row],[MOH 731_EMTCT_On HAART at 1st ANC_HV02-14]]</f>
        <v>0</v>
      </c>
      <c r="CN408" s="6">
        <f>SUM(Table1[[#This Row],[MOH 731_HIV_TB_StartART_&lt;1 (M) HV03-01]:[MOH 731_HIV_TB_StartART_25+_(F)_HV03-14]])</f>
        <v>0</v>
      </c>
      <c r="CO408" s="6">
        <f>SUM(Table1[[#This Row],[MOH 731_HIV_TB_OnART_&lt;1 (M) HV03-15]:[MOH 731_HIV_TB_OnART_25+_(F)_HV03-28]])</f>
        <v>0</v>
      </c>
      <c r="CP408" s="6">
        <f>Table1[[#This Row],[anc1_731]]</f>
        <v>2</v>
      </c>
      <c r="CQ408" s="6">
        <f>Table1[[#This Row],[anc_kp]]</f>
        <v>0</v>
      </c>
      <c r="CR408" s="6">
        <f>Table1[[#This Row],[MOH 731_HIV_TB cases_New_HV03-61]]</f>
        <v>0</v>
      </c>
      <c r="CS408" s="6">
        <f>Table1[[#This Row],[MOH 731_HIV_TB New_KnownHIVPositive(KPs)_HV03-62]]</f>
        <v>0</v>
      </c>
      <c r="CT408" s="6">
        <f t="shared" si="69"/>
        <v>0</v>
      </c>
      <c r="CU408" s="6">
        <f t="shared" si="70"/>
        <v>0</v>
      </c>
      <c r="CV408" s="6">
        <f>Table1[[#This Row],[MOH 731_HIV_TB New HIV Positive_HV03-63]]</f>
        <v>0</v>
      </c>
      <c r="CW408" s="6">
        <f>Table1[[#This Row],[MOH 731_HIV_TB New Known HIV Positive (KP) on HAART_HV03-64]]</f>
        <v>0</v>
      </c>
      <c r="CX408" s="6">
        <f>Table1[[#This Row],[MOH 731_HIV_TB New_start_HAART_HV03-65]]</f>
        <v>0</v>
      </c>
      <c r="CY408" s="6">
        <f>SUM(Table1[[#This Row],[tb_alreadyart_3082]:[tb_newart_3083]])</f>
        <v>0</v>
      </c>
      <c r="CZ408" s="6">
        <f>SUM(Table1[[#This Row],[MOH 731_HTS_No. Initiated on PrEP (NEW)_General popn _(M)_ HV01-19]:[MOH 731_HTS_No. Initiated on PrEP (NEW)_Pregnant and breastfeeding women HV01-31]])</f>
        <v>0</v>
      </c>
      <c r="DA408" s="6">
        <f t="shared" si="71"/>
        <v>0</v>
      </c>
      <c r="DB408" s="6">
        <f t="shared" si="72"/>
        <v>0</v>
      </c>
      <c r="DC408" s="6">
        <f>Table1[[#This Row],[MOH 711 SGBV Total Survivors Seen]]</f>
        <v>0</v>
      </c>
      <c r="DD408" s="6">
        <f t="shared" si="73"/>
        <v>0</v>
      </c>
      <c r="DE408" s="6">
        <f t="shared" si="74"/>
        <v>0</v>
      </c>
      <c r="DF408" s="6">
        <f>SUM(Table1[[#This Row],[MOH 731_HIV_TB_StartTPT_&lt;15 HV03-31]:[MOH 731_HIV_TB_StartTPT_15+ HV03-32]])</f>
        <v>0</v>
      </c>
      <c r="DG408" s="6">
        <f t="shared" si="75"/>
        <v>0</v>
      </c>
      <c r="DH408" s="18"/>
      <c r="DI408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('202408_LnHHTiD9lBD','202408','LnHHTiD9lBD','20011','0','8','2','1','0','0','0','0','0','0','0','0','0','0','2','0','0','0','0','0','0','0','0','0','0','0','0','0','0','0','0','0');</v>
      </c>
    </row>
    <row r="409" spans="2:113" x14ac:dyDescent="0.25">
      <c r="B409" s="1">
        <v>202408</v>
      </c>
      <c r="C409" s="2">
        <v>45505</v>
      </c>
      <c r="D409" s="1">
        <v>202408</v>
      </c>
      <c r="E409" s="1"/>
      <c r="F409" s="1" t="s">
        <v>249</v>
      </c>
      <c r="G409" s="1" t="s">
        <v>250</v>
      </c>
      <c r="H409" s="1">
        <v>14933</v>
      </c>
      <c r="I409" s="1"/>
      <c r="J409" s="1">
        <v>4</v>
      </c>
      <c r="K409" s="1">
        <v>8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>
        <v>3</v>
      </c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>
        <v>3</v>
      </c>
      <c r="BZ409" s="1"/>
      <c r="CA409" s="1"/>
      <c r="CB409" s="16">
        <f>SUM(Table1[[#This Row],[MOH 731_HTS_Positive_2-9 _(M)_ HV01-06]:[MOH 731_HTS_Positive_25+ _(F) (Including PMTCT)_HV01-15]])</f>
        <v>0</v>
      </c>
      <c r="CC409" s="16">
        <f>SUM(Table1[[#This Row],[MOH 731_HTS_Tests _(M)_ HV01-01]:[MOH 731_HTS_Tests _(F) (Including PMTCT)_ HV01-02]])</f>
        <v>12</v>
      </c>
      <c r="CD409" s="16">
        <f>Table1[[#This Row],[MOH 711 New ANC clients]]</f>
        <v>3</v>
      </c>
      <c r="CE409" s="6">
        <f>SUM(Table1[[#This Row],[MOH 731_EMTCT_Tested at ANC_Initial_HV02-02]])</f>
        <v>3</v>
      </c>
      <c r="CF409" s="6">
        <f t="shared" si="77"/>
        <v>0</v>
      </c>
      <c r="CG409" s="6">
        <f t="shared" si="77"/>
        <v>0</v>
      </c>
      <c r="CH409" s="6">
        <f>SUM(Table1[[#This Row],[MOH 731_EMTCT_Known Positive at 1st ANC_HV02-01]])</f>
        <v>0</v>
      </c>
      <c r="CI409" s="6">
        <f>SUM(Table1[[#This Row],[MOH 731_EMTCT_Positive Results_ANC_HV02-10]])</f>
        <v>0</v>
      </c>
      <c r="CJ409" s="6">
        <f t="shared" si="67"/>
        <v>0</v>
      </c>
      <c r="CK409" s="6">
        <f t="shared" si="68"/>
        <v>0</v>
      </c>
      <c r="CL409" s="6">
        <f>Table1[[#This Row],[MOH 731_EMTCT_Start HAART_ANC_HV02-15]]</f>
        <v>0</v>
      </c>
      <c r="CM409" s="6">
        <f>Table1[[#This Row],[MOH 731_EMTCT_On HAART at 1st ANC_HV02-14]]</f>
        <v>0</v>
      </c>
      <c r="CN409" s="6">
        <f>SUM(Table1[[#This Row],[MOH 731_HIV_TB_StartART_&lt;1 (M) HV03-01]:[MOH 731_HIV_TB_StartART_25+_(F)_HV03-14]])</f>
        <v>0</v>
      </c>
      <c r="CO409" s="6">
        <f>SUM(Table1[[#This Row],[MOH 731_HIV_TB_OnART_&lt;1 (M) HV03-15]:[MOH 731_HIV_TB_OnART_25+_(F)_HV03-28]])</f>
        <v>0</v>
      </c>
      <c r="CP409" s="6">
        <f>Table1[[#This Row],[anc1_731]]</f>
        <v>3</v>
      </c>
      <c r="CQ409" s="6">
        <f>Table1[[#This Row],[anc_kp]]</f>
        <v>0</v>
      </c>
      <c r="CR409" s="6">
        <f>Table1[[#This Row],[MOH 731_HIV_TB cases_New_HV03-61]]</f>
        <v>0</v>
      </c>
      <c r="CS409" s="6">
        <f>Table1[[#This Row],[MOH 731_HIV_TB New_KnownHIVPositive(KPs)_HV03-62]]</f>
        <v>0</v>
      </c>
      <c r="CT409" s="6">
        <f t="shared" si="69"/>
        <v>0</v>
      </c>
      <c r="CU409" s="6">
        <f t="shared" si="70"/>
        <v>0</v>
      </c>
      <c r="CV409" s="6">
        <f>Table1[[#This Row],[MOH 731_HIV_TB New HIV Positive_HV03-63]]</f>
        <v>0</v>
      </c>
      <c r="CW409" s="6">
        <f>Table1[[#This Row],[MOH 731_HIV_TB New Known HIV Positive (KP) on HAART_HV03-64]]</f>
        <v>0</v>
      </c>
      <c r="CX409" s="6">
        <f>Table1[[#This Row],[MOH 731_HIV_TB New_start_HAART_HV03-65]]</f>
        <v>0</v>
      </c>
      <c r="CY409" s="6">
        <f>SUM(Table1[[#This Row],[tb_alreadyart_3082]:[tb_newart_3083]])</f>
        <v>0</v>
      </c>
      <c r="CZ409" s="6">
        <f>SUM(Table1[[#This Row],[MOH 731_HTS_No. Initiated on PrEP (NEW)_General popn _(M)_ HV01-19]:[MOH 731_HTS_No. Initiated on PrEP (NEW)_Pregnant and breastfeeding women HV01-31]])</f>
        <v>0</v>
      </c>
      <c r="DA409" s="6">
        <f t="shared" si="71"/>
        <v>0</v>
      </c>
      <c r="DB409" s="6">
        <f t="shared" si="72"/>
        <v>0</v>
      </c>
      <c r="DC409" s="6">
        <f>Table1[[#This Row],[MOH 711 SGBV Total Survivors Seen]]</f>
        <v>0</v>
      </c>
      <c r="DD409" s="6">
        <f t="shared" si="73"/>
        <v>0</v>
      </c>
      <c r="DE409" s="6">
        <f t="shared" si="74"/>
        <v>0</v>
      </c>
      <c r="DF409" s="6">
        <f>SUM(Table1[[#This Row],[MOH 731_HIV_TB_StartTPT_&lt;15 HV03-31]:[MOH 731_HIV_TB_StartTPT_15+ HV03-32]])</f>
        <v>0</v>
      </c>
      <c r="DG409" s="6">
        <f t="shared" si="75"/>
        <v>0</v>
      </c>
      <c r="DH409" s="18"/>
      <c r="DI409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('202408_Z4oxNX03R0x','202408','Z4oxNX03R0x','14933','0','12','3','3','0','0','0','0','0','0','0','0','0','0','3','0','0','0','0','0','0','0','0','0','0','0','0','0','0','0','0','0');</v>
      </c>
    </row>
    <row r="410" spans="2:113" x14ac:dyDescent="0.25">
      <c r="B410" s="1">
        <v>202408</v>
      </c>
      <c r="C410" s="2">
        <v>45505</v>
      </c>
      <c r="D410" s="1">
        <v>202408</v>
      </c>
      <c r="E410" s="1"/>
      <c r="F410" s="1" t="s">
        <v>543</v>
      </c>
      <c r="G410" s="1" t="s">
        <v>544</v>
      </c>
      <c r="H410" s="1">
        <v>14515</v>
      </c>
      <c r="I410" s="1"/>
      <c r="J410" s="1">
        <v>2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>
        <v>27</v>
      </c>
      <c r="BZ410" s="1"/>
      <c r="CA410" s="1"/>
      <c r="CB410" s="16">
        <f>SUM(Table1[[#This Row],[MOH 731_HTS_Positive_2-9 _(M)_ HV01-06]:[MOH 731_HTS_Positive_25+ _(F) (Including PMTCT)_HV01-15]])</f>
        <v>0</v>
      </c>
      <c r="CC410" s="16">
        <f>SUM(Table1[[#This Row],[MOH 731_HTS_Tests _(M)_ HV01-01]:[MOH 731_HTS_Tests _(F) (Including PMTCT)_ HV01-02]])</f>
        <v>2</v>
      </c>
      <c r="CD410" s="16">
        <f>Table1[[#This Row],[MOH 711 New ANC clients]]</f>
        <v>27</v>
      </c>
      <c r="CE410" s="6">
        <f>SUM(Table1[[#This Row],[MOH 731_EMTCT_Tested at ANC_Initial_HV02-02]])</f>
        <v>0</v>
      </c>
      <c r="CF410" s="6">
        <f t="shared" si="77"/>
        <v>0</v>
      </c>
      <c r="CG410" s="6">
        <f t="shared" si="77"/>
        <v>0</v>
      </c>
      <c r="CH410" s="6">
        <f>SUM(Table1[[#This Row],[MOH 731_EMTCT_Known Positive at 1st ANC_HV02-01]])</f>
        <v>0</v>
      </c>
      <c r="CI410" s="6">
        <f>SUM(Table1[[#This Row],[MOH 731_EMTCT_Positive Results_ANC_HV02-10]])</f>
        <v>0</v>
      </c>
      <c r="CJ410" s="6">
        <f t="shared" si="67"/>
        <v>0</v>
      </c>
      <c r="CK410" s="6">
        <f t="shared" si="68"/>
        <v>0</v>
      </c>
      <c r="CL410" s="6">
        <f>Table1[[#This Row],[MOH 731_EMTCT_Start HAART_ANC_HV02-15]]</f>
        <v>0</v>
      </c>
      <c r="CM410" s="6">
        <f>Table1[[#This Row],[MOH 731_EMTCT_On HAART at 1st ANC_HV02-14]]</f>
        <v>0</v>
      </c>
      <c r="CN410" s="6">
        <f>SUM(Table1[[#This Row],[MOH 731_HIV_TB_StartART_&lt;1 (M) HV03-01]:[MOH 731_HIV_TB_StartART_25+_(F)_HV03-14]])</f>
        <v>0</v>
      </c>
      <c r="CO410" s="6">
        <f>SUM(Table1[[#This Row],[MOH 731_HIV_TB_OnART_&lt;1 (M) HV03-15]:[MOH 731_HIV_TB_OnART_25+_(F)_HV03-28]])</f>
        <v>0</v>
      </c>
      <c r="CP410" s="6">
        <f>Table1[[#This Row],[anc1_731]]</f>
        <v>27</v>
      </c>
      <c r="CQ410" s="6">
        <f>Table1[[#This Row],[anc_kp]]</f>
        <v>0</v>
      </c>
      <c r="CR410" s="6">
        <f>Table1[[#This Row],[MOH 731_HIV_TB cases_New_HV03-61]]</f>
        <v>0</v>
      </c>
      <c r="CS410" s="6">
        <f>Table1[[#This Row],[MOH 731_HIV_TB New_KnownHIVPositive(KPs)_HV03-62]]</f>
        <v>0</v>
      </c>
      <c r="CT410" s="6">
        <f t="shared" si="69"/>
        <v>0</v>
      </c>
      <c r="CU410" s="6">
        <f t="shared" si="70"/>
        <v>0</v>
      </c>
      <c r="CV410" s="6">
        <f>Table1[[#This Row],[MOH 731_HIV_TB New HIV Positive_HV03-63]]</f>
        <v>0</v>
      </c>
      <c r="CW410" s="6">
        <f>Table1[[#This Row],[MOH 731_HIV_TB New Known HIV Positive (KP) on HAART_HV03-64]]</f>
        <v>0</v>
      </c>
      <c r="CX410" s="6">
        <f>Table1[[#This Row],[MOH 731_HIV_TB New_start_HAART_HV03-65]]</f>
        <v>0</v>
      </c>
      <c r="CY410" s="6">
        <f>SUM(Table1[[#This Row],[tb_alreadyart_3082]:[tb_newart_3083]])</f>
        <v>0</v>
      </c>
      <c r="CZ410" s="6">
        <f>SUM(Table1[[#This Row],[MOH 731_HTS_No. Initiated on PrEP (NEW)_General popn _(M)_ HV01-19]:[MOH 731_HTS_No. Initiated on PrEP (NEW)_Pregnant and breastfeeding women HV01-31]])</f>
        <v>0</v>
      </c>
      <c r="DA410" s="6">
        <f t="shared" si="71"/>
        <v>0</v>
      </c>
      <c r="DB410" s="6">
        <f t="shared" si="72"/>
        <v>0</v>
      </c>
      <c r="DC410" s="6">
        <f>Table1[[#This Row],[MOH 711 SGBV Total Survivors Seen]]</f>
        <v>0</v>
      </c>
      <c r="DD410" s="6">
        <f t="shared" si="73"/>
        <v>0</v>
      </c>
      <c r="DE410" s="6">
        <f t="shared" si="74"/>
        <v>0</v>
      </c>
      <c r="DF410" s="6">
        <f>SUM(Table1[[#This Row],[MOH 731_HIV_TB_StartTPT_&lt;15 HV03-31]:[MOH 731_HIV_TB_StartTPT_15+ HV03-32]])</f>
        <v>0</v>
      </c>
      <c r="DG410" s="6">
        <f t="shared" si="75"/>
        <v>0</v>
      </c>
      <c r="DH410" s="18"/>
      <c r="DI410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('202408_LGC7iKM2acq','202408','LGC7iKM2acq','14515','0','2','27','0','0','0','0','0','0','0','0','0','0','0','27','0','0','0','0','0','0','0','0','0','0','0','0','0','0','0','0','0');</v>
      </c>
    </row>
    <row r="411" spans="2:113" x14ac:dyDescent="0.25">
      <c r="B411" s="1">
        <v>202408</v>
      </c>
      <c r="C411" s="2">
        <v>45505</v>
      </c>
      <c r="D411" s="1">
        <v>202408</v>
      </c>
      <c r="E411" s="1"/>
      <c r="F411" s="1" t="s">
        <v>251</v>
      </c>
      <c r="G411" s="1" t="s">
        <v>252</v>
      </c>
      <c r="H411" s="1">
        <v>14940</v>
      </c>
      <c r="I411" s="1"/>
      <c r="J411" s="1">
        <v>14</v>
      </c>
      <c r="K411" s="1">
        <v>25</v>
      </c>
      <c r="L411" s="1"/>
      <c r="M411" s="1"/>
      <c r="N411" s="1"/>
      <c r="O411" s="1"/>
      <c r="P411" s="1"/>
      <c r="Q411" s="1"/>
      <c r="R411" s="1"/>
      <c r="S411" s="1"/>
      <c r="T411" s="1">
        <v>1</v>
      </c>
      <c r="U411" s="1">
        <v>1</v>
      </c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>
        <v>1</v>
      </c>
      <c r="AJ411" s="1">
        <v>6</v>
      </c>
      <c r="AK411" s="1"/>
      <c r="AL411" s="1"/>
      <c r="AM411" s="1"/>
      <c r="AN411" s="1">
        <v>1</v>
      </c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>
        <v>1</v>
      </c>
      <c r="BC411" s="1">
        <v>1</v>
      </c>
      <c r="BD411" s="1"/>
      <c r="BE411" s="1"/>
      <c r="BF411" s="1"/>
      <c r="BG411" s="1"/>
      <c r="BH411" s="1">
        <v>1</v>
      </c>
      <c r="BI411" s="1">
        <v>2</v>
      </c>
      <c r="BJ411" s="1">
        <v>1</v>
      </c>
      <c r="BK411" s="1">
        <v>2</v>
      </c>
      <c r="BL411" s="1">
        <v>2</v>
      </c>
      <c r="BM411" s="1">
        <v>2</v>
      </c>
      <c r="BN411" s="1">
        <v>2</v>
      </c>
      <c r="BO411" s="1">
        <v>3</v>
      </c>
      <c r="BP411" s="1">
        <v>17</v>
      </c>
      <c r="BQ411" s="1">
        <v>71</v>
      </c>
      <c r="BR411" s="1"/>
      <c r="BS411" s="1">
        <v>1</v>
      </c>
      <c r="BT411" s="1">
        <v>2</v>
      </c>
      <c r="BU411" s="1">
        <v>1</v>
      </c>
      <c r="BV411" s="1"/>
      <c r="BW411" s="1">
        <v>1</v>
      </c>
      <c r="BX411" s="1"/>
      <c r="BY411" s="1">
        <v>7</v>
      </c>
      <c r="BZ411" s="1"/>
      <c r="CA411" s="1">
        <v>1</v>
      </c>
      <c r="CB411" s="16">
        <f>SUM(Table1[[#This Row],[MOH 731_HTS_Positive_2-9 _(M)_ HV01-06]:[MOH 731_HTS_Positive_25+ _(F) (Including PMTCT)_HV01-15]])</f>
        <v>2</v>
      </c>
      <c r="CC411" s="16">
        <f>SUM(Table1[[#This Row],[MOH 731_HTS_Tests _(M)_ HV01-01]:[MOH 731_HTS_Tests _(F) (Including PMTCT)_ HV01-02]])</f>
        <v>39</v>
      </c>
      <c r="CD411" s="16">
        <f>Table1[[#This Row],[MOH 711 New ANC clients]]</f>
        <v>7</v>
      </c>
      <c r="CE411" s="6">
        <f>SUM(Table1[[#This Row],[MOH 731_EMTCT_Tested at ANC_Initial_HV02-02]])</f>
        <v>6</v>
      </c>
      <c r="CF411" s="6">
        <f t="shared" si="77"/>
        <v>0</v>
      </c>
      <c r="CG411" s="6">
        <f t="shared" si="77"/>
        <v>0</v>
      </c>
      <c r="CH411" s="6">
        <f>SUM(Table1[[#This Row],[MOH 731_EMTCT_Known Positive at 1st ANC_HV02-01]])</f>
        <v>1</v>
      </c>
      <c r="CI411" s="6">
        <f>SUM(Table1[[#This Row],[MOH 731_EMTCT_Positive Results_ANC_HV02-10]])</f>
        <v>0</v>
      </c>
      <c r="CJ411" s="6">
        <f t="shared" si="67"/>
        <v>0</v>
      </c>
      <c r="CK411" s="6">
        <f t="shared" si="68"/>
        <v>0</v>
      </c>
      <c r="CL411" s="6">
        <f>Table1[[#This Row],[MOH 731_EMTCT_Start HAART_ANC_HV02-15]]</f>
        <v>0</v>
      </c>
      <c r="CM411" s="6">
        <f>Table1[[#This Row],[MOH 731_EMTCT_On HAART at 1st ANC_HV02-14]]</f>
        <v>1</v>
      </c>
      <c r="CN411" s="6">
        <f>SUM(Table1[[#This Row],[MOH 731_HIV_TB_StartART_&lt;1 (M) HV03-01]:[MOH 731_HIV_TB_StartART_25+_(F)_HV03-14]])</f>
        <v>2</v>
      </c>
      <c r="CO411" s="6">
        <f>SUM(Table1[[#This Row],[MOH 731_HIV_TB_OnART_&lt;1 (M) HV03-15]:[MOH 731_HIV_TB_OnART_25+_(F)_HV03-28]])</f>
        <v>103</v>
      </c>
      <c r="CP411" s="6">
        <f>Table1[[#This Row],[anc1_731]]</f>
        <v>7</v>
      </c>
      <c r="CQ411" s="6">
        <f>Table1[[#This Row],[anc_kp]]</f>
        <v>1</v>
      </c>
      <c r="CR411" s="6">
        <f>Table1[[#This Row],[MOH 731_HIV_TB cases_New_HV03-61]]</f>
        <v>2</v>
      </c>
      <c r="CS411" s="6">
        <f>Table1[[#This Row],[MOH 731_HIV_TB New_KnownHIVPositive(KPs)_HV03-62]]</f>
        <v>1</v>
      </c>
      <c r="CT411" s="6">
        <f t="shared" si="69"/>
        <v>0</v>
      </c>
      <c r="CU411" s="6">
        <f t="shared" si="70"/>
        <v>0</v>
      </c>
      <c r="CV411" s="6">
        <f>Table1[[#This Row],[MOH 731_HIV_TB New HIV Positive_HV03-63]]</f>
        <v>0</v>
      </c>
      <c r="CW411" s="6">
        <f>Table1[[#This Row],[MOH 731_HIV_TB New Known HIV Positive (KP) on HAART_HV03-64]]</f>
        <v>1</v>
      </c>
      <c r="CX411" s="6">
        <f>Table1[[#This Row],[MOH 731_HIV_TB New_start_HAART_HV03-65]]</f>
        <v>0</v>
      </c>
      <c r="CY411" s="6">
        <f>SUM(Table1[[#This Row],[tb_alreadyart_3082]:[tb_newart_3083]])</f>
        <v>1</v>
      </c>
      <c r="CZ411" s="6">
        <f>SUM(Table1[[#This Row],[MOH 731_HTS_No. Initiated on PrEP (NEW)_General popn _(M)_ HV01-19]:[MOH 731_HTS_No. Initiated on PrEP (NEW)_Pregnant and breastfeeding women HV01-31]])</f>
        <v>0</v>
      </c>
      <c r="DA411" s="6">
        <f t="shared" si="71"/>
        <v>0</v>
      </c>
      <c r="DB411" s="6">
        <f t="shared" si="72"/>
        <v>0</v>
      </c>
      <c r="DC411" s="6">
        <f>Table1[[#This Row],[MOH 711 SGBV Total Survivors Seen]]</f>
        <v>1</v>
      </c>
      <c r="DD411" s="6">
        <f t="shared" si="73"/>
        <v>0</v>
      </c>
      <c r="DE411" s="6">
        <f t="shared" si="74"/>
        <v>0</v>
      </c>
      <c r="DF411" s="6">
        <f>SUM(Table1[[#This Row],[MOH 731_HIV_TB_StartTPT_&lt;15 HV03-31]:[MOH 731_HIV_TB_StartTPT_15+ HV03-32]])</f>
        <v>1</v>
      </c>
      <c r="DG411" s="6">
        <f t="shared" si="75"/>
        <v>0</v>
      </c>
      <c r="DH411" s="18"/>
      <c r="DI411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('202408_yw1iloaDmPe','202408','yw1iloaDmPe','14940','2','39','7','6','0','0','1','0','0','0','0','1','2','103','7','1','2','1','0','0','0','1','0','1','0','0','0','1','0','0','1','0');</v>
      </c>
    </row>
    <row r="412" spans="2:113" x14ac:dyDescent="0.25">
      <c r="B412" s="1">
        <v>202408</v>
      </c>
      <c r="C412" s="2">
        <v>45505</v>
      </c>
      <c r="D412" s="1">
        <v>202408</v>
      </c>
      <c r="E412" s="1"/>
      <c r="F412" s="1" t="s">
        <v>253</v>
      </c>
      <c r="G412" s="1" t="s">
        <v>254</v>
      </c>
      <c r="H412" s="1">
        <v>14941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>
        <v>1</v>
      </c>
      <c r="BQ412" s="1">
        <v>4</v>
      </c>
      <c r="BR412" s="1"/>
      <c r="BS412" s="1"/>
      <c r="BT412" s="1"/>
      <c r="BU412" s="1"/>
      <c r="BV412" s="1"/>
      <c r="BW412" s="1"/>
      <c r="BX412" s="1"/>
      <c r="BY412" s="1">
        <v>8</v>
      </c>
      <c r="BZ412" s="1"/>
      <c r="CA412" s="1"/>
      <c r="CB412" s="16">
        <f>SUM(Table1[[#This Row],[MOH 731_HTS_Positive_2-9 _(M)_ HV01-06]:[MOH 731_HTS_Positive_25+ _(F) (Including PMTCT)_HV01-15]])</f>
        <v>0</v>
      </c>
      <c r="CC412" s="16">
        <f>SUM(Table1[[#This Row],[MOH 731_HTS_Tests _(M)_ HV01-01]:[MOH 731_HTS_Tests _(F) (Including PMTCT)_ HV01-02]])</f>
        <v>0</v>
      </c>
      <c r="CD412" s="16">
        <f>Table1[[#This Row],[MOH 711 New ANC clients]]</f>
        <v>8</v>
      </c>
      <c r="CE412" s="6">
        <f>SUM(Table1[[#This Row],[MOH 731_EMTCT_Tested at ANC_Initial_HV02-02]])</f>
        <v>0</v>
      </c>
      <c r="CF412" s="6">
        <f t="shared" si="77"/>
        <v>0</v>
      </c>
      <c r="CG412" s="6">
        <f t="shared" si="77"/>
        <v>0</v>
      </c>
      <c r="CH412" s="6">
        <f>SUM(Table1[[#This Row],[MOH 731_EMTCT_Known Positive at 1st ANC_HV02-01]])</f>
        <v>0</v>
      </c>
      <c r="CI412" s="6">
        <f>SUM(Table1[[#This Row],[MOH 731_EMTCT_Positive Results_ANC_HV02-10]])</f>
        <v>0</v>
      </c>
      <c r="CJ412" s="6">
        <f t="shared" si="67"/>
        <v>0</v>
      </c>
      <c r="CK412" s="6">
        <f t="shared" si="68"/>
        <v>0</v>
      </c>
      <c r="CL412" s="6">
        <f>Table1[[#This Row],[MOH 731_EMTCT_Start HAART_ANC_HV02-15]]</f>
        <v>0</v>
      </c>
      <c r="CM412" s="6">
        <f>Table1[[#This Row],[MOH 731_EMTCT_On HAART at 1st ANC_HV02-14]]</f>
        <v>0</v>
      </c>
      <c r="CN412" s="6">
        <f>SUM(Table1[[#This Row],[MOH 731_HIV_TB_StartART_&lt;1 (M) HV03-01]:[MOH 731_HIV_TB_StartART_25+_(F)_HV03-14]])</f>
        <v>0</v>
      </c>
      <c r="CO412" s="6">
        <f>SUM(Table1[[#This Row],[MOH 731_HIV_TB_OnART_&lt;1 (M) HV03-15]:[MOH 731_HIV_TB_OnART_25+_(F)_HV03-28]])</f>
        <v>5</v>
      </c>
      <c r="CP412" s="6">
        <f>Table1[[#This Row],[anc1_731]]</f>
        <v>8</v>
      </c>
      <c r="CQ412" s="6">
        <f>Table1[[#This Row],[anc_kp]]</f>
        <v>0</v>
      </c>
      <c r="CR412" s="6">
        <f>Table1[[#This Row],[MOH 731_HIV_TB cases_New_HV03-61]]</f>
        <v>0</v>
      </c>
      <c r="CS412" s="6">
        <f>Table1[[#This Row],[MOH 731_HIV_TB New_KnownHIVPositive(KPs)_HV03-62]]</f>
        <v>0</v>
      </c>
      <c r="CT412" s="6">
        <f t="shared" si="69"/>
        <v>0</v>
      </c>
      <c r="CU412" s="6">
        <f t="shared" si="70"/>
        <v>0</v>
      </c>
      <c r="CV412" s="6">
        <f>Table1[[#This Row],[MOH 731_HIV_TB New HIV Positive_HV03-63]]</f>
        <v>0</v>
      </c>
      <c r="CW412" s="6">
        <f>Table1[[#This Row],[MOH 731_HIV_TB New Known HIV Positive (KP) on HAART_HV03-64]]</f>
        <v>0</v>
      </c>
      <c r="CX412" s="6">
        <f>Table1[[#This Row],[MOH 731_HIV_TB New_start_HAART_HV03-65]]</f>
        <v>0</v>
      </c>
      <c r="CY412" s="6">
        <f>SUM(Table1[[#This Row],[tb_alreadyart_3082]:[tb_newart_3083]])</f>
        <v>0</v>
      </c>
      <c r="CZ412" s="6">
        <f>SUM(Table1[[#This Row],[MOH 731_HTS_No. Initiated on PrEP (NEW)_General popn _(M)_ HV01-19]:[MOH 731_HTS_No. Initiated on PrEP (NEW)_Pregnant and breastfeeding women HV01-31]])</f>
        <v>0</v>
      </c>
      <c r="DA412" s="6">
        <f t="shared" si="71"/>
        <v>0</v>
      </c>
      <c r="DB412" s="6">
        <f t="shared" si="72"/>
        <v>0</v>
      </c>
      <c r="DC412" s="6">
        <f>Table1[[#This Row],[MOH 711 SGBV Total Survivors Seen]]</f>
        <v>0</v>
      </c>
      <c r="DD412" s="6">
        <f t="shared" si="73"/>
        <v>0</v>
      </c>
      <c r="DE412" s="6">
        <f t="shared" si="74"/>
        <v>0</v>
      </c>
      <c r="DF412" s="6">
        <f>SUM(Table1[[#This Row],[MOH 731_HIV_TB_StartTPT_&lt;15 HV03-31]:[MOH 731_HIV_TB_StartTPT_15+ HV03-32]])</f>
        <v>0</v>
      </c>
      <c r="DG412" s="6">
        <f t="shared" si="75"/>
        <v>0</v>
      </c>
      <c r="DH412" s="18"/>
      <c r="DI412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('202408_TdZFcglGpRk','202408','TdZFcglGpRk','14941','0','0','8','0','0','0','0','0','0','0','0','0','0','5','8','0','0','0','0','0','0','0','0','0','0','0','0','0','0','0','0','0');</v>
      </c>
    </row>
    <row r="413" spans="2:113" x14ac:dyDescent="0.25">
      <c r="B413" s="1">
        <v>202408</v>
      </c>
      <c r="C413" s="2">
        <v>45505</v>
      </c>
      <c r="D413" s="1">
        <v>202408</v>
      </c>
      <c r="E413" s="1"/>
      <c r="F413" s="1" t="s">
        <v>255</v>
      </c>
      <c r="G413" s="1" t="s">
        <v>256</v>
      </c>
      <c r="H413" s="1">
        <v>14943</v>
      </c>
      <c r="I413" s="1" t="s">
        <v>257</v>
      </c>
      <c r="J413" s="1">
        <v>21</v>
      </c>
      <c r="K413" s="1">
        <v>143</v>
      </c>
      <c r="L413" s="1"/>
      <c r="M413" s="1"/>
      <c r="N413" s="1"/>
      <c r="O413" s="1"/>
      <c r="P413" s="1"/>
      <c r="Q413" s="1"/>
      <c r="R413" s="1"/>
      <c r="S413" s="1">
        <v>1</v>
      </c>
      <c r="T413" s="1"/>
      <c r="U413" s="1"/>
      <c r="V413" s="1">
        <v>1</v>
      </c>
      <c r="W413" s="1"/>
      <c r="X413" s="1"/>
      <c r="Y413" s="1"/>
      <c r="Z413" s="1"/>
      <c r="AA413" s="1"/>
      <c r="AB413" s="1">
        <v>1</v>
      </c>
      <c r="AC413" s="1"/>
      <c r="AD413" s="1"/>
      <c r="AE413" s="1"/>
      <c r="AF413" s="1"/>
      <c r="AG413" s="1"/>
      <c r="AH413" s="1"/>
      <c r="AI413" s="1">
        <v>1</v>
      </c>
      <c r="AJ413" s="1">
        <v>40</v>
      </c>
      <c r="AK413" s="1">
        <v>26</v>
      </c>
      <c r="AL413" s="1">
        <v>1</v>
      </c>
      <c r="AM413" s="1"/>
      <c r="AN413" s="1">
        <v>1</v>
      </c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>
        <v>1</v>
      </c>
      <c r="BD413" s="1"/>
      <c r="BE413" s="1"/>
      <c r="BF413" s="1">
        <v>1</v>
      </c>
      <c r="BG413" s="1">
        <v>1</v>
      </c>
      <c r="BH413" s="1">
        <v>1</v>
      </c>
      <c r="BI413" s="1">
        <v>4</v>
      </c>
      <c r="BJ413" s="1">
        <v>5</v>
      </c>
      <c r="BK413" s="1">
        <v>3</v>
      </c>
      <c r="BL413" s="1">
        <v>9</v>
      </c>
      <c r="BM413" s="1">
        <v>10</v>
      </c>
      <c r="BN413" s="1"/>
      <c r="BO413" s="1">
        <v>13</v>
      </c>
      <c r="BP413" s="1">
        <v>33</v>
      </c>
      <c r="BQ413" s="1">
        <v>102</v>
      </c>
      <c r="BR413" s="1"/>
      <c r="BS413" s="1">
        <v>3</v>
      </c>
      <c r="BT413" s="1"/>
      <c r="BU413" s="1"/>
      <c r="BV413" s="1"/>
      <c r="BW413" s="1"/>
      <c r="BX413" s="1"/>
      <c r="BY413" s="1">
        <v>36</v>
      </c>
      <c r="BZ413" s="1">
        <v>2</v>
      </c>
      <c r="CA413" s="1"/>
      <c r="CB413" s="16">
        <f>SUM(Table1[[#This Row],[MOH 731_HTS_Positive_2-9 _(M)_ HV01-06]:[MOH 731_HTS_Positive_25+ _(F) (Including PMTCT)_HV01-15]])</f>
        <v>1</v>
      </c>
      <c r="CC413" s="16">
        <f>SUM(Table1[[#This Row],[MOH 731_HTS_Tests _(M)_ HV01-01]:[MOH 731_HTS_Tests _(F) (Including PMTCT)_ HV01-02]])</f>
        <v>164</v>
      </c>
      <c r="CD413" s="16">
        <f>Table1[[#This Row],[MOH 711 New ANC clients]]</f>
        <v>36</v>
      </c>
      <c r="CE413" s="6">
        <f>SUM(Table1[[#This Row],[MOH 731_EMTCT_Tested at ANC_Initial_HV02-02]])</f>
        <v>40</v>
      </c>
      <c r="CF413" s="6">
        <f t="shared" si="77"/>
        <v>0</v>
      </c>
      <c r="CG413" s="6">
        <f t="shared" si="77"/>
        <v>0</v>
      </c>
      <c r="CH413" s="6">
        <f>SUM(Table1[[#This Row],[MOH 731_EMTCT_Known Positive at 1st ANC_HV02-01]])</f>
        <v>1</v>
      </c>
      <c r="CI413" s="6">
        <f>SUM(Table1[[#This Row],[MOH 731_EMTCT_Positive Results_ANC_HV02-10]])</f>
        <v>0</v>
      </c>
      <c r="CJ413" s="6">
        <f t="shared" si="67"/>
        <v>0</v>
      </c>
      <c r="CK413" s="6">
        <f t="shared" si="68"/>
        <v>0</v>
      </c>
      <c r="CL413" s="6">
        <f>Table1[[#This Row],[MOH 731_EMTCT_Start HAART_ANC_HV02-15]]</f>
        <v>0</v>
      </c>
      <c r="CM413" s="6">
        <f>Table1[[#This Row],[MOH 731_EMTCT_On HAART at 1st ANC_HV02-14]]</f>
        <v>1</v>
      </c>
      <c r="CN413" s="6">
        <f>SUM(Table1[[#This Row],[MOH 731_HIV_TB_StartART_&lt;1 (M) HV03-01]:[MOH 731_HIV_TB_StartART_25+_(F)_HV03-14]])</f>
        <v>1</v>
      </c>
      <c r="CO413" s="6">
        <f>SUM(Table1[[#This Row],[MOH 731_HIV_TB_OnART_&lt;1 (M) HV03-15]:[MOH 731_HIV_TB_OnART_25+_(F)_HV03-28]])</f>
        <v>182</v>
      </c>
      <c r="CP413" s="6">
        <f>Table1[[#This Row],[anc1_731]]</f>
        <v>36</v>
      </c>
      <c r="CQ413" s="6">
        <f>Table1[[#This Row],[anc_kp]]</f>
        <v>1</v>
      </c>
      <c r="CR413" s="6">
        <f>Table1[[#This Row],[MOH 731_HIV_TB cases_New_HV03-61]]</f>
        <v>0</v>
      </c>
      <c r="CS413" s="6">
        <f>Table1[[#This Row],[MOH 731_HIV_TB New_KnownHIVPositive(KPs)_HV03-62]]</f>
        <v>0</v>
      </c>
      <c r="CT413" s="6">
        <f t="shared" si="69"/>
        <v>0</v>
      </c>
      <c r="CU413" s="6">
        <f t="shared" si="70"/>
        <v>0</v>
      </c>
      <c r="CV413" s="6">
        <f>Table1[[#This Row],[MOH 731_HIV_TB New HIV Positive_HV03-63]]</f>
        <v>0</v>
      </c>
      <c r="CW413" s="6">
        <f>Table1[[#This Row],[MOH 731_HIV_TB New Known HIV Positive (KP) on HAART_HV03-64]]</f>
        <v>0</v>
      </c>
      <c r="CX413" s="6">
        <f>Table1[[#This Row],[MOH 731_HIV_TB New_start_HAART_HV03-65]]</f>
        <v>0</v>
      </c>
      <c r="CY413" s="6">
        <f>SUM(Table1[[#This Row],[tb_alreadyart_3082]:[tb_newart_3083]])</f>
        <v>0</v>
      </c>
      <c r="CZ413" s="6">
        <f>SUM(Table1[[#This Row],[MOH 731_HTS_No. Initiated on PrEP (NEW)_General popn _(M)_ HV01-19]:[MOH 731_HTS_No. Initiated on PrEP (NEW)_Pregnant and breastfeeding women HV01-31]])</f>
        <v>2</v>
      </c>
      <c r="DA413" s="6">
        <f t="shared" si="71"/>
        <v>0</v>
      </c>
      <c r="DB413" s="6">
        <f t="shared" si="72"/>
        <v>0</v>
      </c>
      <c r="DC413" s="6">
        <f>Table1[[#This Row],[MOH 711 SGBV Total Survivors Seen]]</f>
        <v>0</v>
      </c>
      <c r="DD413" s="6">
        <f t="shared" si="73"/>
        <v>0</v>
      </c>
      <c r="DE413" s="6">
        <f t="shared" si="74"/>
        <v>0</v>
      </c>
      <c r="DF413" s="6">
        <f>SUM(Table1[[#This Row],[MOH 731_HIV_TB_StartTPT_&lt;15 HV03-31]:[MOH 731_HIV_TB_StartTPT_15+ HV03-32]])</f>
        <v>3</v>
      </c>
      <c r="DG413" s="6">
        <f t="shared" si="75"/>
        <v>0</v>
      </c>
      <c r="DH413" s="18"/>
      <c r="DI413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('202408_t2EKhTeMUOr','202408','t2EKhTeMUOr','14943','1','164','36','40','0','0','1','0','0','0','0','1','1','182','36','1','0','0','0','0','0','0','0','0','2','0','0','0','0','0','3','0');</v>
      </c>
    </row>
    <row r="414" spans="2:113" x14ac:dyDescent="0.25">
      <c r="B414" s="1">
        <v>202408</v>
      </c>
      <c r="C414" s="2">
        <v>45505</v>
      </c>
      <c r="D414" s="1">
        <v>202408</v>
      </c>
      <c r="E414" s="1"/>
      <c r="F414" s="1" t="s">
        <v>716</v>
      </c>
      <c r="G414" s="1" t="s">
        <v>717</v>
      </c>
      <c r="H414" s="1">
        <v>30337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>
        <v>1</v>
      </c>
      <c r="BZ414" s="1"/>
      <c r="CA414" s="1"/>
      <c r="CB414" s="16">
        <f>SUM(Table1[[#This Row],[MOH 731_HTS_Positive_2-9 _(M)_ HV01-06]:[MOH 731_HTS_Positive_25+ _(F) (Including PMTCT)_HV01-15]])</f>
        <v>0</v>
      </c>
      <c r="CC414" s="16">
        <f>SUM(Table1[[#This Row],[MOH 731_HTS_Tests _(M)_ HV01-01]:[MOH 731_HTS_Tests _(F) (Including PMTCT)_ HV01-02]])</f>
        <v>0</v>
      </c>
      <c r="CD414" s="16">
        <f>Table1[[#This Row],[MOH 711 New ANC clients]]</f>
        <v>1</v>
      </c>
      <c r="CE414" s="6">
        <f>SUM(Table1[[#This Row],[MOH 731_EMTCT_Tested at ANC_Initial_HV02-02]])</f>
        <v>0</v>
      </c>
      <c r="CF414" s="6">
        <f t="shared" si="77"/>
        <v>0</v>
      </c>
      <c r="CG414" s="6">
        <f t="shared" si="77"/>
        <v>0</v>
      </c>
      <c r="CH414" s="6">
        <f>SUM(Table1[[#This Row],[MOH 731_EMTCT_Known Positive at 1st ANC_HV02-01]])</f>
        <v>0</v>
      </c>
      <c r="CI414" s="6">
        <f>SUM(Table1[[#This Row],[MOH 731_EMTCT_Positive Results_ANC_HV02-10]])</f>
        <v>0</v>
      </c>
      <c r="CJ414" s="6">
        <f t="shared" si="67"/>
        <v>0</v>
      </c>
      <c r="CK414" s="6">
        <f t="shared" si="68"/>
        <v>0</v>
      </c>
      <c r="CL414" s="6">
        <f>Table1[[#This Row],[MOH 731_EMTCT_Start HAART_ANC_HV02-15]]</f>
        <v>0</v>
      </c>
      <c r="CM414" s="6">
        <f>Table1[[#This Row],[MOH 731_EMTCT_On HAART at 1st ANC_HV02-14]]</f>
        <v>0</v>
      </c>
      <c r="CN414" s="6">
        <f>SUM(Table1[[#This Row],[MOH 731_HIV_TB_StartART_&lt;1 (M) HV03-01]:[MOH 731_HIV_TB_StartART_25+_(F)_HV03-14]])</f>
        <v>0</v>
      </c>
      <c r="CO414" s="6">
        <f>SUM(Table1[[#This Row],[MOH 731_HIV_TB_OnART_&lt;1 (M) HV03-15]:[MOH 731_HIV_TB_OnART_25+_(F)_HV03-28]])</f>
        <v>0</v>
      </c>
      <c r="CP414" s="6">
        <f>Table1[[#This Row],[anc1_731]]</f>
        <v>1</v>
      </c>
      <c r="CQ414" s="6">
        <f>Table1[[#This Row],[anc_kp]]</f>
        <v>0</v>
      </c>
      <c r="CR414" s="6">
        <f>Table1[[#This Row],[MOH 731_HIV_TB cases_New_HV03-61]]</f>
        <v>0</v>
      </c>
      <c r="CS414" s="6">
        <f>Table1[[#This Row],[MOH 731_HIV_TB New_KnownHIVPositive(KPs)_HV03-62]]</f>
        <v>0</v>
      </c>
      <c r="CT414" s="6">
        <f t="shared" si="69"/>
        <v>0</v>
      </c>
      <c r="CU414" s="6">
        <f t="shared" si="70"/>
        <v>0</v>
      </c>
      <c r="CV414" s="6">
        <f>Table1[[#This Row],[MOH 731_HIV_TB New HIV Positive_HV03-63]]</f>
        <v>0</v>
      </c>
      <c r="CW414" s="6">
        <f>Table1[[#This Row],[MOH 731_HIV_TB New Known HIV Positive (KP) on HAART_HV03-64]]</f>
        <v>0</v>
      </c>
      <c r="CX414" s="6">
        <f>Table1[[#This Row],[MOH 731_HIV_TB New_start_HAART_HV03-65]]</f>
        <v>0</v>
      </c>
      <c r="CY414" s="6">
        <f>SUM(Table1[[#This Row],[tb_alreadyart_3082]:[tb_newart_3083]])</f>
        <v>0</v>
      </c>
      <c r="CZ414" s="6">
        <f>SUM(Table1[[#This Row],[MOH 731_HTS_No. Initiated on PrEP (NEW)_General popn _(M)_ HV01-19]:[MOH 731_HTS_No. Initiated on PrEP (NEW)_Pregnant and breastfeeding women HV01-31]])</f>
        <v>0</v>
      </c>
      <c r="DA414" s="6">
        <f t="shared" si="71"/>
        <v>0</v>
      </c>
      <c r="DB414" s="6">
        <f t="shared" si="72"/>
        <v>0</v>
      </c>
      <c r="DC414" s="6">
        <f>Table1[[#This Row],[MOH 711 SGBV Total Survivors Seen]]</f>
        <v>0</v>
      </c>
      <c r="DD414" s="6">
        <f t="shared" si="73"/>
        <v>0</v>
      </c>
      <c r="DE414" s="6">
        <f t="shared" si="74"/>
        <v>0</v>
      </c>
      <c r="DF414" s="6">
        <f>SUM(Table1[[#This Row],[MOH 731_HIV_TB_StartTPT_&lt;15 HV03-31]:[MOH 731_HIV_TB_StartTPT_15+ HV03-32]])</f>
        <v>0</v>
      </c>
      <c r="DG414" s="6">
        <f t="shared" si="75"/>
        <v>0</v>
      </c>
      <c r="DH414" s="18"/>
      <c r="DI414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('202408_NHF5MzL7nFp','202408','NHF5MzL7nFp','30337','0','0','1','0','0','0','0','0','0','0','0','0','0','0','1','0','0','0','0','0','0','0','0','0','0','0','0','0','0','0','0','0');</v>
      </c>
    </row>
    <row r="415" spans="2:113" x14ac:dyDescent="0.25">
      <c r="B415" s="1">
        <v>202408</v>
      </c>
      <c r="C415" s="2">
        <v>45505</v>
      </c>
      <c r="D415" s="1">
        <v>202408</v>
      </c>
      <c r="E415" s="1"/>
      <c r="F415" s="1" t="s">
        <v>258</v>
      </c>
      <c r="G415" s="1" t="s">
        <v>259</v>
      </c>
      <c r="H415" s="1">
        <v>16672</v>
      </c>
      <c r="I415" s="1"/>
      <c r="J415" s="1">
        <v>2</v>
      </c>
      <c r="K415" s="1">
        <v>3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>
        <v>3</v>
      </c>
      <c r="BZ415" s="1"/>
      <c r="CA415" s="1"/>
      <c r="CB415" s="16">
        <f>SUM(Table1[[#This Row],[MOH 731_HTS_Positive_2-9 _(M)_ HV01-06]:[MOH 731_HTS_Positive_25+ _(F) (Including PMTCT)_HV01-15]])</f>
        <v>0</v>
      </c>
      <c r="CC415" s="16">
        <f>SUM(Table1[[#This Row],[MOH 731_HTS_Tests _(M)_ HV01-01]:[MOH 731_HTS_Tests _(F) (Including PMTCT)_ HV01-02]])</f>
        <v>5</v>
      </c>
      <c r="CD415" s="16">
        <f>Table1[[#This Row],[MOH 711 New ANC clients]]</f>
        <v>3</v>
      </c>
      <c r="CE415" s="6">
        <f>SUM(Table1[[#This Row],[MOH 731_EMTCT_Tested at ANC_Initial_HV02-02]])</f>
        <v>0</v>
      </c>
      <c r="CF415" s="6">
        <f t="shared" si="77"/>
        <v>0</v>
      </c>
      <c r="CG415" s="6">
        <f t="shared" si="77"/>
        <v>0</v>
      </c>
      <c r="CH415" s="6">
        <f>SUM(Table1[[#This Row],[MOH 731_EMTCT_Known Positive at 1st ANC_HV02-01]])</f>
        <v>0</v>
      </c>
      <c r="CI415" s="6">
        <f>SUM(Table1[[#This Row],[MOH 731_EMTCT_Positive Results_ANC_HV02-10]])</f>
        <v>0</v>
      </c>
      <c r="CJ415" s="6">
        <f t="shared" si="67"/>
        <v>0</v>
      </c>
      <c r="CK415" s="6">
        <f t="shared" si="68"/>
        <v>0</v>
      </c>
      <c r="CL415" s="6">
        <f>Table1[[#This Row],[MOH 731_EMTCT_Start HAART_ANC_HV02-15]]</f>
        <v>0</v>
      </c>
      <c r="CM415" s="6">
        <f>Table1[[#This Row],[MOH 731_EMTCT_On HAART at 1st ANC_HV02-14]]</f>
        <v>0</v>
      </c>
      <c r="CN415" s="6">
        <f>SUM(Table1[[#This Row],[MOH 731_HIV_TB_StartART_&lt;1 (M) HV03-01]:[MOH 731_HIV_TB_StartART_25+_(F)_HV03-14]])</f>
        <v>0</v>
      </c>
      <c r="CO415" s="6">
        <f>SUM(Table1[[#This Row],[MOH 731_HIV_TB_OnART_&lt;1 (M) HV03-15]:[MOH 731_HIV_TB_OnART_25+_(F)_HV03-28]])</f>
        <v>0</v>
      </c>
      <c r="CP415" s="6">
        <f>Table1[[#This Row],[anc1_731]]</f>
        <v>3</v>
      </c>
      <c r="CQ415" s="6">
        <f>Table1[[#This Row],[anc_kp]]</f>
        <v>0</v>
      </c>
      <c r="CR415" s="6">
        <f>Table1[[#This Row],[MOH 731_HIV_TB cases_New_HV03-61]]</f>
        <v>0</v>
      </c>
      <c r="CS415" s="6">
        <f>Table1[[#This Row],[MOH 731_HIV_TB New_KnownHIVPositive(KPs)_HV03-62]]</f>
        <v>0</v>
      </c>
      <c r="CT415" s="6">
        <f t="shared" si="69"/>
        <v>0</v>
      </c>
      <c r="CU415" s="6">
        <f t="shared" si="70"/>
        <v>0</v>
      </c>
      <c r="CV415" s="6">
        <f>Table1[[#This Row],[MOH 731_HIV_TB New HIV Positive_HV03-63]]</f>
        <v>0</v>
      </c>
      <c r="CW415" s="6">
        <f>Table1[[#This Row],[MOH 731_HIV_TB New Known HIV Positive (KP) on HAART_HV03-64]]</f>
        <v>0</v>
      </c>
      <c r="CX415" s="6">
        <f>Table1[[#This Row],[MOH 731_HIV_TB New_start_HAART_HV03-65]]</f>
        <v>0</v>
      </c>
      <c r="CY415" s="6">
        <f>SUM(Table1[[#This Row],[tb_alreadyart_3082]:[tb_newart_3083]])</f>
        <v>0</v>
      </c>
      <c r="CZ415" s="6">
        <f>SUM(Table1[[#This Row],[MOH 731_HTS_No. Initiated on PrEP (NEW)_General popn _(M)_ HV01-19]:[MOH 731_HTS_No. Initiated on PrEP (NEW)_Pregnant and breastfeeding women HV01-31]])</f>
        <v>0</v>
      </c>
      <c r="DA415" s="6">
        <f t="shared" si="71"/>
        <v>0</v>
      </c>
      <c r="DB415" s="6">
        <f t="shared" si="72"/>
        <v>0</v>
      </c>
      <c r="DC415" s="6">
        <f>Table1[[#This Row],[MOH 711 SGBV Total Survivors Seen]]</f>
        <v>0</v>
      </c>
      <c r="DD415" s="6">
        <f t="shared" si="73"/>
        <v>0</v>
      </c>
      <c r="DE415" s="6">
        <f t="shared" si="74"/>
        <v>0</v>
      </c>
      <c r="DF415" s="6">
        <f>SUM(Table1[[#This Row],[MOH 731_HIV_TB_StartTPT_&lt;15 HV03-31]:[MOH 731_HIV_TB_StartTPT_15+ HV03-32]])</f>
        <v>0</v>
      </c>
      <c r="DG415" s="6">
        <f t="shared" si="75"/>
        <v>0</v>
      </c>
      <c r="DH415" s="18"/>
      <c r="DI415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('202408_yxgRMvuqy4F','202408','yxgRMvuqy4F','16672','0','5','3','0','0','0','0','0','0','0','0','0','0','0','3','0','0','0','0','0','0','0','0','0','0','0','0','0','0','0','0','0');</v>
      </c>
    </row>
    <row r="416" spans="2:113" x14ac:dyDescent="0.25">
      <c r="B416" s="1">
        <v>202408</v>
      </c>
      <c r="C416" s="2">
        <v>45505</v>
      </c>
      <c r="D416" s="1">
        <v>202408</v>
      </c>
      <c r="E416" s="1"/>
      <c r="F416" s="1" t="s">
        <v>260</v>
      </c>
      <c r="G416" s="1" t="s">
        <v>261</v>
      </c>
      <c r="H416" s="1">
        <v>28852</v>
      </c>
      <c r="I416" s="1"/>
      <c r="J416" s="1">
        <v>5</v>
      </c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6">
        <f>SUM(Table1[[#This Row],[MOH 731_HTS_Positive_2-9 _(M)_ HV01-06]:[MOH 731_HTS_Positive_25+ _(F) (Including PMTCT)_HV01-15]])</f>
        <v>0</v>
      </c>
      <c r="CC416" s="16">
        <f>SUM(Table1[[#This Row],[MOH 731_HTS_Tests _(M)_ HV01-01]:[MOH 731_HTS_Tests _(F) (Including PMTCT)_ HV01-02]])</f>
        <v>5</v>
      </c>
      <c r="CD416" s="16">
        <f>Table1[[#This Row],[MOH 711 New ANC clients]]</f>
        <v>0</v>
      </c>
      <c r="CE416" s="6">
        <f>SUM(Table1[[#This Row],[MOH 731_EMTCT_Tested at ANC_Initial_HV02-02]])</f>
        <v>0</v>
      </c>
      <c r="CF416" s="6">
        <f t="shared" si="77"/>
        <v>0</v>
      </c>
      <c r="CG416" s="6">
        <f t="shared" si="77"/>
        <v>0</v>
      </c>
      <c r="CH416" s="6">
        <f>SUM(Table1[[#This Row],[MOH 731_EMTCT_Known Positive at 1st ANC_HV02-01]])</f>
        <v>0</v>
      </c>
      <c r="CI416" s="6">
        <f>SUM(Table1[[#This Row],[MOH 731_EMTCT_Positive Results_ANC_HV02-10]])</f>
        <v>0</v>
      </c>
      <c r="CJ416" s="6">
        <f t="shared" si="67"/>
        <v>0</v>
      </c>
      <c r="CK416" s="6">
        <f t="shared" si="68"/>
        <v>0</v>
      </c>
      <c r="CL416" s="6">
        <f>Table1[[#This Row],[MOH 731_EMTCT_Start HAART_ANC_HV02-15]]</f>
        <v>0</v>
      </c>
      <c r="CM416" s="6">
        <f>Table1[[#This Row],[MOH 731_EMTCT_On HAART at 1st ANC_HV02-14]]</f>
        <v>0</v>
      </c>
      <c r="CN416" s="6">
        <f>SUM(Table1[[#This Row],[MOH 731_HIV_TB_StartART_&lt;1 (M) HV03-01]:[MOH 731_HIV_TB_StartART_25+_(F)_HV03-14]])</f>
        <v>0</v>
      </c>
      <c r="CO416" s="6">
        <f>SUM(Table1[[#This Row],[MOH 731_HIV_TB_OnART_&lt;1 (M) HV03-15]:[MOH 731_HIV_TB_OnART_25+_(F)_HV03-28]])</f>
        <v>0</v>
      </c>
      <c r="CP416" s="6">
        <f>Table1[[#This Row],[anc1_731]]</f>
        <v>0</v>
      </c>
      <c r="CQ416" s="6">
        <f>Table1[[#This Row],[anc_kp]]</f>
        <v>0</v>
      </c>
      <c r="CR416" s="6">
        <f>Table1[[#This Row],[MOH 731_HIV_TB cases_New_HV03-61]]</f>
        <v>0</v>
      </c>
      <c r="CS416" s="6">
        <f>Table1[[#This Row],[MOH 731_HIV_TB New_KnownHIVPositive(KPs)_HV03-62]]</f>
        <v>0</v>
      </c>
      <c r="CT416" s="6">
        <f t="shared" si="69"/>
        <v>0</v>
      </c>
      <c r="CU416" s="6">
        <f t="shared" si="70"/>
        <v>0</v>
      </c>
      <c r="CV416" s="6">
        <f>Table1[[#This Row],[MOH 731_HIV_TB New HIV Positive_HV03-63]]</f>
        <v>0</v>
      </c>
      <c r="CW416" s="6">
        <f>Table1[[#This Row],[MOH 731_HIV_TB New Known HIV Positive (KP) on HAART_HV03-64]]</f>
        <v>0</v>
      </c>
      <c r="CX416" s="6">
        <f>Table1[[#This Row],[MOH 731_HIV_TB New_start_HAART_HV03-65]]</f>
        <v>0</v>
      </c>
      <c r="CY416" s="6">
        <f>SUM(Table1[[#This Row],[tb_alreadyart_3082]:[tb_newart_3083]])</f>
        <v>0</v>
      </c>
      <c r="CZ416" s="6">
        <f>SUM(Table1[[#This Row],[MOH 731_HTS_No. Initiated on PrEP (NEW)_General popn _(M)_ HV01-19]:[MOH 731_HTS_No. Initiated on PrEP (NEW)_Pregnant and breastfeeding women HV01-31]])</f>
        <v>0</v>
      </c>
      <c r="DA416" s="6">
        <f t="shared" si="71"/>
        <v>0</v>
      </c>
      <c r="DB416" s="6">
        <f t="shared" si="72"/>
        <v>0</v>
      </c>
      <c r="DC416" s="6">
        <f>Table1[[#This Row],[MOH 711 SGBV Total Survivors Seen]]</f>
        <v>0</v>
      </c>
      <c r="DD416" s="6">
        <f t="shared" si="73"/>
        <v>0</v>
      </c>
      <c r="DE416" s="6">
        <f t="shared" si="74"/>
        <v>0</v>
      </c>
      <c r="DF416" s="6">
        <f>SUM(Table1[[#This Row],[MOH 731_HIV_TB_StartTPT_&lt;15 HV03-31]:[MOH 731_HIV_TB_StartTPT_15+ HV03-32]])</f>
        <v>0</v>
      </c>
      <c r="DG416" s="6">
        <f t="shared" si="75"/>
        <v>0</v>
      </c>
      <c r="DH416" s="18"/>
      <c r="DI416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('202408_Xfwwslkpp30','202408','Xfwwslkpp30','28852','0','5','0','0','0','0','0','0','0','0','0','0','0','0','0','0','0','0','0','0','0','0','0','0','0','0','0','0','0','0','0','0');</v>
      </c>
    </row>
    <row r="417" spans="2:113" x14ac:dyDescent="0.25">
      <c r="B417" s="1">
        <v>202408</v>
      </c>
      <c r="C417" s="2">
        <v>45505</v>
      </c>
      <c r="D417" s="1">
        <v>202408</v>
      </c>
      <c r="E417" s="1"/>
      <c r="F417" s="1" t="s">
        <v>262</v>
      </c>
      <c r="G417" s="1" t="s">
        <v>263</v>
      </c>
      <c r="H417" s="1">
        <v>14953</v>
      </c>
      <c r="I417" s="1"/>
      <c r="J417" s="1">
        <v>15</v>
      </c>
      <c r="K417" s="1">
        <v>6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>
        <v>6</v>
      </c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>
        <v>1</v>
      </c>
      <c r="BI417" s="1"/>
      <c r="BJ417" s="1">
        <v>2</v>
      </c>
      <c r="BK417" s="1"/>
      <c r="BL417" s="1"/>
      <c r="BM417" s="1"/>
      <c r="BN417" s="1"/>
      <c r="BO417" s="1"/>
      <c r="BP417" s="1">
        <v>4</v>
      </c>
      <c r="BQ417" s="1">
        <v>13</v>
      </c>
      <c r="BR417" s="1"/>
      <c r="BS417" s="1"/>
      <c r="BT417" s="1"/>
      <c r="BU417" s="1"/>
      <c r="BV417" s="1"/>
      <c r="BW417" s="1"/>
      <c r="BX417" s="1"/>
      <c r="BY417" s="1">
        <v>6</v>
      </c>
      <c r="BZ417" s="1"/>
      <c r="CA417" s="1"/>
      <c r="CB417" s="16">
        <f>SUM(Table1[[#This Row],[MOH 731_HTS_Positive_2-9 _(M)_ HV01-06]:[MOH 731_HTS_Positive_25+ _(F) (Including PMTCT)_HV01-15]])</f>
        <v>0</v>
      </c>
      <c r="CC417" s="16">
        <f>SUM(Table1[[#This Row],[MOH 731_HTS_Tests _(M)_ HV01-01]:[MOH 731_HTS_Tests _(F) (Including PMTCT)_ HV01-02]])</f>
        <v>21</v>
      </c>
      <c r="CD417" s="16">
        <f>Table1[[#This Row],[MOH 711 New ANC clients]]</f>
        <v>6</v>
      </c>
      <c r="CE417" s="6">
        <f>SUM(Table1[[#This Row],[MOH 731_EMTCT_Tested at ANC_Initial_HV02-02]])</f>
        <v>6</v>
      </c>
      <c r="CF417" s="6">
        <f t="shared" si="77"/>
        <v>0</v>
      </c>
      <c r="CG417" s="6">
        <f t="shared" si="77"/>
        <v>0</v>
      </c>
      <c r="CH417" s="6">
        <f>SUM(Table1[[#This Row],[MOH 731_EMTCT_Known Positive at 1st ANC_HV02-01]])</f>
        <v>0</v>
      </c>
      <c r="CI417" s="6">
        <f>SUM(Table1[[#This Row],[MOH 731_EMTCT_Positive Results_ANC_HV02-10]])</f>
        <v>0</v>
      </c>
      <c r="CJ417" s="6">
        <f t="shared" si="67"/>
        <v>0</v>
      </c>
      <c r="CK417" s="6">
        <f t="shared" si="68"/>
        <v>0</v>
      </c>
      <c r="CL417" s="6">
        <f>Table1[[#This Row],[MOH 731_EMTCT_Start HAART_ANC_HV02-15]]</f>
        <v>0</v>
      </c>
      <c r="CM417" s="6">
        <f>Table1[[#This Row],[MOH 731_EMTCT_On HAART at 1st ANC_HV02-14]]</f>
        <v>0</v>
      </c>
      <c r="CN417" s="6">
        <f>SUM(Table1[[#This Row],[MOH 731_HIV_TB_StartART_&lt;1 (M) HV03-01]:[MOH 731_HIV_TB_StartART_25+_(F)_HV03-14]])</f>
        <v>0</v>
      </c>
      <c r="CO417" s="6">
        <f>SUM(Table1[[#This Row],[MOH 731_HIV_TB_OnART_&lt;1 (M) HV03-15]:[MOH 731_HIV_TB_OnART_25+_(F)_HV03-28]])</f>
        <v>20</v>
      </c>
      <c r="CP417" s="6">
        <f>Table1[[#This Row],[anc1_731]]</f>
        <v>6</v>
      </c>
      <c r="CQ417" s="6">
        <f>Table1[[#This Row],[anc_kp]]</f>
        <v>0</v>
      </c>
      <c r="CR417" s="6">
        <f>Table1[[#This Row],[MOH 731_HIV_TB cases_New_HV03-61]]</f>
        <v>0</v>
      </c>
      <c r="CS417" s="6">
        <f>Table1[[#This Row],[MOH 731_HIV_TB New_KnownHIVPositive(KPs)_HV03-62]]</f>
        <v>0</v>
      </c>
      <c r="CT417" s="6">
        <f t="shared" si="69"/>
        <v>0</v>
      </c>
      <c r="CU417" s="6">
        <f t="shared" si="70"/>
        <v>0</v>
      </c>
      <c r="CV417" s="6">
        <f>Table1[[#This Row],[MOH 731_HIV_TB New HIV Positive_HV03-63]]</f>
        <v>0</v>
      </c>
      <c r="CW417" s="6">
        <f>Table1[[#This Row],[MOH 731_HIV_TB New Known HIV Positive (KP) on HAART_HV03-64]]</f>
        <v>0</v>
      </c>
      <c r="CX417" s="6">
        <f>Table1[[#This Row],[MOH 731_HIV_TB New_start_HAART_HV03-65]]</f>
        <v>0</v>
      </c>
      <c r="CY417" s="6">
        <f>SUM(Table1[[#This Row],[tb_alreadyart_3082]:[tb_newart_3083]])</f>
        <v>0</v>
      </c>
      <c r="CZ417" s="6">
        <f>SUM(Table1[[#This Row],[MOH 731_HTS_No. Initiated on PrEP (NEW)_General popn _(M)_ HV01-19]:[MOH 731_HTS_No. Initiated on PrEP (NEW)_Pregnant and breastfeeding women HV01-31]])</f>
        <v>0</v>
      </c>
      <c r="DA417" s="6">
        <f t="shared" si="71"/>
        <v>0</v>
      </c>
      <c r="DB417" s="6">
        <f t="shared" si="72"/>
        <v>0</v>
      </c>
      <c r="DC417" s="6">
        <f>Table1[[#This Row],[MOH 711 SGBV Total Survivors Seen]]</f>
        <v>0</v>
      </c>
      <c r="DD417" s="6">
        <f t="shared" si="73"/>
        <v>0</v>
      </c>
      <c r="DE417" s="6">
        <f t="shared" si="74"/>
        <v>0</v>
      </c>
      <c r="DF417" s="6">
        <f>SUM(Table1[[#This Row],[MOH 731_HIV_TB_StartTPT_&lt;15 HV03-31]:[MOH 731_HIV_TB_StartTPT_15+ HV03-32]])</f>
        <v>0</v>
      </c>
      <c r="DG417" s="6">
        <f t="shared" si="75"/>
        <v>0</v>
      </c>
      <c r="DH417" s="18"/>
      <c r="DI417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('202408_RfOAhyOQqn4','202408','RfOAhyOQqn4','14953','0','21','6','6','0','0','0','0','0','0','0','0','0','20','6','0','0','0','0','0','0','0','0','0','0','0','0','0','0','0','0','0');</v>
      </c>
    </row>
    <row r="418" spans="2:113" x14ac:dyDescent="0.25">
      <c r="B418" s="1">
        <v>202408</v>
      </c>
      <c r="C418" s="2">
        <v>45505</v>
      </c>
      <c r="D418" s="1">
        <v>202408</v>
      </c>
      <c r="E418" s="1"/>
      <c r="F418" s="1" t="s">
        <v>264</v>
      </c>
      <c r="G418" s="1" t="s">
        <v>265</v>
      </c>
      <c r="H418" s="1">
        <v>23071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>
        <v>1</v>
      </c>
      <c r="BR418" s="1"/>
      <c r="BS418" s="1"/>
      <c r="BT418" s="1"/>
      <c r="BU418" s="1"/>
      <c r="BV418" s="1"/>
      <c r="BW418" s="1"/>
      <c r="BX418" s="1"/>
      <c r="BY418" s="1">
        <v>10</v>
      </c>
      <c r="BZ418" s="1"/>
      <c r="CA418" s="1"/>
      <c r="CB418" s="16">
        <f>SUM(Table1[[#This Row],[MOH 731_HTS_Positive_2-9 _(M)_ HV01-06]:[MOH 731_HTS_Positive_25+ _(F) (Including PMTCT)_HV01-15]])</f>
        <v>0</v>
      </c>
      <c r="CC418" s="16">
        <f>SUM(Table1[[#This Row],[MOH 731_HTS_Tests _(M)_ HV01-01]:[MOH 731_HTS_Tests _(F) (Including PMTCT)_ HV01-02]])</f>
        <v>0</v>
      </c>
      <c r="CD418" s="16">
        <f>Table1[[#This Row],[MOH 711 New ANC clients]]</f>
        <v>10</v>
      </c>
      <c r="CE418" s="6">
        <f>SUM(Table1[[#This Row],[MOH 731_EMTCT_Tested at ANC_Initial_HV02-02]])</f>
        <v>0</v>
      </c>
      <c r="CF418" s="6">
        <f t="shared" si="77"/>
        <v>0</v>
      </c>
      <c r="CG418" s="6">
        <f t="shared" si="77"/>
        <v>0</v>
      </c>
      <c r="CH418" s="6">
        <f>SUM(Table1[[#This Row],[MOH 731_EMTCT_Known Positive at 1st ANC_HV02-01]])</f>
        <v>0</v>
      </c>
      <c r="CI418" s="6">
        <f>SUM(Table1[[#This Row],[MOH 731_EMTCT_Positive Results_ANC_HV02-10]])</f>
        <v>0</v>
      </c>
      <c r="CJ418" s="6">
        <f t="shared" si="67"/>
        <v>0</v>
      </c>
      <c r="CK418" s="6">
        <f t="shared" si="68"/>
        <v>0</v>
      </c>
      <c r="CL418" s="6">
        <f>Table1[[#This Row],[MOH 731_EMTCT_Start HAART_ANC_HV02-15]]</f>
        <v>0</v>
      </c>
      <c r="CM418" s="6">
        <f>Table1[[#This Row],[MOH 731_EMTCT_On HAART at 1st ANC_HV02-14]]</f>
        <v>0</v>
      </c>
      <c r="CN418" s="6">
        <f>SUM(Table1[[#This Row],[MOH 731_HIV_TB_StartART_&lt;1 (M) HV03-01]:[MOH 731_HIV_TB_StartART_25+_(F)_HV03-14]])</f>
        <v>0</v>
      </c>
      <c r="CO418" s="6">
        <f>SUM(Table1[[#This Row],[MOH 731_HIV_TB_OnART_&lt;1 (M) HV03-15]:[MOH 731_HIV_TB_OnART_25+_(F)_HV03-28]])</f>
        <v>1</v>
      </c>
      <c r="CP418" s="6">
        <f>Table1[[#This Row],[anc1_731]]</f>
        <v>10</v>
      </c>
      <c r="CQ418" s="6">
        <f>Table1[[#This Row],[anc_kp]]</f>
        <v>0</v>
      </c>
      <c r="CR418" s="6">
        <f>Table1[[#This Row],[MOH 731_HIV_TB cases_New_HV03-61]]</f>
        <v>0</v>
      </c>
      <c r="CS418" s="6">
        <f>Table1[[#This Row],[MOH 731_HIV_TB New_KnownHIVPositive(KPs)_HV03-62]]</f>
        <v>0</v>
      </c>
      <c r="CT418" s="6">
        <f t="shared" si="69"/>
        <v>0</v>
      </c>
      <c r="CU418" s="6">
        <f t="shared" si="70"/>
        <v>0</v>
      </c>
      <c r="CV418" s="6">
        <f>Table1[[#This Row],[MOH 731_HIV_TB New HIV Positive_HV03-63]]</f>
        <v>0</v>
      </c>
      <c r="CW418" s="6">
        <f>Table1[[#This Row],[MOH 731_HIV_TB New Known HIV Positive (KP) on HAART_HV03-64]]</f>
        <v>0</v>
      </c>
      <c r="CX418" s="6">
        <f>Table1[[#This Row],[MOH 731_HIV_TB New_start_HAART_HV03-65]]</f>
        <v>0</v>
      </c>
      <c r="CY418" s="6">
        <f>SUM(Table1[[#This Row],[tb_alreadyart_3082]:[tb_newart_3083]])</f>
        <v>0</v>
      </c>
      <c r="CZ418" s="6">
        <f>SUM(Table1[[#This Row],[MOH 731_HTS_No. Initiated on PrEP (NEW)_General popn _(M)_ HV01-19]:[MOH 731_HTS_No. Initiated on PrEP (NEW)_Pregnant and breastfeeding women HV01-31]])</f>
        <v>0</v>
      </c>
      <c r="DA418" s="6">
        <f t="shared" si="71"/>
        <v>0</v>
      </c>
      <c r="DB418" s="6">
        <f t="shared" si="72"/>
        <v>0</v>
      </c>
      <c r="DC418" s="6">
        <f>Table1[[#This Row],[MOH 711 SGBV Total Survivors Seen]]</f>
        <v>0</v>
      </c>
      <c r="DD418" s="6">
        <f t="shared" si="73"/>
        <v>0</v>
      </c>
      <c r="DE418" s="6">
        <f t="shared" si="74"/>
        <v>0</v>
      </c>
      <c r="DF418" s="6">
        <f>SUM(Table1[[#This Row],[MOH 731_HIV_TB_StartTPT_&lt;15 HV03-31]:[MOH 731_HIV_TB_StartTPT_15+ HV03-32]])</f>
        <v>0</v>
      </c>
      <c r="DG418" s="6">
        <f t="shared" si="75"/>
        <v>0</v>
      </c>
      <c r="DH418" s="18"/>
      <c r="DI418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('202408_duykxArZQl9','202408','duykxArZQl9','23071','0','0','10','0','0','0','0','0','0','0','0','0','0','1','10','0','0','0','0','0','0','0','0','0','0','0','0','0','0','0','0','0');</v>
      </c>
    </row>
    <row r="419" spans="2:113" x14ac:dyDescent="0.25">
      <c r="B419" s="1">
        <v>202408</v>
      </c>
      <c r="C419" s="2">
        <v>45505</v>
      </c>
      <c r="D419" s="1">
        <v>202408</v>
      </c>
      <c r="E419" s="1"/>
      <c r="F419" s="1" t="s">
        <v>545</v>
      </c>
      <c r="G419" s="1" t="s">
        <v>546</v>
      </c>
      <c r="H419" s="1">
        <v>14968</v>
      </c>
      <c r="I419" s="1"/>
      <c r="J419" s="1">
        <v>5</v>
      </c>
      <c r="K419" s="1">
        <v>14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>
        <v>2</v>
      </c>
      <c r="AK419" s="1">
        <v>1</v>
      </c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>
        <v>2</v>
      </c>
      <c r="BZ419" s="1"/>
      <c r="CA419" s="1"/>
      <c r="CB419" s="16">
        <f>SUM(Table1[[#This Row],[MOH 731_HTS_Positive_2-9 _(M)_ HV01-06]:[MOH 731_HTS_Positive_25+ _(F) (Including PMTCT)_HV01-15]])</f>
        <v>0</v>
      </c>
      <c r="CC419" s="16">
        <f>SUM(Table1[[#This Row],[MOH 731_HTS_Tests _(M)_ HV01-01]:[MOH 731_HTS_Tests _(F) (Including PMTCT)_ HV01-02]])</f>
        <v>19</v>
      </c>
      <c r="CD419" s="16">
        <f>Table1[[#This Row],[MOH 711 New ANC clients]]</f>
        <v>2</v>
      </c>
      <c r="CE419" s="6">
        <f>SUM(Table1[[#This Row],[MOH 731_EMTCT_Tested at ANC_Initial_HV02-02]])</f>
        <v>2</v>
      </c>
      <c r="CF419" s="6">
        <f t="shared" si="77"/>
        <v>0</v>
      </c>
      <c r="CG419" s="6">
        <f t="shared" si="77"/>
        <v>0</v>
      </c>
      <c r="CH419" s="6">
        <f>SUM(Table1[[#This Row],[MOH 731_EMTCT_Known Positive at 1st ANC_HV02-01]])</f>
        <v>0</v>
      </c>
      <c r="CI419" s="6">
        <f>SUM(Table1[[#This Row],[MOH 731_EMTCT_Positive Results_ANC_HV02-10]])</f>
        <v>0</v>
      </c>
      <c r="CJ419" s="6">
        <f t="shared" si="67"/>
        <v>0</v>
      </c>
      <c r="CK419" s="6">
        <f t="shared" si="68"/>
        <v>0</v>
      </c>
      <c r="CL419" s="6">
        <f>Table1[[#This Row],[MOH 731_EMTCT_Start HAART_ANC_HV02-15]]</f>
        <v>0</v>
      </c>
      <c r="CM419" s="6">
        <f>Table1[[#This Row],[MOH 731_EMTCT_On HAART at 1st ANC_HV02-14]]</f>
        <v>0</v>
      </c>
      <c r="CN419" s="6">
        <f>SUM(Table1[[#This Row],[MOH 731_HIV_TB_StartART_&lt;1 (M) HV03-01]:[MOH 731_HIV_TB_StartART_25+_(F)_HV03-14]])</f>
        <v>0</v>
      </c>
      <c r="CO419" s="6">
        <f>SUM(Table1[[#This Row],[MOH 731_HIV_TB_OnART_&lt;1 (M) HV03-15]:[MOH 731_HIV_TB_OnART_25+_(F)_HV03-28]])</f>
        <v>0</v>
      </c>
      <c r="CP419" s="6">
        <f>Table1[[#This Row],[anc1_731]]</f>
        <v>2</v>
      </c>
      <c r="CQ419" s="6">
        <f>Table1[[#This Row],[anc_kp]]</f>
        <v>0</v>
      </c>
      <c r="CR419" s="6">
        <f>Table1[[#This Row],[MOH 731_HIV_TB cases_New_HV03-61]]</f>
        <v>0</v>
      </c>
      <c r="CS419" s="6">
        <f>Table1[[#This Row],[MOH 731_HIV_TB New_KnownHIVPositive(KPs)_HV03-62]]</f>
        <v>0</v>
      </c>
      <c r="CT419" s="6">
        <f t="shared" si="69"/>
        <v>0</v>
      </c>
      <c r="CU419" s="6">
        <f t="shared" si="70"/>
        <v>0</v>
      </c>
      <c r="CV419" s="6">
        <f>Table1[[#This Row],[MOH 731_HIV_TB New HIV Positive_HV03-63]]</f>
        <v>0</v>
      </c>
      <c r="CW419" s="6">
        <f>Table1[[#This Row],[MOH 731_HIV_TB New Known HIV Positive (KP) on HAART_HV03-64]]</f>
        <v>0</v>
      </c>
      <c r="CX419" s="6">
        <f>Table1[[#This Row],[MOH 731_HIV_TB New_start_HAART_HV03-65]]</f>
        <v>0</v>
      </c>
      <c r="CY419" s="6">
        <f>SUM(Table1[[#This Row],[tb_alreadyart_3082]:[tb_newart_3083]])</f>
        <v>0</v>
      </c>
      <c r="CZ419" s="6">
        <f>SUM(Table1[[#This Row],[MOH 731_HTS_No. Initiated on PrEP (NEW)_General popn _(M)_ HV01-19]:[MOH 731_HTS_No. Initiated on PrEP (NEW)_Pregnant and breastfeeding women HV01-31]])</f>
        <v>0</v>
      </c>
      <c r="DA419" s="6">
        <f t="shared" si="71"/>
        <v>0</v>
      </c>
      <c r="DB419" s="6">
        <f t="shared" si="72"/>
        <v>0</v>
      </c>
      <c r="DC419" s="6">
        <f>Table1[[#This Row],[MOH 711 SGBV Total Survivors Seen]]</f>
        <v>0</v>
      </c>
      <c r="DD419" s="6">
        <f t="shared" si="73"/>
        <v>0</v>
      </c>
      <c r="DE419" s="6">
        <f t="shared" si="74"/>
        <v>0</v>
      </c>
      <c r="DF419" s="6">
        <f>SUM(Table1[[#This Row],[MOH 731_HIV_TB_StartTPT_&lt;15 HV03-31]:[MOH 731_HIV_TB_StartTPT_15+ HV03-32]])</f>
        <v>0</v>
      </c>
      <c r="DG419" s="6">
        <f t="shared" si="75"/>
        <v>0</v>
      </c>
      <c r="DH419" s="18"/>
      <c r="DI419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('202408_PWcDDsgB8iC','202408','PWcDDsgB8iC','14968','0','19','2','2','0','0','0','0','0','0','0','0','0','0','2','0','0','0','0','0','0','0','0','0','0','0','0','0','0','0','0','0');</v>
      </c>
    </row>
    <row r="420" spans="2:113" x14ac:dyDescent="0.25">
      <c r="B420" s="1">
        <v>202408</v>
      </c>
      <c r="C420" s="2">
        <v>45505</v>
      </c>
      <c r="D420" s="1">
        <v>202408</v>
      </c>
      <c r="E420" s="1"/>
      <c r="F420" s="1" t="s">
        <v>266</v>
      </c>
      <c r="G420" s="1" t="s">
        <v>267</v>
      </c>
      <c r="H420" s="1">
        <v>14976</v>
      </c>
      <c r="I420" s="1"/>
      <c r="J420" s="1"/>
      <c r="K420" s="1">
        <v>2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>
        <v>2</v>
      </c>
      <c r="BQ420" s="1">
        <v>2</v>
      </c>
      <c r="BR420" s="1"/>
      <c r="BS420" s="1"/>
      <c r="BT420" s="1"/>
      <c r="BU420" s="1"/>
      <c r="BV420" s="1"/>
      <c r="BW420" s="1"/>
      <c r="BX420" s="1"/>
      <c r="BY420" s="1">
        <v>3</v>
      </c>
      <c r="BZ420" s="1"/>
      <c r="CA420" s="1"/>
      <c r="CB420" s="16">
        <f>SUM(Table1[[#This Row],[MOH 731_HTS_Positive_2-9 _(M)_ HV01-06]:[MOH 731_HTS_Positive_25+ _(F) (Including PMTCT)_HV01-15]])</f>
        <v>0</v>
      </c>
      <c r="CC420" s="16">
        <f>SUM(Table1[[#This Row],[MOH 731_HTS_Tests _(M)_ HV01-01]:[MOH 731_HTS_Tests _(F) (Including PMTCT)_ HV01-02]])</f>
        <v>2</v>
      </c>
      <c r="CD420" s="16">
        <f>Table1[[#This Row],[MOH 711 New ANC clients]]</f>
        <v>3</v>
      </c>
      <c r="CE420" s="6">
        <f>SUM(Table1[[#This Row],[MOH 731_EMTCT_Tested at ANC_Initial_HV02-02]])</f>
        <v>0</v>
      </c>
      <c r="CF420" s="6">
        <f t="shared" si="77"/>
        <v>0</v>
      </c>
      <c r="CG420" s="6">
        <f t="shared" si="77"/>
        <v>0</v>
      </c>
      <c r="CH420" s="6">
        <f>SUM(Table1[[#This Row],[MOH 731_EMTCT_Known Positive at 1st ANC_HV02-01]])</f>
        <v>0</v>
      </c>
      <c r="CI420" s="6">
        <f>SUM(Table1[[#This Row],[MOH 731_EMTCT_Positive Results_ANC_HV02-10]])</f>
        <v>0</v>
      </c>
      <c r="CJ420" s="6">
        <f t="shared" si="67"/>
        <v>0</v>
      </c>
      <c r="CK420" s="6">
        <f t="shared" si="68"/>
        <v>0</v>
      </c>
      <c r="CL420" s="6">
        <f>Table1[[#This Row],[MOH 731_EMTCT_Start HAART_ANC_HV02-15]]</f>
        <v>0</v>
      </c>
      <c r="CM420" s="6">
        <f>Table1[[#This Row],[MOH 731_EMTCT_On HAART at 1st ANC_HV02-14]]</f>
        <v>0</v>
      </c>
      <c r="CN420" s="6">
        <f>SUM(Table1[[#This Row],[MOH 731_HIV_TB_StartART_&lt;1 (M) HV03-01]:[MOH 731_HIV_TB_StartART_25+_(F)_HV03-14]])</f>
        <v>0</v>
      </c>
      <c r="CO420" s="6">
        <f>SUM(Table1[[#This Row],[MOH 731_HIV_TB_OnART_&lt;1 (M) HV03-15]:[MOH 731_HIV_TB_OnART_25+_(F)_HV03-28]])</f>
        <v>4</v>
      </c>
      <c r="CP420" s="6">
        <f>Table1[[#This Row],[anc1_731]]</f>
        <v>3</v>
      </c>
      <c r="CQ420" s="6">
        <f>Table1[[#This Row],[anc_kp]]</f>
        <v>0</v>
      </c>
      <c r="CR420" s="6">
        <f>Table1[[#This Row],[MOH 731_HIV_TB cases_New_HV03-61]]</f>
        <v>0</v>
      </c>
      <c r="CS420" s="6">
        <f>Table1[[#This Row],[MOH 731_HIV_TB New_KnownHIVPositive(KPs)_HV03-62]]</f>
        <v>0</v>
      </c>
      <c r="CT420" s="6">
        <f t="shared" si="69"/>
        <v>0</v>
      </c>
      <c r="CU420" s="6">
        <f t="shared" si="70"/>
        <v>0</v>
      </c>
      <c r="CV420" s="6">
        <f>Table1[[#This Row],[MOH 731_HIV_TB New HIV Positive_HV03-63]]</f>
        <v>0</v>
      </c>
      <c r="CW420" s="6">
        <f>Table1[[#This Row],[MOH 731_HIV_TB New Known HIV Positive (KP) on HAART_HV03-64]]</f>
        <v>0</v>
      </c>
      <c r="CX420" s="6">
        <f>Table1[[#This Row],[MOH 731_HIV_TB New_start_HAART_HV03-65]]</f>
        <v>0</v>
      </c>
      <c r="CY420" s="6">
        <f>SUM(Table1[[#This Row],[tb_alreadyart_3082]:[tb_newart_3083]])</f>
        <v>0</v>
      </c>
      <c r="CZ420" s="6">
        <f>SUM(Table1[[#This Row],[MOH 731_HTS_No. Initiated on PrEP (NEW)_General popn _(M)_ HV01-19]:[MOH 731_HTS_No. Initiated on PrEP (NEW)_Pregnant and breastfeeding women HV01-31]])</f>
        <v>0</v>
      </c>
      <c r="DA420" s="6">
        <f t="shared" si="71"/>
        <v>0</v>
      </c>
      <c r="DB420" s="6">
        <f t="shared" si="72"/>
        <v>0</v>
      </c>
      <c r="DC420" s="6">
        <f>Table1[[#This Row],[MOH 711 SGBV Total Survivors Seen]]</f>
        <v>0</v>
      </c>
      <c r="DD420" s="6">
        <f t="shared" si="73"/>
        <v>0</v>
      </c>
      <c r="DE420" s="6">
        <f t="shared" si="74"/>
        <v>0</v>
      </c>
      <c r="DF420" s="6">
        <f>SUM(Table1[[#This Row],[MOH 731_HIV_TB_StartTPT_&lt;15 HV03-31]:[MOH 731_HIV_TB_StartTPT_15+ HV03-32]])</f>
        <v>0</v>
      </c>
      <c r="DG420" s="6">
        <f t="shared" si="75"/>
        <v>0</v>
      </c>
      <c r="DH420" s="18"/>
      <c r="DI420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('202408_NMtE7XRIFzo','202408','NMtE7XRIFzo','14976','0','2','3','0','0','0','0','0','0','0','0','0','0','4','3','0','0','0','0','0','0','0','0','0','0','0','0','0','0','0','0','0');</v>
      </c>
    </row>
    <row r="421" spans="2:113" x14ac:dyDescent="0.25">
      <c r="B421" s="1">
        <v>202408</v>
      </c>
      <c r="C421" s="2">
        <v>45505</v>
      </c>
      <c r="D421" s="1">
        <v>202408</v>
      </c>
      <c r="E421" s="1"/>
      <c r="F421" s="1" t="s">
        <v>268</v>
      </c>
      <c r="G421" s="1" t="s">
        <v>269</v>
      </c>
      <c r="H421" s="1">
        <v>14978</v>
      </c>
      <c r="I421" s="1"/>
      <c r="J421" s="1">
        <v>14</v>
      </c>
      <c r="K421" s="1">
        <v>19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>
        <v>12</v>
      </c>
      <c r="AK421" s="1"/>
      <c r="AL421" s="1">
        <v>7</v>
      </c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>
        <v>7</v>
      </c>
      <c r="BZ421" s="1"/>
      <c r="CA421" s="1"/>
      <c r="CB421" s="16">
        <f>SUM(Table1[[#This Row],[MOH 731_HTS_Positive_2-9 _(M)_ HV01-06]:[MOH 731_HTS_Positive_25+ _(F) (Including PMTCT)_HV01-15]])</f>
        <v>0</v>
      </c>
      <c r="CC421" s="16">
        <f>SUM(Table1[[#This Row],[MOH 731_HTS_Tests _(M)_ HV01-01]:[MOH 731_HTS_Tests _(F) (Including PMTCT)_ HV01-02]])</f>
        <v>33</v>
      </c>
      <c r="CD421" s="16">
        <f>Table1[[#This Row],[MOH 711 New ANC clients]]</f>
        <v>7</v>
      </c>
      <c r="CE421" s="6">
        <f>SUM(Table1[[#This Row],[MOH 731_EMTCT_Tested at ANC_Initial_HV02-02]])</f>
        <v>12</v>
      </c>
      <c r="CF421" s="6">
        <f t="shared" si="77"/>
        <v>0</v>
      </c>
      <c r="CG421" s="6">
        <f t="shared" si="77"/>
        <v>0</v>
      </c>
      <c r="CH421" s="6">
        <f>SUM(Table1[[#This Row],[MOH 731_EMTCT_Known Positive at 1st ANC_HV02-01]])</f>
        <v>0</v>
      </c>
      <c r="CI421" s="6">
        <f>SUM(Table1[[#This Row],[MOH 731_EMTCT_Positive Results_ANC_HV02-10]])</f>
        <v>0</v>
      </c>
      <c r="CJ421" s="6">
        <f t="shared" si="67"/>
        <v>0</v>
      </c>
      <c r="CK421" s="6">
        <f t="shared" si="68"/>
        <v>0</v>
      </c>
      <c r="CL421" s="6">
        <f>Table1[[#This Row],[MOH 731_EMTCT_Start HAART_ANC_HV02-15]]</f>
        <v>0</v>
      </c>
      <c r="CM421" s="6">
        <f>Table1[[#This Row],[MOH 731_EMTCT_On HAART at 1st ANC_HV02-14]]</f>
        <v>0</v>
      </c>
      <c r="CN421" s="6">
        <f>SUM(Table1[[#This Row],[MOH 731_HIV_TB_StartART_&lt;1 (M) HV03-01]:[MOH 731_HIV_TB_StartART_25+_(F)_HV03-14]])</f>
        <v>0</v>
      </c>
      <c r="CO421" s="6">
        <f>SUM(Table1[[#This Row],[MOH 731_HIV_TB_OnART_&lt;1 (M) HV03-15]:[MOH 731_HIV_TB_OnART_25+_(F)_HV03-28]])</f>
        <v>0</v>
      </c>
      <c r="CP421" s="6">
        <f>Table1[[#This Row],[anc1_731]]</f>
        <v>7</v>
      </c>
      <c r="CQ421" s="6">
        <f>Table1[[#This Row],[anc_kp]]</f>
        <v>0</v>
      </c>
      <c r="CR421" s="6">
        <f>Table1[[#This Row],[MOH 731_HIV_TB cases_New_HV03-61]]</f>
        <v>0</v>
      </c>
      <c r="CS421" s="6">
        <f>Table1[[#This Row],[MOH 731_HIV_TB New_KnownHIVPositive(KPs)_HV03-62]]</f>
        <v>0</v>
      </c>
      <c r="CT421" s="6">
        <f t="shared" si="69"/>
        <v>0</v>
      </c>
      <c r="CU421" s="6">
        <f t="shared" si="70"/>
        <v>0</v>
      </c>
      <c r="CV421" s="6">
        <f>Table1[[#This Row],[MOH 731_HIV_TB New HIV Positive_HV03-63]]</f>
        <v>0</v>
      </c>
      <c r="CW421" s="6">
        <f>Table1[[#This Row],[MOH 731_HIV_TB New Known HIV Positive (KP) on HAART_HV03-64]]</f>
        <v>0</v>
      </c>
      <c r="CX421" s="6">
        <f>Table1[[#This Row],[MOH 731_HIV_TB New_start_HAART_HV03-65]]</f>
        <v>0</v>
      </c>
      <c r="CY421" s="6">
        <f>SUM(Table1[[#This Row],[tb_alreadyart_3082]:[tb_newart_3083]])</f>
        <v>0</v>
      </c>
      <c r="CZ421" s="6">
        <f>SUM(Table1[[#This Row],[MOH 731_HTS_No. Initiated on PrEP (NEW)_General popn _(M)_ HV01-19]:[MOH 731_HTS_No. Initiated on PrEP (NEW)_Pregnant and breastfeeding women HV01-31]])</f>
        <v>0</v>
      </c>
      <c r="DA421" s="6">
        <f t="shared" si="71"/>
        <v>0</v>
      </c>
      <c r="DB421" s="6">
        <f t="shared" si="72"/>
        <v>0</v>
      </c>
      <c r="DC421" s="6">
        <f>Table1[[#This Row],[MOH 711 SGBV Total Survivors Seen]]</f>
        <v>0</v>
      </c>
      <c r="DD421" s="6">
        <f t="shared" si="73"/>
        <v>0</v>
      </c>
      <c r="DE421" s="6">
        <f t="shared" si="74"/>
        <v>0</v>
      </c>
      <c r="DF421" s="6">
        <f>SUM(Table1[[#This Row],[MOH 731_HIV_TB_StartTPT_&lt;15 HV03-31]:[MOH 731_HIV_TB_StartTPT_15+ HV03-32]])</f>
        <v>0</v>
      </c>
      <c r="DG421" s="6">
        <f t="shared" si="75"/>
        <v>0</v>
      </c>
      <c r="DH421" s="18"/>
      <c r="DI421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('202408_KGfbcoxTJhh','202408','KGfbcoxTJhh','14978','0','33','7','12','0','0','0','0','0','0','0','0','0','0','7','0','0','0','0','0','0','0','0','0','0','0','0','0','0','0','0','0');</v>
      </c>
    </row>
    <row r="422" spans="2:113" x14ac:dyDescent="0.25">
      <c r="B422" s="1">
        <v>202408</v>
      </c>
      <c r="C422" s="2">
        <v>45505</v>
      </c>
      <c r="D422" s="1">
        <v>202408</v>
      </c>
      <c r="E422" s="1"/>
      <c r="F422" s="1" t="s">
        <v>270</v>
      </c>
      <c r="G422" s="1" t="s">
        <v>271</v>
      </c>
      <c r="H422" s="1">
        <v>14979</v>
      </c>
      <c r="I422" s="1"/>
      <c r="J422" s="1">
        <v>2</v>
      </c>
      <c r="K422" s="1">
        <v>41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>
        <v>37</v>
      </c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>
        <v>2</v>
      </c>
      <c r="BJ422" s="1"/>
      <c r="BK422" s="1">
        <v>1</v>
      </c>
      <c r="BL422" s="1"/>
      <c r="BM422" s="1"/>
      <c r="BN422" s="1"/>
      <c r="BO422" s="1"/>
      <c r="BP422" s="1">
        <v>1</v>
      </c>
      <c r="BQ422" s="1">
        <v>10</v>
      </c>
      <c r="BR422" s="1"/>
      <c r="BS422" s="1"/>
      <c r="BT422" s="1"/>
      <c r="BU422" s="1"/>
      <c r="BV422" s="1"/>
      <c r="BW422" s="1"/>
      <c r="BX422" s="1"/>
      <c r="BY422" s="1">
        <v>37</v>
      </c>
      <c r="BZ422" s="1"/>
      <c r="CA422" s="1">
        <v>2</v>
      </c>
      <c r="CB422" s="16">
        <f>SUM(Table1[[#This Row],[MOH 731_HTS_Positive_2-9 _(M)_ HV01-06]:[MOH 731_HTS_Positive_25+ _(F) (Including PMTCT)_HV01-15]])</f>
        <v>0</v>
      </c>
      <c r="CC422" s="16">
        <f>SUM(Table1[[#This Row],[MOH 731_HTS_Tests _(M)_ HV01-01]:[MOH 731_HTS_Tests _(F) (Including PMTCT)_ HV01-02]])</f>
        <v>43</v>
      </c>
      <c r="CD422" s="16">
        <f>Table1[[#This Row],[MOH 711 New ANC clients]]</f>
        <v>37</v>
      </c>
      <c r="CE422" s="6">
        <f>SUM(Table1[[#This Row],[MOH 731_EMTCT_Tested at ANC_Initial_HV02-02]])</f>
        <v>37</v>
      </c>
      <c r="CF422" s="6">
        <f t="shared" si="77"/>
        <v>0</v>
      </c>
      <c r="CG422" s="6">
        <f t="shared" si="77"/>
        <v>0</v>
      </c>
      <c r="CH422" s="6">
        <f>SUM(Table1[[#This Row],[MOH 731_EMTCT_Known Positive at 1st ANC_HV02-01]])</f>
        <v>0</v>
      </c>
      <c r="CI422" s="6">
        <f>SUM(Table1[[#This Row],[MOH 731_EMTCT_Positive Results_ANC_HV02-10]])</f>
        <v>0</v>
      </c>
      <c r="CJ422" s="6">
        <f t="shared" si="67"/>
        <v>0</v>
      </c>
      <c r="CK422" s="6">
        <f t="shared" si="68"/>
        <v>0</v>
      </c>
      <c r="CL422" s="6">
        <f>Table1[[#This Row],[MOH 731_EMTCT_Start HAART_ANC_HV02-15]]</f>
        <v>0</v>
      </c>
      <c r="CM422" s="6">
        <f>Table1[[#This Row],[MOH 731_EMTCT_On HAART at 1st ANC_HV02-14]]</f>
        <v>0</v>
      </c>
      <c r="CN422" s="6">
        <f>SUM(Table1[[#This Row],[MOH 731_HIV_TB_StartART_&lt;1 (M) HV03-01]:[MOH 731_HIV_TB_StartART_25+_(F)_HV03-14]])</f>
        <v>0</v>
      </c>
      <c r="CO422" s="6">
        <f>SUM(Table1[[#This Row],[MOH 731_HIV_TB_OnART_&lt;1 (M) HV03-15]:[MOH 731_HIV_TB_OnART_25+_(F)_HV03-28]])</f>
        <v>14</v>
      </c>
      <c r="CP422" s="6">
        <f>Table1[[#This Row],[anc1_731]]</f>
        <v>37</v>
      </c>
      <c r="CQ422" s="6">
        <f>Table1[[#This Row],[anc_kp]]</f>
        <v>0</v>
      </c>
      <c r="CR422" s="6">
        <f>Table1[[#This Row],[MOH 731_HIV_TB cases_New_HV03-61]]</f>
        <v>0</v>
      </c>
      <c r="CS422" s="6">
        <f>Table1[[#This Row],[MOH 731_HIV_TB New_KnownHIVPositive(KPs)_HV03-62]]</f>
        <v>0</v>
      </c>
      <c r="CT422" s="6">
        <f t="shared" si="69"/>
        <v>0</v>
      </c>
      <c r="CU422" s="6">
        <f t="shared" si="70"/>
        <v>0</v>
      </c>
      <c r="CV422" s="6">
        <f>Table1[[#This Row],[MOH 731_HIV_TB New HIV Positive_HV03-63]]</f>
        <v>0</v>
      </c>
      <c r="CW422" s="6">
        <f>Table1[[#This Row],[MOH 731_HIV_TB New Known HIV Positive (KP) on HAART_HV03-64]]</f>
        <v>0</v>
      </c>
      <c r="CX422" s="6">
        <f>Table1[[#This Row],[MOH 731_HIV_TB New_start_HAART_HV03-65]]</f>
        <v>0</v>
      </c>
      <c r="CY422" s="6">
        <f>SUM(Table1[[#This Row],[tb_alreadyart_3082]:[tb_newart_3083]])</f>
        <v>0</v>
      </c>
      <c r="CZ422" s="6">
        <f>SUM(Table1[[#This Row],[MOH 731_HTS_No. Initiated on PrEP (NEW)_General popn _(M)_ HV01-19]:[MOH 731_HTS_No. Initiated on PrEP (NEW)_Pregnant and breastfeeding women HV01-31]])</f>
        <v>0</v>
      </c>
      <c r="DA422" s="6">
        <f t="shared" si="71"/>
        <v>0</v>
      </c>
      <c r="DB422" s="6">
        <f t="shared" si="72"/>
        <v>0</v>
      </c>
      <c r="DC422" s="6">
        <f>Table1[[#This Row],[MOH 711 SGBV Total Survivors Seen]]</f>
        <v>2</v>
      </c>
      <c r="DD422" s="6">
        <f t="shared" si="73"/>
        <v>0</v>
      </c>
      <c r="DE422" s="6">
        <f t="shared" si="74"/>
        <v>0</v>
      </c>
      <c r="DF422" s="6">
        <f>SUM(Table1[[#This Row],[MOH 731_HIV_TB_StartTPT_&lt;15 HV03-31]:[MOH 731_HIV_TB_StartTPT_15+ HV03-32]])</f>
        <v>0</v>
      </c>
      <c r="DG422" s="6">
        <f t="shared" si="75"/>
        <v>0</v>
      </c>
      <c r="DH422" s="18"/>
      <c r="DI422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('202408_U07xBlCoslL','202408','U07xBlCoslL','14979','0','43','37','37','0','0','0','0','0','0','0','0','0','14','37','0','0','0','0','0','0','0','0','0','0','0','0','2','0','0','0','0');</v>
      </c>
    </row>
    <row r="423" spans="2:113" x14ac:dyDescent="0.25">
      <c r="B423" s="1">
        <v>202408</v>
      </c>
      <c r="C423" s="2">
        <v>45505</v>
      </c>
      <c r="D423" s="1">
        <v>202408</v>
      </c>
      <c r="E423" s="1"/>
      <c r="F423" s="1" t="s">
        <v>771</v>
      </c>
      <c r="G423" s="1" t="s">
        <v>772</v>
      </c>
      <c r="H423" s="1">
        <v>14983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>
        <v>2</v>
      </c>
      <c r="BZ423" s="1"/>
      <c r="CA423" s="1"/>
      <c r="CB423" s="16">
        <f>SUM(Table1[[#This Row],[MOH 731_HTS_Positive_2-9 _(M)_ HV01-06]:[MOH 731_HTS_Positive_25+ _(F) (Including PMTCT)_HV01-15]])</f>
        <v>0</v>
      </c>
      <c r="CC423" s="16">
        <f>SUM(Table1[[#This Row],[MOH 731_HTS_Tests _(M)_ HV01-01]:[MOH 731_HTS_Tests _(F) (Including PMTCT)_ HV01-02]])</f>
        <v>0</v>
      </c>
      <c r="CD423" s="16">
        <f>Table1[[#This Row],[MOH 711 New ANC clients]]</f>
        <v>2</v>
      </c>
      <c r="CE423" s="6">
        <f>SUM(Table1[[#This Row],[MOH 731_EMTCT_Tested at ANC_Initial_HV02-02]])</f>
        <v>0</v>
      </c>
      <c r="CF423" s="6">
        <f t="shared" si="77"/>
        <v>0</v>
      </c>
      <c r="CG423" s="6">
        <f t="shared" si="77"/>
        <v>0</v>
      </c>
      <c r="CH423" s="6">
        <f>SUM(Table1[[#This Row],[MOH 731_EMTCT_Known Positive at 1st ANC_HV02-01]])</f>
        <v>0</v>
      </c>
      <c r="CI423" s="6">
        <f>SUM(Table1[[#This Row],[MOH 731_EMTCT_Positive Results_ANC_HV02-10]])</f>
        <v>0</v>
      </c>
      <c r="CJ423" s="6">
        <f t="shared" si="67"/>
        <v>0</v>
      </c>
      <c r="CK423" s="6">
        <f t="shared" si="68"/>
        <v>0</v>
      </c>
      <c r="CL423" s="6">
        <f>Table1[[#This Row],[MOH 731_EMTCT_Start HAART_ANC_HV02-15]]</f>
        <v>0</v>
      </c>
      <c r="CM423" s="6">
        <f>Table1[[#This Row],[MOH 731_EMTCT_On HAART at 1st ANC_HV02-14]]</f>
        <v>0</v>
      </c>
      <c r="CN423" s="6">
        <f>SUM(Table1[[#This Row],[MOH 731_HIV_TB_StartART_&lt;1 (M) HV03-01]:[MOH 731_HIV_TB_StartART_25+_(F)_HV03-14]])</f>
        <v>0</v>
      </c>
      <c r="CO423" s="6">
        <f>SUM(Table1[[#This Row],[MOH 731_HIV_TB_OnART_&lt;1 (M) HV03-15]:[MOH 731_HIV_TB_OnART_25+_(F)_HV03-28]])</f>
        <v>0</v>
      </c>
      <c r="CP423" s="6">
        <f>Table1[[#This Row],[anc1_731]]</f>
        <v>2</v>
      </c>
      <c r="CQ423" s="6">
        <f>Table1[[#This Row],[anc_kp]]</f>
        <v>0</v>
      </c>
      <c r="CR423" s="6">
        <f>Table1[[#This Row],[MOH 731_HIV_TB cases_New_HV03-61]]</f>
        <v>0</v>
      </c>
      <c r="CS423" s="6">
        <f>Table1[[#This Row],[MOH 731_HIV_TB New_KnownHIVPositive(KPs)_HV03-62]]</f>
        <v>0</v>
      </c>
      <c r="CT423" s="6">
        <f t="shared" si="69"/>
        <v>0</v>
      </c>
      <c r="CU423" s="6">
        <f t="shared" si="70"/>
        <v>0</v>
      </c>
      <c r="CV423" s="6">
        <f>Table1[[#This Row],[MOH 731_HIV_TB New HIV Positive_HV03-63]]</f>
        <v>0</v>
      </c>
      <c r="CW423" s="6">
        <f>Table1[[#This Row],[MOH 731_HIV_TB New Known HIV Positive (KP) on HAART_HV03-64]]</f>
        <v>0</v>
      </c>
      <c r="CX423" s="6">
        <f>Table1[[#This Row],[MOH 731_HIV_TB New_start_HAART_HV03-65]]</f>
        <v>0</v>
      </c>
      <c r="CY423" s="6">
        <f>SUM(Table1[[#This Row],[tb_alreadyart_3082]:[tb_newart_3083]])</f>
        <v>0</v>
      </c>
      <c r="CZ423" s="6">
        <f>SUM(Table1[[#This Row],[MOH 731_HTS_No. Initiated on PrEP (NEW)_General popn _(M)_ HV01-19]:[MOH 731_HTS_No. Initiated on PrEP (NEW)_Pregnant and breastfeeding women HV01-31]])</f>
        <v>0</v>
      </c>
      <c r="DA423" s="6">
        <f t="shared" si="71"/>
        <v>0</v>
      </c>
      <c r="DB423" s="6">
        <f t="shared" si="72"/>
        <v>0</v>
      </c>
      <c r="DC423" s="6">
        <f>Table1[[#This Row],[MOH 711 SGBV Total Survivors Seen]]</f>
        <v>0</v>
      </c>
      <c r="DD423" s="6">
        <f t="shared" si="73"/>
        <v>0</v>
      </c>
      <c r="DE423" s="6">
        <f t="shared" si="74"/>
        <v>0</v>
      </c>
      <c r="DF423" s="6">
        <f>SUM(Table1[[#This Row],[MOH 731_HIV_TB_StartTPT_&lt;15 HV03-31]:[MOH 731_HIV_TB_StartTPT_15+ HV03-32]])</f>
        <v>0</v>
      </c>
      <c r="DG423" s="6">
        <f t="shared" si="75"/>
        <v>0</v>
      </c>
      <c r="DH423" s="18"/>
      <c r="DI423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('202408_keO6tEKdEn1','202408','keO6tEKdEn1','14983','0','0','2','0','0','0','0','0','0','0','0','0','0','0','2','0','0','0','0','0','0','0','0','0','0','0','0','0','0','0','0','0');</v>
      </c>
    </row>
    <row r="424" spans="2:113" x14ac:dyDescent="0.25">
      <c r="B424" s="1">
        <v>202408</v>
      </c>
      <c r="C424" s="2">
        <v>45505</v>
      </c>
      <c r="D424" s="1">
        <v>202408</v>
      </c>
      <c r="E424" s="1"/>
      <c r="F424" s="1" t="s">
        <v>547</v>
      </c>
      <c r="G424" s="1" t="s">
        <v>548</v>
      </c>
      <c r="H424" s="1">
        <v>14993</v>
      </c>
      <c r="I424" s="1"/>
      <c r="J424" s="1">
        <v>1</v>
      </c>
      <c r="K424" s="1">
        <v>8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>
        <v>4</v>
      </c>
      <c r="AK424" s="1">
        <v>2</v>
      </c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6">
        <f>SUM(Table1[[#This Row],[MOH 731_HTS_Positive_2-9 _(M)_ HV01-06]:[MOH 731_HTS_Positive_25+ _(F) (Including PMTCT)_HV01-15]])</f>
        <v>0</v>
      </c>
      <c r="CC424" s="16">
        <f>SUM(Table1[[#This Row],[MOH 731_HTS_Tests _(M)_ HV01-01]:[MOH 731_HTS_Tests _(F) (Including PMTCT)_ HV01-02]])</f>
        <v>9</v>
      </c>
      <c r="CD424" s="16">
        <f>Table1[[#This Row],[MOH 711 New ANC clients]]</f>
        <v>0</v>
      </c>
      <c r="CE424" s="6">
        <f>SUM(Table1[[#This Row],[MOH 731_EMTCT_Tested at ANC_Initial_HV02-02]])</f>
        <v>4</v>
      </c>
      <c r="CF424" s="6">
        <f t="shared" si="77"/>
        <v>0</v>
      </c>
      <c r="CG424" s="6">
        <f t="shared" si="77"/>
        <v>0</v>
      </c>
      <c r="CH424" s="6">
        <f>SUM(Table1[[#This Row],[MOH 731_EMTCT_Known Positive at 1st ANC_HV02-01]])</f>
        <v>0</v>
      </c>
      <c r="CI424" s="6">
        <f>SUM(Table1[[#This Row],[MOH 731_EMTCT_Positive Results_ANC_HV02-10]])</f>
        <v>0</v>
      </c>
      <c r="CJ424" s="6">
        <f t="shared" si="67"/>
        <v>0</v>
      </c>
      <c r="CK424" s="6">
        <f t="shared" si="68"/>
        <v>0</v>
      </c>
      <c r="CL424" s="6">
        <f>Table1[[#This Row],[MOH 731_EMTCT_Start HAART_ANC_HV02-15]]</f>
        <v>0</v>
      </c>
      <c r="CM424" s="6">
        <f>Table1[[#This Row],[MOH 731_EMTCT_On HAART at 1st ANC_HV02-14]]</f>
        <v>0</v>
      </c>
      <c r="CN424" s="6">
        <f>SUM(Table1[[#This Row],[MOH 731_HIV_TB_StartART_&lt;1 (M) HV03-01]:[MOH 731_HIV_TB_StartART_25+_(F)_HV03-14]])</f>
        <v>0</v>
      </c>
      <c r="CO424" s="6">
        <f>SUM(Table1[[#This Row],[MOH 731_HIV_TB_OnART_&lt;1 (M) HV03-15]:[MOH 731_HIV_TB_OnART_25+_(F)_HV03-28]])</f>
        <v>0</v>
      </c>
      <c r="CP424" s="6">
        <f>Table1[[#This Row],[anc1_731]]</f>
        <v>0</v>
      </c>
      <c r="CQ424" s="6">
        <f>Table1[[#This Row],[anc_kp]]</f>
        <v>0</v>
      </c>
      <c r="CR424" s="6">
        <f>Table1[[#This Row],[MOH 731_HIV_TB cases_New_HV03-61]]</f>
        <v>0</v>
      </c>
      <c r="CS424" s="6">
        <f>Table1[[#This Row],[MOH 731_HIV_TB New_KnownHIVPositive(KPs)_HV03-62]]</f>
        <v>0</v>
      </c>
      <c r="CT424" s="6">
        <f t="shared" si="69"/>
        <v>0</v>
      </c>
      <c r="CU424" s="6">
        <f t="shared" si="70"/>
        <v>0</v>
      </c>
      <c r="CV424" s="6">
        <f>Table1[[#This Row],[MOH 731_HIV_TB New HIV Positive_HV03-63]]</f>
        <v>0</v>
      </c>
      <c r="CW424" s="6">
        <f>Table1[[#This Row],[MOH 731_HIV_TB New Known HIV Positive (KP) on HAART_HV03-64]]</f>
        <v>0</v>
      </c>
      <c r="CX424" s="6">
        <f>Table1[[#This Row],[MOH 731_HIV_TB New_start_HAART_HV03-65]]</f>
        <v>0</v>
      </c>
      <c r="CY424" s="6">
        <f>SUM(Table1[[#This Row],[tb_alreadyart_3082]:[tb_newart_3083]])</f>
        <v>0</v>
      </c>
      <c r="CZ424" s="6">
        <f>SUM(Table1[[#This Row],[MOH 731_HTS_No. Initiated on PrEP (NEW)_General popn _(M)_ HV01-19]:[MOH 731_HTS_No. Initiated on PrEP (NEW)_Pregnant and breastfeeding women HV01-31]])</f>
        <v>0</v>
      </c>
      <c r="DA424" s="6">
        <f t="shared" si="71"/>
        <v>0</v>
      </c>
      <c r="DB424" s="6">
        <f t="shared" si="72"/>
        <v>0</v>
      </c>
      <c r="DC424" s="6">
        <f>Table1[[#This Row],[MOH 711 SGBV Total Survivors Seen]]</f>
        <v>0</v>
      </c>
      <c r="DD424" s="6">
        <f t="shared" si="73"/>
        <v>0</v>
      </c>
      <c r="DE424" s="6">
        <f t="shared" si="74"/>
        <v>0</v>
      </c>
      <c r="DF424" s="6">
        <f>SUM(Table1[[#This Row],[MOH 731_HIV_TB_StartTPT_&lt;15 HV03-31]:[MOH 731_HIV_TB_StartTPT_15+ HV03-32]])</f>
        <v>0</v>
      </c>
      <c r="DG424" s="6">
        <f t="shared" si="75"/>
        <v>0</v>
      </c>
      <c r="DH424" s="18"/>
      <c r="DI424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('202408_Hdk0wlIRPt8','202408','Hdk0wlIRPt8','14993','0','9','0','4','0','0','0','0','0','0','0','0','0','0','0','0','0','0','0','0','0','0','0','0','0','0','0','0','0','0','0','0');</v>
      </c>
    </row>
    <row r="425" spans="2:113" x14ac:dyDescent="0.25">
      <c r="B425" s="1">
        <v>202408</v>
      </c>
      <c r="C425" s="2">
        <v>45505</v>
      </c>
      <c r="D425" s="1">
        <v>202408</v>
      </c>
      <c r="E425" s="1"/>
      <c r="F425" s="1" t="s">
        <v>718</v>
      </c>
      <c r="G425" s="1" t="s">
        <v>719</v>
      </c>
      <c r="H425" s="1">
        <v>14995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>
        <v>11</v>
      </c>
      <c r="BZ425" s="1"/>
      <c r="CA425" s="1"/>
      <c r="CB425" s="16">
        <f>SUM(Table1[[#This Row],[MOH 731_HTS_Positive_2-9 _(M)_ HV01-06]:[MOH 731_HTS_Positive_25+ _(F) (Including PMTCT)_HV01-15]])</f>
        <v>0</v>
      </c>
      <c r="CC425" s="16">
        <f>SUM(Table1[[#This Row],[MOH 731_HTS_Tests _(M)_ HV01-01]:[MOH 731_HTS_Tests _(F) (Including PMTCT)_ HV01-02]])</f>
        <v>0</v>
      </c>
      <c r="CD425" s="16">
        <f>Table1[[#This Row],[MOH 711 New ANC clients]]</f>
        <v>11</v>
      </c>
      <c r="CE425" s="6">
        <f>SUM(Table1[[#This Row],[MOH 731_EMTCT_Tested at ANC_Initial_HV02-02]])</f>
        <v>0</v>
      </c>
      <c r="CF425" s="6">
        <f t="shared" si="77"/>
        <v>0</v>
      </c>
      <c r="CG425" s="6">
        <f t="shared" si="77"/>
        <v>0</v>
      </c>
      <c r="CH425" s="6">
        <f>SUM(Table1[[#This Row],[MOH 731_EMTCT_Known Positive at 1st ANC_HV02-01]])</f>
        <v>0</v>
      </c>
      <c r="CI425" s="6">
        <f>SUM(Table1[[#This Row],[MOH 731_EMTCT_Positive Results_ANC_HV02-10]])</f>
        <v>0</v>
      </c>
      <c r="CJ425" s="6">
        <f t="shared" si="67"/>
        <v>0</v>
      </c>
      <c r="CK425" s="6">
        <f t="shared" si="68"/>
        <v>0</v>
      </c>
      <c r="CL425" s="6">
        <f>Table1[[#This Row],[MOH 731_EMTCT_Start HAART_ANC_HV02-15]]</f>
        <v>0</v>
      </c>
      <c r="CM425" s="6">
        <f>Table1[[#This Row],[MOH 731_EMTCT_On HAART at 1st ANC_HV02-14]]</f>
        <v>0</v>
      </c>
      <c r="CN425" s="6">
        <f>SUM(Table1[[#This Row],[MOH 731_HIV_TB_StartART_&lt;1 (M) HV03-01]:[MOH 731_HIV_TB_StartART_25+_(F)_HV03-14]])</f>
        <v>0</v>
      </c>
      <c r="CO425" s="6">
        <f>SUM(Table1[[#This Row],[MOH 731_HIV_TB_OnART_&lt;1 (M) HV03-15]:[MOH 731_HIV_TB_OnART_25+_(F)_HV03-28]])</f>
        <v>0</v>
      </c>
      <c r="CP425" s="6">
        <f>Table1[[#This Row],[anc1_731]]</f>
        <v>11</v>
      </c>
      <c r="CQ425" s="6">
        <f>Table1[[#This Row],[anc_kp]]</f>
        <v>0</v>
      </c>
      <c r="CR425" s="6">
        <f>Table1[[#This Row],[MOH 731_HIV_TB cases_New_HV03-61]]</f>
        <v>0</v>
      </c>
      <c r="CS425" s="6">
        <f>Table1[[#This Row],[MOH 731_HIV_TB New_KnownHIVPositive(KPs)_HV03-62]]</f>
        <v>0</v>
      </c>
      <c r="CT425" s="6">
        <f t="shared" si="69"/>
        <v>0</v>
      </c>
      <c r="CU425" s="6">
        <f t="shared" si="70"/>
        <v>0</v>
      </c>
      <c r="CV425" s="6">
        <f>Table1[[#This Row],[MOH 731_HIV_TB New HIV Positive_HV03-63]]</f>
        <v>0</v>
      </c>
      <c r="CW425" s="6">
        <f>Table1[[#This Row],[MOH 731_HIV_TB New Known HIV Positive (KP) on HAART_HV03-64]]</f>
        <v>0</v>
      </c>
      <c r="CX425" s="6">
        <f>Table1[[#This Row],[MOH 731_HIV_TB New_start_HAART_HV03-65]]</f>
        <v>0</v>
      </c>
      <c r="CY425" s="6">
        <f>SUM(Table1[[#This Row],[tb_alreadyart_3082]:[tb_newart_3083]])</f>
        <v>0</v>
      </c>
      <c r="CZ425" s="6">
        <f>SUM(Table1[[#This Row],[MOH 731_HTS_No. Initiated on PrEP (NEW)_General popn _(M)_ HV01-19]:[MOH 731_HTS_No. Initiated on PrEP (NEW)_Pregnant and breastfeeding women HV01-31]])</f>
        <v>0</v>
      </c>
      <c r="DA425" s="6">
        <f t="shared" si="71"/>
        <v>0</v>
      </c>
      <c r="DB425" s="6">
        <f t="shared" si="72"/>
        <v>0</v>
      </c>
      <c r="DC425" s="6">
        <f>Table1[[#This Row],[MOH 711 SGBV Total Survivors Seen]]</f>
        <v>0</v>
      </c>
      <c r="DD425" s="6">
        <f t="shared" si="73"/>
        <v>0</v>
      </c>
      <c r="DE425" s="6">
        <f t="shared" si="74"/>
        <v>0</v>
      </c>
      <c r="DF425" s="6">
        <f>SUM(Table1[[#This Row],[MOH 731_HIV_TB_StartTPT_&lt;15 HV03-31]:[MOH 731_HIV_TB_StartTPT_15+ HV03-32]])</f>
        <v>0</v>
      </c>
      <c r="DG425" s="6">
        <f t="shared" si="75"/>
        <v>0</v>
      </c>
      <c r="DH425" s="18"/>
      <c r="DI425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('202408_VKlZO7TMUkR','202408','VKlZO7TMUkR','14995','0','0','11','0','0','0','0','0','0','0','0','0','0','0','11','0','0','0','0','0','0','0','0','0','0','0','0','0','0','0','0','0');</v>
      </c>
    </row>
    <row r="426" spans="2:113" x14ac:dyDescent="0.25">
      <c r="B426" s="1">
        <v>202408</v>
      </c>
      <c r="C426" s="2">
        <v>45505</v>
      </c>
      <c r="D426" s="1">
        <v>202408</v>
      </c>
      <c r="E426" s="1"/>
      <c r="F426" s="1" t="s">
        <v>272</v>
      </c>
      <c r="G426" s="1" t="s">
        <v>273</v>
      </c>
      <c r="H426" s="1">
        <v>14998</v>
      </c>
      <c r="I426" s="1"/>
      <c r="J426" s="1">
        <v>7</v>
      </c>
      <c r="K426" s="1">
        <v>45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>
        <v>18</v>
      </c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>
        <v>18</v>
      </c>
      <c r="BZ426" s="1"/>
      <c r="CA426" s="1"/>
      <c r="CB426" s="16">
        <f>SUM(Table1[[#This Row],[MOH 731_HTS_Positive_2-9 _(M)_ HV01-06]:[MOH 731_HTS_Positive_25+ _(F) (Including PMTCT)_HV01-15]])</f>
        <v>0</v>
      </c>
      <c r="CC426" s="16">
        <f>SUM(Table1[[#This Row],[MOH 731_HTS_Tests _(M)_ HV01-01]:[MOH 731_HTS_Tests _(F) (Including PMTCT)_ HV01-02]])</f>
        <v>52</v>
      </c>
      <c r="CD426" s="16">
        <f>Table1[[#This Row],[MOH 711 New ANC clients]]</f>
        <v>18</v>
      </c>
      <c r="CE426" s="6">
        <f>SUM(Table1[[#This Row],[MOH 731_EMTCT_Tested at ANC_Initial_HV02-02]])</f>
        <v>18</v>
      </c>
      <c r="CF426" s="6">
        <f t="shared" si="77"/>
        <v>0</v>
      </c>
      <c r="CG426" s="6">
        <f t="shared" si="77"/>
        <v>0</v>
      </c>
      <c r="CH426" s="6">
        <f>SUM(Table1[[#This Row],[MOH 731_EMTCT_Known Positive at 1st ANC_HV02-01]])</f>
        <v>0</v>
      </c>
      <c r="CI426" s="6">
        <f>SUM(Table1[[#This Row],[MOH 731_EMTCT_Positive Results_ANC_HV02-10]])</f>
        <v>0</v>
      </c>
      <c r="CJ426" s="6">
        <f t="shared" si="67"/>
        <v>0</v>
      </c>
      <c r="CK426" s="6">
        <f t="shared" si="68"/>
        <v>0</v>
      </c>
      <c r="CL426" s="6">
        <f>Table1[[#This Row],[MOH 731_EMTCT_Start HAART_ANC_HV02-15]]</f>
        <v>0</v>
      </c>
      <c r="CM426" s="6">
        <f>Table1[[#This Row],[MOH 731_EMTCT_On HAART at 1st ANC_HV02-14]]</f>
        <v>0</v>
      </c>
      <c r="CN426" s="6">
        <f>SUM(Table1[[#This Row],[MOH 731_HIV_TB_StartART_&lt;1 (M) HV03-01]:[MOH 731_HIV_TB_StartART_25+_(F)_HV03-14]])</f>
        <v>0</v>
      </c>
      <c r="CO426" s="6">
        <f>SUM(Table1[[#This Row],[MOH 731_HIV_TB_OnART_&lt;1 (M) HV03-15]:[MOH 731_HIV_TB_OnART_25+_(F)_HV03-28]])</f>
        <v>0</v>
      </c>
      <c r="CP426" s="6">
        <f>Table1[[#This Row],[anc1_731]]</f>
        <v>18</v>
      </c>
      <c r="CQ426" s="6">
        <f>Table1[[#This Row],[anc_kp]]</f>
        <v>0</v>
      </c>
      <c r="CR426" s="6">
        <f>Table1[[#This Row],[MOH 731_HIV_TB cases_New_HV03-61]]</f>
        <v>0</v>
      </c>
      <c r="CS426" s="6">
        <f>Table1[[#This Row],[MOH 731_HIV_TB New_KnownHIVPositive(KPs)_HV03-62]]</f>
        <v>0</v>
      </c>
      <c r="CT426" s="6">
        <f t="shared" si="69"/>
        <v>0</v>
      </c>
      <c r="CU426" s="6">
        <f t="shared" si="70"/>
        <v>0</v>
      </c>
      <c r="CV426" s="6">
        <f>Table1[[#This Row],[MOH 731_HIV_TB New HIV Positive_HV03-63]]</f>
        <v>0</v>
      </c>
      <c r="CW426" s="6">
        <f>Table1[[#This Row],[MOH 731_HIV_TB New Known HIV Positive (KP) on HAART_HV03-64]]</f>
        <v>0</v>
      </c>
      <c r="CX426" s="6">
        <f>Table1[[#This Row],[MOH 731_HIV_TB New_start_HAART_HV03-65]]</f>
        <v>0</v>
      </c>
      <c r="CY426" s="6">
        <f>SUM(Table1[[#This Row],[tb_alreadyart_3082]:[tb_newart_3083]])</f>
        <v>0</v>
      </c>
      <c r="CZ426" s="6">
        <f>SUM(Table1[[#This Row],[MOH 731_HTS_No. Initiated on PrEP (NEW)_General popn _(M)_ HV01-19]:[MOH 731_HTS_No. Initiated on PrEP (NEW)_Pregnant and breastfeeding women HV01-31]])</f>
        <v>0</v>
      </c>
      <c r="DA426" s="6">
        <f t="shared" si="71"/>
        <v>0</v>
      </c>
      <c r="DB426" s="6">
        <f t="shared" si="72"/>
        <v>0</v>
      </c>
      <c r="DC426" s="6">
        <f>Table1[[#This Row],[MOH 711 SGBV Total Survivors Seen]]</f>
        <v>0</v>
      </c>
      <c r="DD426" s="6">
        <f t="shared" si="73"/>
        <v>0</v>
      </c>
      <c r="DE426" s="6">
        <f t="shared" si="74"/>
        <v>0</v>
      </c>
      <c r="DF426" s="6">
        <f>SUM(Table1[[#This Row],[MOH 731_HIV_TB_StartTPT_&lt;15 HV03-31]:[MOH 731_HIV_TB_StartTPT_15+ HV03-32]])</f>
        <v>0</v>
      </c>
      <c r="DG426" s="6">
        <f t="shared" si="75"/>
        <v>0</v>
      </c>
      <c r="DH426" s="18"/>
      <c r="DI426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('202408_M8nKNVv8383','202408','M8nKNVv8383','14998','0','52','18','18','0','0','0','0','0','0','0','0','0','0','18','0','0','0','0','0','0','0','0','0','0','0','0','0','0','0','0','0');</v>
      </c>
    </row>
    <row r="427" spans="2:113" x14ac:dyDescent="0.25">
      <c r="B427" s="1">
        <v>202408</v>
      </c>
      <c r="C427" s="2">
        <v>45505</v>
      </c>
      <c r="D427" s="1">
        <v>202408</v>
      </c>
      <c r="E427" s="1"/>
      <c r="F427" s="1" t="s">
        <v>274</v>
      </c>
      <c r="G427" s="1" t="s">
        <v>275</v>
      </c>
      <c r="H427" s="1">
        <v>17348</v>
      </c>
      <c r="I427" s="1"/>
      <c r="J427" s="1">
        <v>1</v>
      </c>
      <c r="K427" s="1">
        <v>12</v>
      </c>
      <c r="L427" s="1"/>
      <c r="M427" s="1"/>
      <c r="N427" s="1"/>
      <c r="O427" s="1"/>
      <c r="P427" s="1"/>
      <c r="Q427" s="1"/>
      <c r="R427" s="1"/>
      <c r="S427" s="1"/>
      <c r="T427" s="1"/>
      <c r="U427" s="1">
        <v>1</v>
      </c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>
        <v>10</v>
      </c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>
        <v>1</v>
      </c>
      <c r="BP427" s="1">
        <v>2</v>
      </c>
      <c r="BQ427" s="1">
        <v>8</v>
      </c>
      <c r="BR427" s="1"/>
      <c r="BS427" s="1"/>
      <c r="BT427" s="1"/>
      <c r="BU427" s="1"/>
      <c r="BV427" s="1"/>
      <c r="BW427" s="1"/>
      <c r="BX427" s="1"/>
      <c r="BY427" s="1">
        <v>10</v>
      </c>
      <c r="BZ427" s="1"/>
      <c r="CA427" s="1"/>
      <c r="CB427" s="16">
        <f>SUM(Table1[[#This Row],[MOH 731_HTS_Positive_2-9 _(M)_ HV01-06]:[MOH 731_HTS_Positive_25+ _(F) (Including PMTCT)_HV01-15]])</f>
        <v>1</v>
      </c>
      <c r="CC427" s="16">
        <f>SUM(Table1[[#This Row],[MOH 731_HTS_Tests _(M)_ HV01-01]:[MOH 731_HTS_Tests _(F) (Including PMTCT)_ HV01-02]])</f>
        <v>13</v>
      </c>
      <c r="CD427" s="16">
        <f>Table1[[#This Row],[MOH 711 New ANC clients]]</f>
        <v>10</v>
      </c>
      <c r="CE427" s="6">
        <f>SUM(Table1[[#This Row],[MOH 731_EMTCT_Tested at ANC_Initial_HV02-02]])</f>
        <v>10</v>
      </c>
      <c r="CF427" s="6">
        <f t="shared" si="77"/>
        <v>0</v>
      </c>
      <c r="CG427" s="6">
        <f t="shared" si="77"/>
        <v>0</v>
      </c>
      <c r="CH427" s="6">
        <f>SUM(Table1[[#This Row],[MOH 731_EMTCT_Known Positive at 1st ANC_HV02-01]])</f>
        <v>0</v>
      </c>
      <c r="CI427" s="6">
        <f>SUM(Table1[[#This Row],[MOH 731_EMTCT_Positive Results_ANC_HV02-10]])</f>
        <v>0</v>
      </c>
      <c r="CJ427" s="6">
        <f t="shared" si="67"/>
        <v>0</v>
      </c>
      <c r="CK427" s="6">
        <f t="shared" si="68"/>
        <v>0</v>
      </c>
      <c r="CL427" s="6">
        <f>Table1[[#This Row],[MOH 731_EMTCT_Start HAART_ANC_HV02-15]]</f>
        <v>0</v>
      </c>
      <c r="CM427" s="6">
        <f>Table1[[#This Row],[MOH 731_EMTCT_On HAART at 1st ANC_HV02-14]]</f>
        <v>0</v>
      </c>
      <c r="CN427" s="6">
        <f>SUM(Table1[[#This Row],[MOH 731_HIV_TB_StartART_&lt;1 (M) HV03-01]:[MOH 731_HIV_TB_StartART_25+_(F)_HV03-14]])</f>
        <v>0</v>
      </c>
      <c r="CO427" s="6">
        <f>SUM(Table1[[#This Row],[MOH 731_HIV_TB_OnART_&lt;1 (M) HV03-15]:[MOH 731_HIV_TB_OnART_25+_(F)_HV03-28]])</f>
        <v>11</v>
      </c>
      <c r="CP427" s="6">
        <f>Table1[[#This Row],[anc1_731]]</f>
        <v>10</v>
      </c>
      <c r="CQ427" s="6">
        <f>Table1[[#This Row],[anc_kp]]</f>
        <v>0</v>
      </c>
      <c r="CR427" s="6">
        <f>Table1[[#This Row],[MOH 731_HIV_TB cases_New_HV03-61]]</f>
        <v>0</v>
      </c>
      <c r="CS427" s="6">
        <f>Table1[[#This Row],[MOH 731_HIV_TB New_KnownHIVPositive(KPs)_HV03-62]]</f>
        <v>0</v>
      </c>
      <c r="CT427" s="6">
        <f t="shared" si="69"/>
        <v>0</v>
      </c>
      <c r="CU427" s="6">
        <f t="shared" si="70"/>
        <v>0</v>
      </c>
      <c r="CV427" s="6">
        <f>Table1[[#This Row],[MOH 731_HIV_TB New HIV Positive_HV03-63]]</f>
        <v>0</v>
      </c>
      <c r="CW427" s="6">
        <f>Table1[[#This Row],[MOH 731_HIV_TB New Known HIV Positive (KP) on HAART_HV03-64]]</f>
        <v>0</v>
      </c>
      <c r="CX427" s="6">
        <f>Table1[[#This Row],[MOH 731_HIV_TB New_start_HAART_HV03-65]]</f>
        <v>0</v>
      </c>
      <c r="CY427" s="6">
        <f>SUM(Table1[[#This Row],[tb_alreadyart_3082]:[tb_newart_3083]])</f>
        <v>0</v>
      </c>
      <c r="CZ427" s="6">
        <f>SUM(Table1[[#This Row],[MOH 731_HTS_No. Initiated on PrEP (NEW)_General popn _(M)_ HV01-19]:[MOH 731_HTS_No. Initiated on PrEP (NEW)_Pregnant and breastfeeding women HV01-31]])</f>
        <v>0</v>
      </c>
      <c r="DA427" s="6">
        <f t="shared" si="71"/>
        <v>0</v>
      </c>
      <c r="DB427" s="6">
        <f t="shared" si="72"/>
        <v>0</v>
      </c>
      <c r="DC427" s="6">
        <f>Table1[[#This Row],[MOH 711 SGBV Total Survivors Seen]]</f>
        <v>0</v>
      </c>
      <c r="DD427" s="6">
        <f t="shared" si="73"/>
        <v>0</v>
      </c>
      <c r="DE427" s="6">
        <f t="shared" si="74"/>
        <v>0</v>
      </c>
      <c r="DF427" s="6">
        <f>SUM(Table1[[#This Row],[MOH 731_HIV_TB_StartTPT_&lt;15 HV03-31]:[MOH 731_HIV_TB_StartTPT_15+ HV03-32]])</f>
        <v>0</v>
      </c>
      <c r="DG427" s="6">
        <f t="shared" si="75"/>
        <v>0</v>
      </c>
      <c r="DH427" s="18"/>
      <c r="DI427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('202408_hlBIhApZ2UK','202408','hlBIhApZ2UK','17348','1','13','10','10','0','0','0','0','0','0','0','0','0','11','10','0','0','0','0','0','0','0','0','0','0','0','0','0','0','0','0','0');</v>
      </c>
    </row>
    <row r="428" spans="2:113" x14ac:dyDescent="0.25">
      <c r="B428" s="1">
        <v>202408</v>
      </c>
      <c r="C428" s="2">
        <v>45505</v>
      </c>
      <c r="D428" s="1">
        <v>202408</v>
      </c>
      <c r="E428" s="1"/>
      <c r="F428" s="1" t="s">
        <v>549</v>
      </c>
      <c r="G428" s="1" t="s">
        <v>550</v>
      </c>
      <c r="H428" s="1">
        <v>23256</v>
      </c>
      <c r="I428" s="1" t="s">
        <v>551</v>
      </c>
      <c r="J428" s="1">
        <v>4</v>
      </c>
      <c r="K428" s="1">
        <v>3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>
        <v>6</v>
      </c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>
        <v>6</v>
      </c>
      <c r="BZ428" s="1"/>
      <c r="CA428" s="1"/>
      <c r="CB428" s="16">
        <f>SUM(Table1[[#This Row],[MOH 731_HTS_Positive_2-9 _(M)_ HV01-06]:[MOH 731_HTS_Positive_25+ _(F) (Including PMTCT)_HV01-15]])</f>
        <v>0</v>
      </c>
      <c r="CC428" s="16">
        <f>SUM(Table1[[#This Row],[MOH 731_HTS_Tests _(M)_ HV01-01]:[MOH 731_HTS_Tests _(F) (Including PMTCT)_ HV01-02]])</f>
        <v>7</v>
      </c>
      <c r="CD428" s="16">
        <f>Table1[[#This Row],[MOH 711 New ANC clients]]</f>
        <v>6</v>
      </c>
      <c r="CE428" s="6">
        <f>SUM(Table1[[#This Row],[MOH 731_EMTCT_Tested at ANC_Initial_HV02-02]])</f>
        <v>6</v>
      </c>
      <c r="CF428" s="6">
        <f t="shared" si="77"/>
        <v>0</v>
      </c>
      <c r="CG428" s="6">
        <f t="shared" si="77"/>
        <v>0</v>
      </c>
      <c r="CH428" s="6">
        <f>SUM(Table1[[#This Row],[MOH 731_EMTCT_Known Positive at 1st ANC_HV02-01]])</f>
        <v>0</v>
      </c>
      <c r="CI428" s="6">
        <f>SUM(Table1[[#This Row],[MOH 731_EMTCT_Positive Results_ANC_HV02-10]])</f>
        <v>0</v>
      </c>
      <c r="CJ428" s="6">
        <f t="shared" si="67"/>
        <v>0</v>
      </c>
      <c r="CK428" s="6">
        <f t="shared" si="68"/>
        <v>0</v>
      </c>
      <c r="CL428" s="6">
        <f>Table1[[#This Row],[MOH 731_EMTCT_Start HAART_ANC_HV02-15]]</f>
        <v>0</v>
      </c>
      <c r="CM428" s="6">
        <f>Table1[[#This Row],[MOH 731_EMTCT_On HAART at 1st ANC_HV02-14]]</f>
        <v>0</v>
      </c>
      <c r="CN428" s="6">
        <f>SUM(Table1[[#This Row],[MOH 731_HIV_TB_StartART_&lt;1 (M) HV03-01]:[MOH 731_HIV_TB_StartART_25+_(F)_HV03-14]])</f>
        <v>0</v>
      </c>
      <c r="CO428" s="6">
        <f>SUM(Table1[[#This Row],[MOH 731_HIV_TB_OnART_&lt;1 (M) HV03-15]:[MOH 731_HIV_TB_OnART_25+_(F)_HV03-28]])</f>
        <v>0</v>
      </c>
      <c r="CP428" s="6">
        <f>Table1[[#This Row],[anc1_731]]</f>
        <v>6</v>
      </c>
      <c r="CQ428" s="6">
        <f>Table1[[#This Row],[anc_kp]]</f>
        <v>0</v>
      </c>
      <c r="CR428" s="6">
        <f>Table1[[#This Row],[MOH 731_HIV_TB cases_New_HV03-61]]</f>
        <v>0</v>
      </c>
      <c r="CS428" s="6">
        <f>Table1[[#This Row],[MOH 731_HIV_TB New_KnownHIVPositive(KPs)_HV03-62]]</f>
        <v>0</v>
      </c>
      <c r="CT428" s="6">
        <f t="shared" si="69"/>
        <v>0</v>
      </c>
      <c r="CU428" s="6">
        <f t="shared" si="70"/>
        <v>0</v>
      </c>
      <c r="CV428" s="6">
        <f>Table1[[#This Row],[MOH 731_HIV_TB New HIV Positive_HV03-63]]</f>
        <v>0</v>
      </c>
      <c r="CW428" s="6">
        <f>Table1[[#This Row],[MOH 731_HIV_TB New Known HIV Positive (KP) on HAART_HV03-64]]</f>
        <v>0</v>
      </c>
      <c r="CX428" s="6">
        <f>Table1[[#This Row],[MOH 731_HIV_TB New_start_HAART_HV03-65]]</f>
        <v>0</v>
      </c>
      <c r="CY428" s="6">
        <f>SUM(Table1[[#This Row],[tb_alreadyart_3082]:[tb_newart_3083]])</f>
        <v>0</v>
      </c>
      <c r="CZ428" s="6">
        <f>SUM(Table1[[#This Row],[MOH 731_HTS_No. Initiated on PrEP (NEW)_General popn _(M)_ HV01-19]:[MOH 731_HTS_No. Initiated on PrEP (NEW)_Pregnant and breastfeeding women HV01-31]])</f>
        <v>0</v>
      </c>
      <c r="DA428" s="6">
        <f t="shared" si="71"/>
        <v>0</v>
      </c>
      <c r="DB428" s="6">
        <f t="shared" si="72"/>
        <v>0</v>
      </c>
      <c r="DC428" s="6">
        <f>Table1[[#This Row],[MOH 711 SGBV Total Survivors Seen]]</f>
        <v>0</v>
      </c>
      <c r="DD428" s="6">
        <f t="shared" si="73"/>
        <v>0</v>
      </c>
      <c r="DE428" s="6">
        <f t="shared" si="74"/>
        <v>0</v>
      </c>
      <c r="DF428" s="6">
        <f>SUM(Table1[[#This Row],[MOH 731_HIV_TB_StartTPT_&lt;15 HV03-31]:[MOH 731_HIV_TB_StartTPT_15+ HV03-32]])</f>
        <v>0</v>
      </c>
      <c r="DG428" s="6">
        <f t="shared" si="75"/>
        <v>0</v>
      </c>
      <c r="DH428" s="18"/>
      <c r="DI428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('202408_wq5a5131T7z','202408','wq5a5131T7z','23256','0','7','6','6','0','0','0','0','0','0','0','0','0','0','6','0','0','0','0','0','0','0','0','0','0','0','0','0','0','0','0','0');</v>
      </c>
    </row>
    <row r="429" spans="2:113" x14ac:dyDescent="0.25">
      <c r="B429" s="1">
        <v>202408</v>
      </c>
      <c r="C429" s="2">
        <v>45505</v>
      </c>
      <c r="D429" s="1">
        <v>202408</v>
      </c>
      <c r="E429" s="1"/>
      <c r="F429" s="1" t="s">
        <v>276</v>
      </c>
      <c r="G429" s="1" t="s">
        <v>277</v>
      </c>
      <c r="H429" s="1">
        <v>15014</v>
      </c>
      <c r="I429" s="1"/>
      <c r="J429" s="1">
        <v>5</v>
      </c>
      <c r="K429" s="1">
        <v>24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>
        <v>11</v>
      </c>
      <c r="AK429" s="1">
        <v>6</v>
      </c>
      <c r="AL429" s="1">
        <v>1</v>
      </c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>
        <v>1</v>
      </c>
      <c r="BK429" s="1"/>
      <c r="BL429" s="1">
        <v>1</v>
      </c>
      <c r="BM429" s="1">
        <v>1</v>
      </c>
      <c r="BN429" s="1"/>
      <c r="BO429" s="1">
        <v>1</v>
      </c>
      <c r="BP429" s="1">
        <v>1</v>
      </c>
      <c r="BQ429" s="1">
        <v>16</v>
      </c>
      <c r="BR429" s="1"/>
      <c r="BS429" s="1"/>
      <c r="BT429" s="1"/>
      <c r="BU429" s="1"/>
      <c r="BV429" s="1"/>
      <c r="BW429" s="1"/>
      <c r="BX429" s="1"/>
      <c r="BY429" s="1">
        <v>11</v>
      </c>
      <c r="BZ429" s="1"/>
      <c r="CA429" s="1"/>
      <c r="CB429" s="16">
        <f>SUM(Table1[[#This Row],[MOH 731_HTS_Positive_2-9 _(M)_ HV01-06]:[MOH 731_HTS_Positive_25+ _(F) (Including PMTCT)_HV01-15]])</f>
        <v>0</v>
      </c>
      <c r="CC429" s="16">
        <f>SUM(Table1[[#This Row],[MOH 731_HTS_Tests _(M)_ HV01-01]:[MOH 731_HTS_Tests _(F) (Including PMTCT)_ HV01-02]])</f>
        <v>29</v>
      </c>
      <c r="CD429" s="16">
        <f>Table1[[#This Row],[MOH 711 New ANC clients]]</f>
        <v>11</v>
      </c>
      <c r="CE429" s="6">
        <f>SUM(Table1[[#This Row],[MOH 731_EMTCT_Tested at ANC_Initial_HV02-02]])</f>
        <v>11</v>
      </c>
      <c r="CF429" s="6">
        <f t="shared" si="77"/>
        <v>0</v>
      </c>
      <c r="CG429" s="6">
        <f t="shared" si="77"/>
        <v>0</v>
      </c>
      <c r="CH429" s="6">
        <f>SUM(Table1[[#This Row],[MOH 731_EMTCT_Known Positive at 1st ANC_HV02-01]])</f>
        <v>0</v>
      </c>
      <c r="CI429" s="6">
        <f>SUM(Table1[[#This Row],[MOH 731_EMTCT_Positive Results_ANC_HV02-10]])</f>
        <v>0</v>
      </c>
      <c r="CJ429" s="6">
        <f t="shared" si="67"/>
        <v>0</v>
      </c>
      <c r="CK429" s="6">
        <f t="shared" si="68"/>
        <v>0</v>
      </c>
      <c r="CL429" s="6">
        <f>Table1[[#This Row],[MOH 731_EMTCT_Start HAART_ANC_HV02-15]]</f>
        <v>0</v>
      </c>
      <c r="CM429" s="6">
        <f>Table1[[#This Row],[MOH 731_EMTCT_On HAART at 1st ANC_HV02-14]]</f>
        <v>0</v>
      </c>
      <c r="CN429" s="6">
        <f>SUM(Table1[[#This Row],[MOH 731_HIV_TB_StartART_&lt;1 (M) HV03-01]:[MOH 731_HIV_TB_StartART_25+_(F)_HV03-14]])</f>
        <v>0</v>
      </c>
      <c r="CO429" s="6">
        <f>SUM(Table1[[#This Row],[MOH 731_HIV_TB_OnART_&lt;1 (M) HV03-15]:[MOH 731_HIV_TB_OnART_25+_(F)_HV03-28]])</f>
        <v>21</v>
      </c>
      <c r="CP429" s="6">
        <f>Table1[[#This Row],[anc1_731]]</f>
        <v>11</v>
      </c>
      <c r="CQ429" s="6">
        <f>Table1[[#This Row],[anc_kp]]</f>
        <v>0</v>
      </c>
      <c r="CR429" s="6">
        <f>Table1[[#This Row],[MOH 731_HIV_TB cases_New_HV03-61]]</f>
        <v>0</v>
      </c>
      <c r="CS429" s="6">
        <f>Table1[[#This Row],[MOH 731_HIV_TB New_KnownHIVPositive(KPs)_HV03-62]]</f>
        <v>0</v>
      </c>
      <c r="CT429" s="6">
        <f t="shared" si="69"/>
        <v>0</v>
      </c>
      <c r="CU429" s="6">
        <f t="shared" si="70"/>
        <v>0</v>
      </c>
      <c r="CV429" s="6">
        <f>Table1[[#This Row],[MOH 731_HIV_TB New HIV Positive_HV03-63]]</f>
        <v>0</v>
      </c>
      <c r="CW429" s="6">
        <f>Table1[[#This Row],[MOH 731_HIV_TB New Known HIV Positive (KP) on HAART_HV03-64]]</f>
        <v>0</v>
      </c>
      <c r="CX429" s="6">
        <f>Table1[[#This Row],[MOH 731_HIV_TB New_start_HAART_HV03-65]]</f>
        <v>0</v>
      </c>
      <c r="CY429" s="6">
        <f>SUM(Table1[[#This Row],[tb_alreadyart_3082]:[tb_newart_3083]])</f>
        <v>0</v>
      </c>
      <c r="CZ429" s="6">
        <f>SUM(Table1[[#This Row],[MOH 731_HTS_No. Initiated on PrEP (NEW)_General popn _(M)_ HV01-19]:[MOH 731_HTS_No. Initiated on PrEP (NEW)_Pregnant and breastfeeding women HV01-31]])</f>
        <v>0</v>
      </c>
      <c r="DA429" s="6">
        <f t="shared" si="71"/>
        <v>0</v>
      </c>
      <c r="DB429" s="6">
        <f t="shared" si="72"/>
        <v>0</v>
      </c>
      <c r="DC429" s="6">
        <f>Table1[[#This Row],[MOH 711 SGBV Total Survivors Seen]]</f>
        <v>0</v>
      </c>
      <c r="DD429" s="6">
        <f t="shared" si="73"/>
        <v>0</v>
      </c>
      <c r="DE429" s="6">
        <f t="shared" si="74"/>
        <v>0</v>
      </c>
      <c r="DF429" s="6">
        <f>SUM(Table1[[#This Row],[MOH 731_HIV_TB_StartTPT_&lt;15 HV03-31]:[MOH 731_HIV_TB_StartTPT_15+ HV03-32]])</f>
        <v>0</v>
      </c>
      <c r="DG429" s="6">
        <f t="shared" si="75"/>
        <v>0</v>
      </c>
      <c r="DH429" s="18"/>
      <c r="DI429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('202408_AkUsg6s89rA','202408','AkUsg6s89rA','15014','0','29','11','11','0','0','0','0','0','0','0','0','0','21','11','0','0','0','0','0','0','0','0','0','0','0','0','0','0','0','0','0');</v>
      </c>
    </row>
    <row r="430" spans="2:113" x14ac:dyDescent="0.25">
      <c r="B430" s="1">
        <v>202408</v>
      </c>
      <c r="C430" s="2">
        <v>45505</v>
      </c>
      <c r="D430" s="1">
        <v>202408</v>
      </c>
      <c r="E430" s="1"/>
      <c r="F430" s="1" t="s">
        <v>720</v>
      </c>
      <c r="G430" s="1" t="s">
        <v>721</v>
      </c>
      <c r="H430" s="1">
        <v>20764</v>
      </c>
      <c r="I430" s="1" t="s">
        <v>722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>
        <v>3</v>
      </c>
      <c r="BZ430" s="1"/>
      <c r="CA430" s="1"/>
      <c r="CB430" s="16">
        <f>SUM(Table1[[#This Row],[MOH 731_HTS_Positive_2-9 _(M)_ HV01-06]:[MOH 731_HTS_Positive_25+ _(F) (Including PMTCT)_HV01-15]])</f>
        <v>0</v>
      </c>
      <c r="CC430" s="16">
        <f>SUM(Table1[[#This Row],[MOH 731_HTS_Tests _(M)_ HV01-01]:[MOH 731_HTS_Tests _(F) (Including PMTCT)_ HV01-02]])</f>
        <v>0</v>
      </c>
      <c r="CD430" s="16">
        <f>Table1[[#This Row],[MOH 711 New ANC clients]]</f>
        <v>3</v>
      </c>
      <c r="CE430" s="6">
        <f>SUM(Table1[[#This Row],[MOH 731_EMTCT_Tested at ANC_Initial_HV02-02]])</f>
        <v>0</v>
      </c>
      <c r="CF430" s="6">
        <f t="shared" si="77"/>
        <v>0</v>
      </c>
      <c r="CG430" s="6">
        <f t="shared" si="77"/>
        <v>0</v>
      </c>
      <c r="CH430" s="6">
        <f>SUM(Table1[[#This Row],[MOH 731_EMTCT_Known Positive at 1st ANC_HV02-01]])</f>
        <v>0</v>
      </c>
      <c r="CI430" s="6">
        <f>SUM(Table1[[#This Row],[MOH 731_EMTCT_Positive Results_ANC_HV02-10]])</f>
        <v>0</v>
      </c>
      <c r="CJ430" s="6">
        <f t="shared" si="67"/>
        <v>0</v>
      </c>
      <c r="CK430" s="6">
        <f t="shared" si="68"/>
        <v>0</v>
      </c>
      <c r="CL430" s="6">
        <f>Table1[[#This Row],[MOH 731_EMTCT_Start HAART_ANC_HV02-15]]</f>
        <v>0</v>
      </c>
      <c r="CM430" s="6">
        <f>Table1[[#This Row],[MOH 731_EMTCT_On HAART at 1st ANC_HV02-14]]</f>
        <v>0</v>
      </c>
      <c r="CN430" s="6">
        <f>SUM(Table1[[#This Row],[MOH 731_HIV_TB_StartART_&lt;1 (M) HV03-01]:[MOH 731_HIV_TB_StartART_25+_(F)_HV03-14]])</f>
        <v>0</v>
      </c>
      <c r="CO430" s="6">
        <f>SUM(Table1[[#This Row],[MOH 731_HIV_TB_OnART_&lt;1 (M) HV03-15]:[MOH 731_HIV_TB_OnART_25+_(F)_HV03-28]])</f>
        <v>0</v>
      </c>
      <c r="CP430" s="6">
        <f>Table1[[#This Row],[anc1_731]]</f>
        <v>3</v>
      </c>
      <c r="CQ430" s="6">
        <f>Table1[[#This Row],[anc_kp]]</f>
        <v>0</v>
      </c>
      <c r="CR430" s="6">
        <f>Table1[[#This Row],[MOH 731_HIV_TB cases_New_HV03-61]]</f>
        <v>0</v>
      </c>
      <c r="CS430" s="6">
        <f>Table1[[#This Row],[MOH 731_HIV_TB New_KnownHIVPositive(KPs)_HV03-62]]</f>
        <v>0</v>
      </c>
      <c r="CT430" s="6">
        <f t="shared" si="69"/>
        <v>0</v>
      </c>
      <c r="CU430" s="6">
        <f t="shared" si="70"/>
        <v>0</v>
      </c>
      <c r="CV430" s="6">
        <f>Table1[[#This Row],[MOH 731_HIV_TB New HIV Positive_HV03-63]]</f>
        <v>0</v>
      </c>
      <c r="CW430" s="6">
        <f>Table1[[#This Row],[MOH 731_HIV_TB New Known HIV Positive (KP) on HAART_HV03-64]]</f>
        <v>0</v>
      </c>
      <c r="CX430" s="6">
        <f>Table1[[#This Row],[MOH 731_HIV_TB New_start_HAART_HV03-65]]</f>
        <v>0</v>
      </c>
      <c r="CY430" s="6">
        <f>SUM(Table1[[#This Row],[tb_alreadyart_3082]:[tb_newart_3083]])</f>
        <v>0</v>
      </c>
      <c r="CZ430" s="6">
        <f>SUM(Table1[[#This Row],[MOH 731_HTS_No. Initiated on PrEP (NEW)_General popn _(M)_ HV01-19]:[MOH 731_HTS_No. Initiated on PrEP (NEW)_Pregnant and breastfeeding women HV01-31]])</f>
        <v>0</v>
      </c>
      <c r="DA430" s="6">
        <f t="shared" si="71"/>
        <v>0</v>
      </c>
      <c r="DB430" s="6">
        <f t="shared" si="72"/>
        <v>0</v>
      </c>
      <c r="DC430" s="6">
        <f>Table1[[#This Row],[MOH 711 SGBV Total Survivors Seen]]</f>
        <v>0</v>
      </c>
      <c r="DD430" s="6">
        <f t="shared" si="73"/>
        <v>0</v>
      </c>
      <c r="DE430" s="6">
        <f t="shared" si="74"/>
        <v>0</v>
      </c>
      <c r="DF430" s="6">
        <f>SUM(Table1[[#This Row],[MOH 731_HIV_TB_StartTPT_&lt;15 HV03-31]:[MOH 731_HIV_TB_StartTPT_15+ HV03-32]])</f>
        <v>0</v>
      </c>
      <c r="DG430" s="6">
        <f t="shared" si="75"/>
        <v>0</v>
      </c>
      <c r="DH430" s="18"/>
      <c r="DI430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('202408_aQMd0BEjEoX','202408','aQMd0BEjEoX','20764','0','0','3','0','0','0','0','0','0','0','0','0','0','0','3','0','0','0','0','0','0','0','0','0','0','0','0','0','0','0','0','0');</v>
      </c>
    </row>
    <row r="431" spans="2:113" x14ac:dyDescent="0.25">
      <c r="B431" s="1">
        <v>202408</v>
      </c>
      <c r="C431" s="2">
        <v>45505</v>
      </c>
      <c r="D431" s="1">
        <v>202408</v>
      </c>
      <c r="E431" s="1"/>
      <c r="F431" s="1" t="s">
        <v>278</v>
      </c>
      <c r="G431" s="1" t="s">
        <v>279</v>
      </c>
      <c r="H431" s="1">
        <v>15016</v>
      </c>
      <c r="I431" s="1"/>
      <c r="J431" s="1">
        <v>2</v>
      </c>
      <c r="K431" s="1">
        <v>6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>
        <v>3</v>
      </c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>
        <v>2</v>
      </c>
      <c r="BZ431" s="1"/>
      <c r="CA431" s="1"/>
      <c r="CB431" s="16">
        <f>SUM(Table1[[#This Row],[MOH 731_HTS_Positive_2-9 _(M)_ HV01-06]:[MOH 731_HTS_Positive_25+ _(F) (Including PMTCT)_HV01-15]])</f>
        <v>0</v>
      </c>
      <c r="CC431" s="16">
        <f>SUM(Table1[[#This Row],[MOH 731_HTS_Tests _(M)_ HV01-01]:[MOH 731_HTS_Tests _(F) (Including PMTCT)_ HV01-02]])</f>
        <v>8</v>
      </c>
      <c r="CD431" s="16">
        <f>Table1[[#This Row],[MOH 711 New ANC clients]]</f>
        <v>2</v>
      </c>
      <c r="CE431" s="6">
        <f>SUM(Table1[[#This Row],[MOH 731_EMTCT_Tested at ANC_Initial_HV02-02]])</f>
        <v>3</v>
      </c>
      <c r="CF431" s="6">
        <f t="shared" si="77"/>
        <v>0</v>
      </c>
      <c r="CG431" s="6">
        <f t="shared" si="77"/>
        <v>0</v>
      </c>
      <c r="CH431" s="6">
        <f>SUM(Table1[[#This Row],[MOH 731_EMTCT_Known Positive at 1st ANC_HV02-01]])</f>
        <v>0</v>
      </c>
      <c r="CI431" s="6">
        <f>SUM(Table1[[#This Row],[MOH 731_EMTCT_Positive Results_ANC_HV02-10]])</f>
        <v>0</v>
      </c>
      <c r="CJ431" s="6">
        <f t="shared" si="67"/>
        <v>0</v>
      </c>
      <c r="CK431" s="6">
        <f t="shared" si="68"/>
        <v>0</v>
      </c>
      <c r="CL431" s="6">
        <f>Table1[[#This Row],[MOH 731_EMTCT_Start HAART_ANC_HV02-15]]</f>
        <v>0</v>
      </c>
      <c r="CM431" s="6">
        <f>Table1[[#This Row],[MOH 731_EMTCT_On HAART at 1st ANC_HV02-14]]</f>
        <v>0</v>
      </c>
      <c r="CN431" s="6">
        <f>SUM(Table1[[#This Row],[MOH 731_HIV_TB_StartART_&lt;1 (M) HV03-01]:[MOH 731_HIV_TB_StartART_25+_(F)_HV03-14]])</f>
        <v>0</v>
      </c>
      <c r="CO431" s="6">
        <f>SUM(Table1[[#This Row],[MOH 731_HIV_TB_OnART_&lt;1 (M) HV03-15]:[MOH 731_HIV_TB_OnART_25+_(F)_HV03-28]])</f>
        <v>0</v>
      </c>
      <c r="CP431" s="6">
        <f>Table1[[#This Row],[anc1_731]]</f>
        <v>2</v>
      </c>
      <c r="CQ431" s="6">
        <f>Table1[[#This Row],[anc_kp]]</f>
        <v>0</v>
      </c>
      <c r="CR431" s="6">
        <f>Table1[[#This Row],[MOH 731_HIV_TB cases_New_HV03-61]]</f>
        <v>0</v>
      </c>
      <c r="CS431" s="6">
        <f>Table1[[#This Row],[MOH 731_HIV_TB New_KnownHIVPositive(KPs)_HV03-62]]</f>
        <v>0</v>
      </c>
      <c r="CT431" s="6">
        <f t="shared" si="69"/>
        <v>0</v>
      </c>
      <c r="CU431" s="6">
        <f t="shared" si="70"/>
        <v>0</v>
      </c>
      <c r="CV431" s="6">
        <f>Table1[[#This Row],[MOH 731_HIV_TB New HIV Positive_HV03-63]]</f>
        <v>0</v>
      </c>
      <c r="CW431" s="6">
        <f>Table1[[#This Row],[MOH 731_HIV_TB New Known HIV Positive (KP) on HAART_HV03-64]]</f>
        <v>0</v>
      </c>
      <c r="CX431" s="6">
        <f>Table1[[#This Row],[MOH 731_HIV_TB New_start_HAART_HV03-65]]</f>
        <v>0</v>
      </c>
      <c r="CY431" s="6">
        <f>SUM(Table1[[#This Row],[tb_alreadyart_3082]:[tb_newart_3083]])</f>
        <v>0</v>
      </c>
      <c r="CZ431" s="6">
        <f>SUM(Table1[[#This Row],[MOH 731_HTS_No. Initiated on PrEP (NEW)_General popn _(M)_ HV01-19]:[MOH 731_HTS_No. Initiated on PrEP (NEW)_Pregnant and breastfeeding women HV01-31]])</f>
        <v>0</v>
      </c>
      <c r="DA431" s="6">
        <f t="shared" si="71"/>
        <v>0</v>
      </c>
      <c r="DB431" s="6">
        <f t="shared" si="72"/>
        <v>0</v>
      </c>
      <c r="DC431" s="6">
        <f>Table1[[#This Row],[MOH 711 SGBV Total Survivors Seen]]</f>
        <v>0</v>
      </c>
      <c r="DD431" s="6">
        <f t="shared" si="73"/>
        <v>0</v>
      </c>
      <c r="DE431" s="6">
        <f t="shared" si="74"/>
        <v>0</v>
      </c>
      <c r="DF431" s="6">
        <f>SUM(Table1[[#This Row],[MOH 731_HIV_TB_StartTPT_&lt;15 HV03-31]:[MOH 731_HIV_TB_StartTPT_15+ HV03-32]])</f>
        <v>0</v>
      </c>
      <c r="DG431" s="6">
        <f t="shared" si="75"/>
        <v>0</v>
      </c>
      <c r="DH431" s="18"/>
      <c r="DI431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('202408_uKgdZY6oggg','202408','uKgdZY6oggg','15016','0','8','2','3','0','0','0','0','0','0','0','0','0','0','2','0','0','0','0','0','0','0','0','0','0','0','0','0','0','0','0','0');</v>
      </c>
    </row>
    <row r="432" spans="2:113" x14ac:dyDescent="0.25">
      <c r="B432" s="1">
        <v>202408</v>
      </c>
      <c r="C432" s="2">
        <v>45505</v>
      </c>
      <c r="D432" s="1">
        <v>202408</v>
      </c>
      <c r="E432" s="1"/>
      <c r="F432" s="1" t="s">
        <v>552</v>
      </c>
      <c r="G432" s="1" t="s">
        <v>553</v>
      </c>
      <c r="H432" s="1">
        <v>15017</v>
      </c>
      <c r="I432" s="1" t="s">
        <v>554</v>
      </c>
      <c r="J432" s="1"/>
      <c r="K432" s="1">
        <v>21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>
        <v>2</v>
      </c>
      <c r="BZ432" s="1"/>
      <c r="CA432" s="1"/>
      <c r="CB432" s="16">
        <f>SUM(Table1[[#This Row],[MOH 731_HTS_Positive_2-9 _(M)_ HV01-06]:[MOH 731_HTS_Positive_25+ _(F) (Including PMTCT)_HV01-15]])</f>
        <v>0</v>
      </c>
      <c r="CC432" s="16">
        <f>SUM(Table1[[#This Row],[MOH 731_HTS_Tests _(M)_ HV01-01]:[MOH 731_HTS_Tests _(F) (Including PMTCT)_ HV01-02]])</f>
        <v>21</v>
      </c>
      <c r="CD432" s="16">
        <f>Table1[[#This Row],[MOH 711 New ANC clients]]</f>
        <v>2</v>
      </c>
      <c r="CE432" s="6">
        <f>SUM(Table1[[#This Row],[MOH 731_EMTCT_Tested at ANC_Initial_HV02-02]])</f>
        <v>0</v>
      </c>
      <c r="CF432" s="6">
        <f t="shared" si="77"/>
        <v>0</v>
      </c>
      <c r="CG432" s="6">
        <f t="shared" si="77"/>
        <v>0</v>
      </c>
      <c r="CH432" s="6">
        <f>SUM(Table1[[#This Row],[MOH 731_EMTCT_Known Positive at 1st ANC_HV02-01]])</f>
        <v>0</v>
      </c>
      <c r="CI432" s="6">
        <f>SUM(Table1[[#This Row],[MOH 731_EMTCT_Positive Results_ANC_HV02-10]])</f>
        <v>0</v>
      </c>
      <c r="CJ432" s="6">
        <f t="shared" si="67"/>
        <v>0</v>
      </c>
      <c r="CK432" s="6">
        <f t="shared" si="68"/>
        <v>0</v>
      </c>
      <c r="CL432" s="6">
        <f>Table1[[#This Row],[MOH 731_EMTCT_Start HAART_ANC_HV02-15]]</f>
        <v>0</v>
      </c>
      <c r="CM432" s="6">
        <f>Table1[[#This Row],[MOH 731_EMTCT_On HAART at 1st ANC_HV02-14]]</f>
        <v>0</v>
      </c>
      <c r="CN432" s="6">
        <f>SUM(Table1[[#This Row],[MOH 731_HIV_TB_StartART_&lt;1 (M) HV03-01]:[MOH 731_HIV_TB_StartART_25+_(F)_HV03-14]])</f>
        <v>0</v>
      </c>
      <c r="CO432" s="6">
        <f>SUM(Table1[[#This Row],[MOH 731_HIV_TB_OnART_&lt;1 (M) HV03-15]:[MOH 731_HIV_TB_OnART_25+_(F)_HV03-28]])</f>
        <v>0</v>
      </c>
      <c r="CP432" s="6">
        <f>Table1[[#This Row],[anc1_731]]</f>
        <v>2</v>
      </c>
      <c r="CQ432" s="6">
        <f>Table1[[#This Row],[anc_kp]]</f>
        <v>0</v>
      </c>
      <c r="CR432" s="6">
        <f>Table1[[#This Row],[MOH 731_HIV_TB cases_New_HV03-61]]</f>
        <v>0</v>
      </c>
      <c r="CS432" s="6">
        <f>Table1[[#This Row],[MOH 731_HIV_TB New_KnownHIVPositive(KPs)_HV03-62]]</f>
        <v>0</v>
      </c>
      <c r="CT432" s="6">
        <f t="shared" si="69"/>
        <v>0</v>
      </c>
      <c r="CU432" s="6">
        <f t="shared" si="70"/>
        <v>0</v>
      </c>
      <c r="CV432" s="6">
        <f>Table1[[#This Row],[MOH 731_HIV_TB New HIV Positive_HV03-63]]</f>
        <v>0</v>
      </c>
      <c r="CW432" s="6">
        <f>Table1[[#This Row],[MOH 731_HIV_TB New Known HIV Positive (KP) on HAART_HV03-64]]</f>
        <v>0</v>
      </c>
      <c r="CX432" s="6">
        <f>Table1[[#This Row],[MOH 731_HIV_TB New_start_HAART_HV03-65]]</f>
        <v>0</v>
      </c>
      <c r="CY432" s="6">
        <f>SUM(Table1[[#This Row],[tb_alreadyart_3082]:[tb_newart_3083]])</f>
        <v>0</v>
      </c>
      <c r="CZ432" s="6">
        <f>SUM(Table1[[#This Row],[MOH 731_HTS_No. Initiated on PrEP (NEW)_General popn _(M)_ HV01-19]:[MOH 731_HTS_No. Initiated on PrEP (NEW)_Pregnant and breastfeeding women HV01-31]])</f>
        <v>0</v>
      </c>
      <c r="DA432" s="6">
        <f t="shared" si="71"/>
        <v>0</v>
      </c>
      <c r="DB432" s="6">
        <f t="shared" si="72"/>
        <v>0</v>
      </c>
      <c r="DC432" s="6">
        <f>Table1[[#This Row],[MOH 711 SGBV Total Survivors Seen]]</f>
        <v>0</v>
      </c>
      <c r="DD432" s="6">
        <f t="shared" si="73"/>
        <v>0</v>
      </c>
      <c r="DE432" s="6">
        <f t="shared" si="74"/>
        <v>0</v>
      </c>
      <c r="DF432" s="6">
        <f>SUM(Table1[[#This Row],[MOH 731_HIV_TB_StartTPT_&lt;15 HV03-31]:[MOH 731_HIV_TB_StartTPT_15+ HV03-32]])</f>
        <v>0</v>
      </c>
      <c r="DG432" s="6">
        <f t="shared" si="75"/>
        <v>0</v>
      </c>
      <c r="DH432" s="18"/>
      <c r="DI432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('202408_bR0ZSglgLa1','202408','bR0ZSglgLa1','15017','0','21','2','0','0','0','0','0','0','0','0','0','0','0','2','0','0','0','0','0','0','0','0','0','0','0','0','0','0','0','0','0');</v>
      </c>
    </row>
    <row r="433" spans="2:113" x14ac:dyDescent="0.25">
      <c r="B433" s="1">
        <v>202408</v>
      </c>
      <c r="C433" s="2">
        <v>45505</v>
      </c>
      <c r="D433" s="1">
        <v>202408</v>
      </c>
      <c r="E433" s="1"/>
      <c r="F433" s="1" t="s">
        <v>555</v>
      </c>
      <c r="G433" s="1" t="s">
        <v>556</v>
      </c>
      <c r="H433" s="1">
        <v>23345</v>
      </c>
      <c r="I433" s="1"/>
      <c r="J433" s="1"/>
      <c r="K433" s="1">
        <v>9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>
        <v>9</v>
      </c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>
        <v>1</v>
      </c>
      <c r="BK433" s="1"/>
      <c r="BL433" s="1"/>
      <c r="BM433" s="1"/>
      <c r="BN433" s="1"/>
      <c r="BO433" s="1">
        <v>2</v>
      </c>
      <c r="BP433" s="1">
        <v>1</v>
      </c>
      <c r="BQ433" s="1">
        <v>6</v>
      </c>
      <c r="BR433" s="1"/>
      <c r="BS433" s="1"/>
      <c r="BT433" s="1"/>
      <c r="BU433" s="1"/>
      <c r="BV433" s="1"/>
      <c r="BW433" s="1"/>
      <c r="BX433" s="1"/>
      <c r="BY433" s="1">
        <v>9</v>
      </c>
      <c r="BZ433" s="1"/>
      <c r="CA433" s="1"/>
      <c r="CB433" s="16">
        <f>SUM(Table1[[#This Row],[MOH 731_HTS_Positive_2-9 _(M)_ HV01-06]:[MOH 731_HTS_Positive_25+ _(F) (Including PMTCT)_HV01-15]])</f>
        <v>0</v>
      </c>
      <c r="CC433" s="16">
        <f>SUM(Table1[[#This Row],[MOH 731_HTS_Tests _(M)_ HV01-01]:[MOH 731_HTS_Tests _(F) (Including PMTCT)_ HV01-02]])</f>
        <v>9</v>
      </c>
      <c r="CD433" s="16">
        <f>Table1[[#This Row],[MOH 711 New ANC clients]]</f>
        <v>9</v>
      </c>
      <c r="CE433" s="6">
        <f>SUM(Table1[[#This Row],[MOH 731_EMTCT_Tested at ANC_Initial_HV02-02]])</f>
        <v>9</v>
      </c>
      <c r="CF433" s="6">
        <f t="shared" si="77"/>
        <v>0</v>
      </c>
      <c r="CG433" s="6">
        <f t="shared" si="77"/>
        <v>0</v>
      </c>
      <c r="CH433" s="6">
        <f>SUM(Table1[[#This Row],[MOH 731_EMTCT_Known Positive at 1st ANC_HV02-01]])</f>
        <v>0</v>
      </c>
      <c r="CI433" s="6">
        <f>SUM(Table1[[#This Row],[MOH 731_EMTCT_Positive Results_ANC_HV02-10]])</f>
        <v>0</v>
      </c>
      <c r="CJ433" s="6">
        <f t="shared" si="67"/>
        <v>0</v>
      </c>
      <c r="CK433" s="6">
        <f t="shared" si="68"/>
        <v>0</v>
      </c>
      <c r="CL433" s="6">
        <f>Table1[[#This Row],[MOH 731_EMTCT_Start HAART_ANC_HV02-15]]</f>
        <v>0</v>
      </c>
      <c r="CM433" s="6">
        <f>Table1[[#This Row],[MOH 731_EMTCT_On HAART at 1st ANC_HV02-14]]</f>
        <v>0</v>
      </c>
      <c r="CN433" s="6">
        <f>SUM(Table1[[#This Row],[MOH 731_HIV_TB_StartART_&lt;1 (M) HV03-01]:[MOH 731_HIV_TB_StartART_25+_(F)_HV03-14]])</f>
        <v>0</v>
      </c>
      <c r="CO433" s="6">
        <f>SUM(Table1[[#This Row],[MOH 731_HIV_TB_OnART_&lt;1 (M) HV03-15]:[MOH 731_HIV_TB_OnART_25+_(F)_HV03-28]])</f>
        <v>10</v>
      </c>
      <c r="CP433" s="6">
        <f>Table1[[#This Row],[anc1_731]]</f>
        <v>9</v>
      </c>
      <c r="CQ433" s="6">
        <f>Table1[[#This Row],[anc_kp]]</f>
        <v>0</v>
      </c>
      <c r="CR433" s="6">
        <f>Table1[[#This Row],[MOH 731_HIV_TB cases_New_HV03-61]]</f>
        <v>0</v>
      </c>
      <c r="CS433" s="6">
        <f>Table1[[#This Row],[MOH 731_HIV_TB New_KnownHIVPositive(KPs)_HV03-62]]</f>
        <v>0</v>
      </c>
      <c r="CT433" s="6">
        <f t="shared" si="69"/>
        <v>0</v>
      </c>
      <c r="CU433" s="6">
        <f t="shared" si="70"/>
        <v>0</v>
      </c>
      <c r="CV433" s="6">
        <f>Table1[[#This Row],[MOH 731_HIV_TB New HIV Positive_HV03-63]]</f>
        <v>0</v>
      </c>
      <c r="CW433" s="6">
        <f>Table1[[#This Row],[MOH 731_HIV_TB New Known HIV Positive (KP) on HAART_HV03-64]]</f>
        <v>0</v>
      </c>
      <c r="CX433" s="6">
        <f>Table1[[#This Row],[MOH 731_HIV_TB New_start_HAART_HV03-65]]</f>
        <v>0</v>
      </c>
      <c r="CY433" s="6">
        <f>SUM(Table1[[#This Row],[tb_alreadyart_3082]:[tb_newart_3083]])</f>
        <v>0</v>
      </c>
      <c r="CZ433" s="6">
        <f>SUM(Table1[[#This Row],[MOH 731_HTS_No. Initiated on PrEP (NEW)_General popn _(M)_ HV01-19]:[MOH 731_HTS_No. Initiated on PrEP (NEW)_Pregnant and breastfeeding women HV01-31]])</f>
        <v>0</v>
      </c>
      <c r="DA433" s="6">
        <f t="shared" si="71"/>
        <v>0</v>
      </c>
      <c r="DB433" s="6">
        <f t="shared" si="72"/>
        <v>0</v>
      </c>
      <c r="DC433" s="6">
        <f>Table1[[#This Row],[MOH 711 SGBV Total Survivors Seen]]</f>
        <v>0</v>
      </c>
      <c r="DD433" s="6">
        <f t="shared" si="73"/>
        <v>0</v>
      </c>
      <c r="DE433" s="6">
        <f t="shared" si="74"/>
        <v>0</v>
      </c>
      <c r="DF433" s="6">
        <f>SUM(Table1[[#This Row],[MOH 731_HIV_TB_StartTPT_&lt;15 HV03-31]:[MOH 731_HIV_TB_StartTPT_15+ HV03-32]])</f>
        <v>0</v>
      </c>
      <c r="DG433" s="6">
        <f t="shared" si="75"/>
        <v>0</v>
      </c>
      <c r="DH433" s="18"/>
      <c r="DI433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('202408_FqkudDNolS5','202408','FqkudDNolS5','23345','0','9','9','9','0','0','0','0','0','0','0','0','0','10','9','0','0','0','0','0','0','0','0','0','0','0','0','0','0','0','0','0');</v>
      </c>
    </row>
    <row r="434" spans="2:113" x14ac:dyDescent="0.25">
      <c r="B434" s="1">
        <v>202408</v>
      </c>
      <c r="C434" s="2">
        <v>45505</v>
      </c>
      <c r="D434" s="1">
        <v>202408</v>
      </c>
      <c r="E434" s="1"/>
      <c r="F434" s="1" t="s">
        <v>557</v>
      </c>
      <c r="G434" s="1" t="s">
        <v>558</v>
      </c>
      <c r="H434" s="1">
        <v>15028</v>
      </c>
      <c r="I434" s="1"/>
      <c r="J434" s="1"/>
      <c r="K434" s="1">
        <v>6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>
        <v>3</v>
      </c>
      <c r="AK434" s="1"/>
      <c r="AL434" s="1">
        <v>3</v>
      </c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>
        <v>3</v>
      </c>
      <c r="BZ434" s="1"/>
      <c r="CA434" s="1"/>
      <c r="CB434" s="16">
        <f>SUM(Table1[[#This Row],[MOH 731_HTS_Positive_2-9 _(M)_ HV01-06]:[MOH 731_HTS_Positive_25+ _(F) (Including PMTCT)_HV01-15]])</f>
        <v>0</v>
      </c>
      <c r="CC434" s="16">
        <f>SUM(Table1[[#This Row],[MOH 731_HTS_Tests _(M)_ HV01-01]:[MOH 731_HTS_Tests _(F) (Including PMTCT)_ HV01-02]])</f>
        <v>6</v>
      </c>
      <c r="CD434" s="16">
        <f>Table1[[#This Row],[MOH 711 New ANC clients]]</f>
        <v>3</v>
      </c>
      <c r="CE434" s="6">
        <f>SUM(Table1[[#This Row],[MOH 731_EMTCT_Tested at ANC_Initial_HV02-02]])</f>
        <v>3</v>
      </c>
      <c r="CF434" s="6">
        <f t="shared" si="77"/>
        <v>0</v>
      </c>
      <c r="CG434" s="6">
        <f t="shared" si="77"/>
        <v>0</v>
      </c>
      <c r="CH434" s="6">
        <f>SUM(Table1[[#This Row],[MOH 731_EMTCT_Known Positive at 1st ANC_HV02-01]])</f>
        <v>0</v>
      </c>
      <c r="CI434" s="6">
        <f>SUM(Table1[[#This Row],[MOH 731_EMTCT_Positive Results_ANC_HV02-10]])</f>
        <v>0</v>
      </c>
      <c r="CJ434" s="6">
        <f t="shared" si="67"/>
        <v>0</v>
      </c>
      <c r="CK434" s="6">
        <f t="shared" si="68"/>
        <v>0</v>
      </c>
      <c r="CL434" s="6">
        <f>Table1[[#This Row],[MOH 731_EMTCT_Start HAART_ANC_HV02-15]]</f>
        <v>0</v>
      </c>
      <c r="CM434" s="6">
        <f>Table1[[#This Row],[MOH 731_EMTCT_On HAART at 1st ANC_HV02-14]]</f>
        <v>0</v>
      </c>
      <c r="CN434" s="6">
        <f>SUM(Table1[[#This Row],[MOH 731_HIV_TB_StartART_&lt;1 (M) HV03-01]:[MOH 731_HIV_TB_StartART_25+_(F)_HV03-14]])</f>
        <v>0</v>
      </c>
      <c r="CO434" s="6">
        <f>SUM(Table1[[#This Row],[MOH 731_HIV_TB_OnART_&lt;1 (M) HV03-15]:[MOH 731_HIV_TB_OnART_25+_(F)_HV03-28]])</f>
        <v>0</v>
      </c>
      <c r="CP434" s="6">
        <f>Table1[[#This Row],[anc1_731]]</f>
        <v>3</v>
      </c>
      <c r="CQ434" s="6">
        <f>Table1[[#This Row],[anc_kp]]</f>
        <v>0</v>
      </c>
      <c r="CR434" s="6">
        <f>Table1[[#This Row],[MOH 731_HIV_TB cases_New_HV03-61]]</f>
        <v>0</v>
      </c>
      <c r="CS434" s="6">
        <f>Table1[[#This Row],[MOH 731_HIV_TB New_KnownHIVPositive(KPs)_HV03-62]]</f>
        <v>0</v>
      </c>
      <c r="CT434" s="6">
        <f t="shared" si="69"/>
        <v>0</v>
      </c>
      <c r="CU434" s="6">
        <f t="shared" si="70"/>
        <v>0</v>
      </c>
      <c r="CV434" s="6">
        <f>Table1[[#This Row],[MOH 731_HIV_TB New HIV Positive_HV03-63]]</f>
        <v>0</v>
      </c>
      <c r="CW434" s="6">
        <f>Table1[[#This Row],[MOH 731_HIV_TB New Known HIV Positive (KP) on HAART_HV03-64]]</f>
        <v>0</v>
      </c>
      <c r="CX434" s="6">
        <f>Table1[[#This Row],[MOH 731_HIV_TB New_start_HAART_HV03-65]]</f>
        <v>0</v>
      </c>
      <c r="CY434" s="6">
        <f>SUM(Table1[[#This Row],[tb_alreadyart_3082]:[tb_newart_3083]])</f>
        <v>0</v>
      </c>
      <c r="CZ434" s="6">
        <f>SUM(Table1[[#This Row],[MOH 731_HTS_No. Initiated on PrEP (NEW)_General popn _(M)_ HV01-19]:[MOH 731_HTS_No. Initiated on PrEP (NEW)_Pregnant and breastfeeding women HV01-31]])</f>
        <v>0</v>
      </c>
      <c r="DA434" s="6">
        <f t="shared" si="71"/>
        <v>0</v>
      </c>
      <c r="DB434" s="6">
        <f t="shared" si="72"/>
        <v>0</v>
      </c>
      <c r="DC434" s="6">
        <f>Table1[[#This Row],[MOH 711 SGBV Total Survivors Seen]]</f>
        <v>0</v>
      </c>
      <c r="DD434" s="6">
        <f t="shared" si="73"/>
        <v>0</v>
      </c>
      <c r="DE434" s="6">
        <f t="shared" si="74"/>
        <v>0</v>
      </c>
      <c r="DF434" s="6">
        <f>SUM(Table1[[#This Row],[MOH 731_HIV_TB_StartTPT_&lt;15 HV03-31]:[MOH 731_HIV_TB_StartTPT_15+ HV03-32]])</f>
        <v>0</v>
      </c>
      <c r="DG434" s="6">
        <f t="shared" si="75"/>
        <v>0</v>
      </c>
      <c r="DH434" s="18"/>
      <c r="DI434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('202408_TCBGWHUlgR2','202408','TCBGWHUlgR2','15028','0','6','3','3','0','0','0','0','0','0','0','0','0','0','3','0','0','0','0','0','0','0','0','0','0','0','0','0','0','0','0','0');</v>
      </c>
    </row>
    <row r="435" spans="2:113" x14ac:dyDescent="0.25">
      <c r="B435" s="1">
        <v>202408</v>
      </c>
      <c r="C435" s="2">
        <v>45505</v>
      </c>
      <c r="D435" s="1">
        <v>202408</v>
      </c>
      <c r="E435" s="1"/>
      <c r="F435" s="1" t="s">
        <v>280</v>
      </c>
      <c r="G435" s="1" t="s">
        <v>281</v>
      </c>
      <c r="H435" s="1">
        <v>17275</v>
      </c>
      <c r="I435" s="1" t="s">
        <v>89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>
        <v>3</v>
      </c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>
        <v>3</v>
      </c>
      <c r="BZ435" s="1"/>
      <c r="CA435" s="1"/>
      <c r="CB435" s="16">
        <f>SUM(Table1[[#This Row],[MOH 731_HTS_Positive_2-9 _(M)_ HV01-06]:[MOH 731_HTS_Positive_25+ _(F) (Including PMTCT)_HV01-15]])</f>
        <v>0</v>
      </c>
      <c r="CC435" s="16">
        <f>SUM(Table1[[#This Row],[MOH 731_HTS_Tests _(M)_ HV01-01]:[MOH 731_HTS_Tests _(F) (Including PMTCT)_ HV01-02]])</f>
        <v>0</v>
      </c>
      <c r="CD435" s="16">
        <f>Table1[[#This Row],[MOH 711 New ANC clients]]</f>
        <v>3</v>
      </c>
      <c r="CE435" s="6">
        <f>SUM(Table1[[#This Row],[MOH 731_EMTCT_Tested at ANC_Initial_HV02-02]])</f>
        <v>3</v>
      </c>
      <c r="CF435" s="6">
        <f t="shared" si="77"/>
        <v>0</v>
      </c>
      <c r="CG435" s="6">
        <f t="shared" si="77"/>
        <v>0</v>
      </c>
      <c r="CH435" s="6">
        <f>SUM(Table1[[#This Row],[MOH 731_EMTCT_Known Positive at 1st ANC_HV02-01]])</f>
        <v>0</v>
      </c>
      <c r="CI435" s="6">
        <f>SUM(Table1[[#This Row],[MOH 731_EMTCT_Positive Results_ANC_HV02-10]])</f>
        <v>0</v>
      </c>
      <c r="CJ435" s="6">
        <f t="shared" si="67"/>
        <v>0</v>
      </c>
      <c r="CK435" s="6">
        <f t="shared" si="68"/>
        <v>0</v>
      </c>
      <c r="CL435" s="6">
        <f>Table1[[#This Row],[MOH 731_EMTCT_Start HAART_ANC_HV02-15]]</f>
        <v>0</v>
      </c>
      <c r="CM435" s="6">
        <f>Table1[[#This Row],[MOH 731_EMTCT_On HAART at 1st ANC_HV02-14]]</f>
        <v>0</v>
      </c>
      <c r="CN435" s="6">
        <f>SUM(Table1[[#This Row],[MOH 731_HIV_TB_StartART_&lt;1 (M) HV03-01]:[MOH 731_HIV_TB_StartART_25+_(F)_HV03-14]])</f>
        <v>0</v>
      </c>
      <c r="CO435" s="6">
        <f>SUM(Table1[[#This Row],[MOH 731_HIV_TB_OnART_&lt;1 (M) HV03-15]:[MOH 731_HIV_TB_OnART_25+_(F)_HV03-28]])</f>
        <v>0</v>
      </c>
      <c r="CP435" s="6">
        <f>Table1[[#This Row],[anc1_731]]</f>
        <v>3</v>
      </c>
      <c r="CQ435" s="6">
        <f>Table1[[#This Row],[anc_kp]]</f>
        <v>0</v>
      </c>
      <c r="CR435" s="6">
        <f>Table1[[#This Row],[MOH 731_HIV_TB cases_New_HV03-61]]</f>
        <v>0</v>
      </c>
      <c r="CS435" s="6">
        <f>Table1[[#This Row],[MOH 731_HIV_TB New_KnownHIVPositive(KPs)_HV03-62]]</f>
        <v>0</v>
      </c>
      <c r="CT435" s="6">
        <f t="shared" si="69"/>
        <v>0</v>
      </c>
      <c r="CU435" s="6">
        <f t="shared" si="70"/>
        <v>0</v>
      </c>
      <c r="CV435" s="6">
        <f>Table1[[#This Row],[MOH 731_HIV_TB New HIV Positive_HV03-63]]</f>
        <v>0</v>
      </c>
      <c r="CW435" s="6">
        <f>Table1[[#This Row],[MOH 731_HIV_TB New Known HIV Positive (KP) on HAART_HV03-64]]</f>
        <v>0</v>
      </c>
      <c r="CX435" s="6">
        <f>Table1[[#This Row],[MOH 731_HIV_TB New_start_HAART_HV03-65]]</f>
        <v>0</v>
      </c>
      <c r="CY435" s="6">
        <f>SUM(Table1[[#This Row],[tb_alreadyart_3082]:[tb_newart_3083]])</f>
        <v>0</v>
      </c>
      <c r="CZ435" s="6">
        <f>SUM(Table1[[#This Row],[MOH 731_HTS_No. Initiated on PrEP (NEW)_General popn _(M)_ HV01-19]:[MOH 731_HTS_No. Initiated on PrEP (NEW)_Pregnant and breastfeeding women HV01-31]])</f>
        <v>0</v>
      </c>
      <c r="DA435" s="6">
        <f t="shared" si="71"/>
        <v>0</v>
      </c>
      <c r="DB435" s="6">
        <f t="shared" si="72"/>
        <v>0</v>
      </c>
      <c r="DC435" s="6">
        <f>Table1[[#This Row],[MOH 711 SGBV Total Survivors Seen]]</f>
        <v>0</v>
      </c>
      <c r="DD435" s="6">
        <f t="shared" si="73"/>
        <v>0</v>
      </c>
      <c r="DE435" s="6">
        <f t="shared" si="74"/>
        <v>0</v>
      </c>
      <c r="DF435" s="6">
        <f>SUM(Table1[[#This Row],[MOH 731_HIV_TB_StartTPT_&lt;15 HV03-31]:[MOH 731_HIV_TB_StartTPT_15+ HV03-32]])</f>
        <v>0</v>
      </c>
      <c r="DG435" s="6">
        <f t="shared" si="75"/>
        <v>0</v>
      </c>
      <c r="DH435" s="18"/>
      <c r="DI435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('202408_NJVnTQ5LD3H','202408','NJVnTQ5LD3H','17275','0','0','3','3','0','0','0','0','0','0','0','0','0','0','3','0','0','0','0','0','0','0','0','0','0','0','0','0','0','0','0','0');</v>
      </c>
    </row>
    <row r="436" spans="2:113" x14ac:dyDescent="0.25">
      <c r="B436" s="1">
        <v>202408</v>
      </c>
      <c r="C436" s="2">
        <v>45505</v>
      </c>
      <c r="D436" s="1">
        <v>202408</v>
      </c>
      <c r="E436" s="1"/>
      <c r="F436" s="1" t="s">
        <v>282</v>
      </c>
      <c r="G436" s="1" t="s">
        <v>283</v>
      </c>
      <c r="H436" s="1">
        <v>15029</v>
      </c>
      <c r="I436" s="1"/>
      <c r="J436" s="1">
        <v>18</v>
      </c>
      <c r="K436" s="1">
        <v>96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>
        <v>1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>
        <v>29</v>
      </c>
      <c r="AK436" s="1">
        <v>5</v>
      </c>
      <c r="AL436" s="1">
        <v>1</v>
      </c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>
        <v>1</v>
      </c>
      <c r="BI436" s="1"/>
      <c r="BJ436" s="1"/>
      <c r="BK436" s="1"/>
      <c r="BL436" s="1">
        <v>1</v>
      </c>
      <c r="BM436" s="1">
        <v>1</v>
      </c>
      <c r="BN436" s="1">
        <v>1</v>
      </c>
      <c r="BO436" s="1">
        <v>1</v>
      </c>
      <c r="BP436" s="1">
        <v>7</v>
      </c>
      <c r="BQ436" s="1">
        <v>16</v>
      </c>
      <c r="BR436" s="1"/>
      <c r="BS436" s="1"/>
      <c r="BT436" s="1">
        <v>3</v>
      </c>
      <c r="BU436" s="1"/>
      <c r="BV436" s="1"/>
      <c r="BW436" s="1"/>
      <c r="BX436" s="1"/>
      <c r="BY436" s="1">
        <v>29</v>
      </c>
      <c r="BZ436" s="1"/>
      <c r="CA436" s="1"/>
      <c r="CB436" s="16">
        <f>SUM(Table1[[#This Row],[MOH 731_HTS_Positive_2-9 _(M)_ HV01-06]:[MOH 731_HTS_Positive_25+ _(F) (Including PMTCT)_HV01-15]])</f>
        <v>0</v>
      </c>
      <c r="CC436" s="16">
        <f>SUM(Table1[[#This Row],[MOH 731_HTS_Tests _(M)_ HV01-01]:[MOH 731_HTS_Tests _(F) (Including PMTCT)_ HV01-02]])</f>
        <v>114</v>
      </c>
      <c r="CD436" s="16">
        <f>Table1[[#This Row],[MOH 711 New ANC clients]]</f>
        <v>29</v>
      </c>
      <c r="CE436" s="6">
        <f>SUM(Table1[[#This Row],[MOH 731_EMTCT_Tested at ANC_Initial_HV02-02]])</f>
        <v>29</v>
      </c>
      <c r="CF436" s="6">
        <f t="shared" si="77"/>
        <v>0</v>
      </c>
      <c r="CG436" s="6">
        <f t="shared" si="77"/>
        <v>0</v>
      </c>
      <c r="CH436" s="6">
        <f>SUM(Table1[[#This Row],[MOH 731_EMTCT_Known Positive at 1st ANC_HV02-01]])</f>
        <v>0</v>
      </c>
      <c r="CI436" s="6">
        <f>SUM(Table1[[#This Row],[MOH 731_EMTCT_Positive Results_ANC_HV02-10]])</f>
        <v>0</v>
      </c>
      <c r="CJ436" s="6">
        <f t="shared" si="67"/>
        <v>0</v>
      </c>
      <c r="CK436" s="6">
        <f t="shared" si="68"/>
        <v>0</v>
      </c>
      <c r="CL436" s="6">
        <f>Table1[[#This Row],[MOH 731_EMTCT_Start HAART_ANC_HV02-15]]</f>
        <v>0</v>
      </c>
      <c r="CM436" s="6">
        <f>Table1[[#This Row],[MOH 731_EMTCT_On HAART at 1st ANC_HV02-14]]</f>
        <v>0</v>
      </c>
      <c r="CN436" s="6">
        <f>SUM(Table1[[#This Row],[MOH 731_HIV_TB_StartART_&lt;1 (M) HV03-01]:[MOH 731_HIV_TB_StartART_25+_(F)_HV03-14]])</f>
        <v>0</v>
      </c>
      <c r="CO436" s="6">
        <f>SUM(Table1[[#This Row],[MOH 731_HIV_TB_OnART_&lt;1 (M) HV03-15]:[MOH 731_HIV_TB_OnART_25+_(F)_HV03-28]])</f>
        <v>28</v>
      </c>
      <c r="CP436" s="6">
        <f>Table1[[#This Row],[anc1_731]]</f>
        <v>29</v>
      </c>
      <c r="CQ436" s="6">
        <f>Table1[[#This Row],[anc_kp]]</f>
        <v>0</v>
      </c>
      <c r="CR436" s="6">
        <f>Table1[[#This Row],[MOH 731_HIV_TB cases_New_HV03-61]]</f>
        <v>3</v>
      </c>
      <c r="CS436" s="6">
        <f>Table1[[#This Row],[MOH 731_HIV_TB New_KnownHIVPositive(KPs)_HV03-62]]</f>
        <v>0</v>
      </c>
      <c r="CT436" s="6">
        <f t="shared" si="69"/>
        <v>0</v>
      </c>
      <c r="CU436" s="6">
        <f t="shared" si="70"/>
        <v>0</v>
      </c>
      <c r="CV436" s="6">
        <f>Table1[[#This Row],[MOH 731_HIV_TB New HIV Positive_HV03-63]]</f>
        <v>0</v>
      </c>
      <c r="CW436" s="6">
        <f>Table1[[#This Row],[MOH 731_HIV_TB New Known HIV Positive (KP) on HAART_HV03-64]]</f>
        <v>0</v>
      </c>
      <c r="CX436" s="6">
        <f>Table1[[#This Row],[MOH 731_HIV_TB New_start_HAART_HV03-65]]</f>
        <v>0</v>
      </c>
      <c r="CY436" s="6">
        <f>SUM(Table1[[#This Row],[tb_alreadyart_3082]:[tb_newart_3083]])</f>
        <v>0</v>
      </c>
      <c r="CZ436" s="6">
        <f>SUM(Table1[[#This Row],[MOH 731_HTS_No. Initiated on PrEP (NEW)_General popn _(M)_ HV01-19]:[MOH 731_HTS_No. Initiated on PrEP (NEW)_Pregnant and breastfeeding women HV01-31]])</f>
        <v>1</v>
      </c>
      <c r="DA436" s="6">
        <f t="shared" si="71"/>
        <v>0</v>
      </c>
      <c r="DB436" s="6">
        <f t="shared" si="72"/>
        <v>0</v>
      </c>
      <c r="DC436" s="6">
        <f>Table1[[#This Row],[MOH 711 SGBV Total Survivors Seen]]</f>
        <v>0</v>
      </c>
      <c r="DD436" s="6">
        <f t="shared" si="73"/>
        <v>0</v>
      </c>
      <c r="DE436" s="6">
        <f t="shared" si="74"/>
        <v>0</v>
      </c>
      <c r="DF436" s="6">
        <f>SUM(Table1[[#This Row],[MOH 731_HIV_TB_StartTPT_&lt;15 HV03-31]:[MOH 731_HIV_TB_StartTPT_15+ HV03-32]])</f>
        <v>0</v>
      </c>
      <c r="DG436" s="6">
        <f t="shared" si="75"/>
        <v>0</v>
      </c>
      <c r="DH436" s="18"/>
      <c r="DI436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('202408_MDoP17LtqAC','202408','MDoP17LtqAC','15029','0','114','29','29','0','0','0','0','0','0','0','0','0','28','29','0','3','0','0','0','0','0','0','0','1','0','0','0','0','0','0','0');</v>
      </c>
    </row>
    <row r="437" spans="2:113" x14ac:dyDescent="0.25">
      <c r="B437" s="1">
        <v>202408</v>
      </c>
      <c r="C437" s="2">
        <v>45505</v>
      </c>
      <c r="D437" s="1">
        <v>202408</v>
      </c>
      <c r="E437" s="1"/>
      <c r="F437" s="1" t="s">
        <v>559</v>
      </c>
      <c r="G437" s="1" t="s">
        <v>560</v>
      </c>
      <c r="H437" s="1">
        <v>30806</v>
      </c>
      <c r="I437" s="1"/>
      <c r="J437" s="1">
        <v>5</v>
      </c>
      <c r="K437" s="1">
        <v>1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>
        <v>2</v>
      </c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>
        <v>1</v>
      </c>
      <c r="BZ437" s="1"/>
      <c r="CA437" s="1"/>
      <c r="CB437" s="16">
        <f>SUM(Table1[[#This Row],[MOH 731_HTS_Positive_2-9 _(M)_ HV01-06]:[MOH 731_HTS_Positive_25+ _(F) (Including PMTCT)_HV01-15]])</f>
        <v>0</v>
      </c>
      <c r="CC437" s="16">
        <f>SUM(Table1[[#This Row],[MOH 731_HTS_Tests _(M)_ HV01-01]:[MOH 731_HTS_Tests _(F) (Including PMTCT)_ HV01-02]])</f>
        <v>6</v>
      </c>
      <c r="CD437" s="16">
        <f>Table1[[#This Row],[MOH 711 New ANC clients]]</f>
        <v>1</v>
      </c>
      <c r="CE437" s="6">
        <f>SUM(Table1[[#This Row],[MOH 731_EMTCT_Tested at ANC_Initial_HV02-02]])</f>
        <v>2</v>
      </c>
      <c r="CF437" s="6">
        <f t="shared" si="77"/>
        <v>0</v>
      </c>
      <c r="CG437" s="6">
        <f t="shared" si="77"/>
        <v>0</v>
      </c>
      <c r="CH437" s="6">
        <f>SUM(Table1[[#This Row],[MOH 731_EMTCT_Known Positive at 1st ANC_HV02-01]])</f>
        <v>0</v>
      </c>
      <c r="CI437" s="6">
        <f>SUM(Table1[[#This Row],[MOH 731_EMTCT_Positive Results_ANC_HV02-10]])</f>
        <v>0</v>
      </c>
      <c r="CJ437" s="6">
        <f t="shared" si="67"/>
        <v>0</v>
      </c>
      <c r="CK437" s="6">
        <f t="shared" si="68"/>
        <v>0</v>
      </c>
      <c r="CL437" s="6">
        <f>Table1[[#This Row],[MOH 731_EMTCT_Start HAART_ANC_HV02-15]]</f>
        <v>0</v>
      </c>
      <c r="CM437" s="6">
        <f>Table1[[#This Row],[MOH 731_EMTCT_On HAART at 1st ANC_HV02-14]]</f>
        <v>0</v>
      </c>
      <c r="CN437" s="6">
        <f>SUM(Table1[[#This Row],[MOH 731_HIV_TB_StartART_&lt;1 (M) HV03-01]:[MOH 731_HIV_TB_StartART_25+_(F)_HV03-14]])</f>
        <v>0</v>
      </c>
      <c r="CO437" s="6">
        <f>SUM(Table1[[#This Row],[MOH 731_HIV_TB_OnART_&lt;1 (M) HV03-15]:[MOH 731_HIV_TB_OnART_25+_(F)_HV03-28]])</f>
        <v>0</v>
      </c>
      <c r="CP437" s="6">
        <f>Table1[[#This Row],[anc1_731]]</f>
        <v>1</v>
      </c>
      <c r="CQ437" s="6">
        <f>Table1[[#This Row],[anc_kp]]</f>
        <v>0</v>
      </c>
      <c r="CR437" s="6">
        <f>Table1[[#This Row],[MOH 731_HIV_TB cases_New_HV03-61]]</f>
        <v>0</v>
      </c>
      <c r="CS437" s="6">
        <f>Table1[[#This Row],[MOH 731_HIV_TB New_KnownHIVPositive(KPs)_HV03-62]]</f>
        <v>0</v>
      </c>
      <c r="CT437" s="6">
        <f t="shared" si="69"/>
        <v>0</v>
      </c>
      <c r="CU437" s="6">
        <f t="shared" si="70"/>
        <v>0</v>
      </c>
      <c r="CV437" s="6">
        <f>Table1[[#This Row],[MOH 731_HIV_TB New HIV Positive_HV03-63]]</f>
        <v>0</v>
      </c>
      <c r="CW437" s="6">
        <f>Table1[[#This Row],[MOH 731_HIV_TB New Known HIV Positive (KP) on HAART_HV03-64]]</f>
        <v>0</v>
      </c>
      <c r="CX437" s="6">
        <f>Table1[[#This Row],[MOH 731_HIV_TB New_start_HAART_HV03-65]]</f>
        <v>0</v>
      </c>
      <c r="CY437" s="6">
        <f>SUM(Table1[[#This Row],[tb_alreadyart_3082]:[tb_newart_3083]])</f>
        <v>0</v>
      </c>
      <c r="CZ437" s="6">
        <f>SUM(Table1[[#This Row],[MOH 731_HTS_No. Initiated on PrEP (NEW)_General popn _(M)_ HV01-19]:[MOH 731_HTS_No. Initiated on PrEP (NEW)_Pregnant and breastfeeding women HV01-31]])</f>
        <v>0</v>
      </c>
      <c r="DA437" s="6">
        <f t="shared" si="71"/>
        <v>0</v>
      </c>
      <c r="DB437" s="6">
        <f t="shared" si="72"/>
        <v>0</v>
      </c>
      <c r="DC437" s="6">
        <f>Table1[[#This Row],[MOH 711 SGBV Total Survivors Seen]]</f>
        <v>0</v>
      </c>
      <c r="DD437" s="6">
        <f t="shared" si="73"/>
        <v>0</v>
      </c>
      <c r="DE437" s="6">
        <f t="shared" si="74"/>
        <v>0</v>
      </c>
      <c r="DF437" s="6">
        <f>SUM(Table1[[#This Row],[MOH 731_HIV_TB_StartTPT_&lt;15 HV03-31]:[MOH 731_HIV_TB_StartTPT_15+ HV03-32]])</f>
        <v>0</v>
      </c>
      <c r="DG437" s="6">
        <f t="shared" si="75"/>
        <v>0</v>
      </c>
      <c r="DH437" s="18"/>
      <c r="DI437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('202408_DUZ7XL5w0ny','202408','DUZ7XL5w0ny','30806','0','6','1','2','0','0','0','0','0','0','0','0','0','0','1','0','0','0','0','0','0','0','0','0','0','0','0','0','0','0','0','0');</v>
      </c>
    </row>
    <row r="438" spans="2:113" x14ac:dyDescent="0.25">
      <c r="B438" s="1">
        <v>202408</v>
      </c>
      <c r="C438" s="2">
        <v>45505</v>
      </c>
      <c r="D438" s="1">
        <v>202408</v>
      </c>
      <c r="E438" s="1"/>
      <c r="F438" s="1" t="s">
        <v>286</v>
      </c>
      <c r="G438" s="1" t="s">
        <v>287</v>
      </c>
      <c r="H438" s="1">
        <v>20717</v>
      </c>
      <c r="I438" s="1"/>
      <c r="J438" s="1"/>
      <c r="K438" s="1">
        <v>61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>
        <v>14</v>
      </c>
      <c r="BZ438" s="1"/>
      <c r="CA438" s="1"/>
      <c r="CB438" s="16">
        <f>SUM(Table1[[#This Row],[MOH 731_HTS_Positive_2-9 _(M)_ HV01-06]:[MOH 731_HTS_Positive_25+ _(F) (Including PMTCT)_HV01-15]])</f>
        <v>0</v>
      </c>
      <c r="CC438" s="16">
        <f>SUM(Table1[[#This Row],[MOH 731_HTS_Tests _(M)_ HV01-01]:[MOH 731_HTS_Tests _(F) (Including PMTCT)_ HV01-02]])</f>
        <v>61</v>
      </c>
      <c r="CD438" s="16">
        <f>Table1[[#This Row],[MOH 711 New ANC clients]]</f>
        <v>14</v>
      </c>
      <c r="CE438" s="6">
        <f>SUM(Table1[[#This Row],[MOH 731_EMTCT_Tested at ANC_Initial_HV02-02]])</f>
        <v>0</v>
      </c>
      <c r="CF438" s="6">
        <f t="shared" si="77"/>
        <v>0</v>
      </c>
      <c r="CG438" s="6">
        <f t="shared" si="77"/>
        <v>0</v>
      </c>
      <c r="CH438" s="6">
        <f>SUM(Table1[[#This Row],[MOH 731_EMTCT_Known Positive at 1st ANC_HV02-01]])</f>
        <v>0</v>
      </c>
      <c r="CI438" s="6">
        <f>SUM(Table1[[#This Row],[MOH 731_EMTCT_Positive Results_ANC_HV02-10]])</f>
        <v>0</v>
      </c>
      <c r="CJ438" s="6">
        <f t="shared" si="67"/>
        <v>0</v>
      </c>
      <c r="CK438" s="6">
        <f t="shared" si="68"/>
        <v>0</v>
      </c>
      <c r="CL438" s="6">
        <f>Table1[[#This Row],[MOH 731_EMTCT_Start HAART_ANC_HV02-15]]</f>
        <v>0</v>
      </c>
      <c r="CM438" s="6">
        <f>Table1[[#This Row],[MOH 731_EMTCT_On HAART at 1st ANC_HV02-14]]</f>
        <v>0</v>
      </c>
      <c r="CN438" s="6">
        <f>SUM(Table1[[#This Row],[MOH 731_HIV_TB_StartART_&lt;1 (M) HV03-01]:[MOH 731_HIV_TB_StartART_25+_(F)_HV03-14]])</f>
        <v>0</v>
      </c>
      <c r="CO438" s="6">
        <f>SUM(Table1[[#This Row],[MOH 731_HIV_TB_OnART_&lt;1 (M) HV03-15]:[MOH 731_HIV_TB_OnART_25+_(F)_HV03-28]])</f>
        <v>0</v>
      </c>
      <c r="CP438" s="6">
        <f>Table1[[#This Row],[anc1_731]]</f>
        <v>14</v>
      </c>
      <c r="CQ438" s="6">
        <f>Table1[[#This Row],[anc_kp]]</f>
        <v>0</v>
      </c>
      <c r="CR438" s="6">
        <f>Table1[[#This Row],[MOH 731_HIV_TB cases_New_HV03-61]]</f>
        <v>0</v>
      </c>
      <c r="CS438" s="6">
        <f>Table1[[#This Row],[MOH 731_HIV_TB New_KnownHIVPositive(KPs)_HV03-62]]</f>
        <v>0</v>
      </c>
      <c r="CT438" s="6">
        <f t="shared" si="69"/>
        <v>0</v>
      </c>
      <c r="CU438" s="6">
        <f t="shared" si="70"/>
        <v>0</v>
      </c>
      <c r="CV438" s="6">
        <f>Table1[[#This Row],[MOH 731_HIV_TB New HIV Positive_HV03-63]]</f>
        <v>0</v>
      </c>
      <c r="CW438" s="6">
        <f>Table1[[#This Row],[MOH 731_HIV_TB New Known HIV Positive (KP) on HAART_HV03-64]]</f>
        <v>0</v>
      </c>
      <c r="CX438" s="6">
        <f>Table1[[#This Row],[MOH 731_HIV_TB New_start_HAART_HV03-65]]</f>
        <v>0</v>
      </c>
      <c r="CY438" s="6">
        <f>SUM(Table1[[#This Row],[tb_alreadyart_3082]:[tb_newart_3083]])</f>
        <v>0</v>
      </c>
      <c r="CZ438" s="6">
        <f>SUM(Table1[[#This Row],[MOH 731_HTS_No. Initiated on PrEP (NEW)_General popn _(M)_ HV01-19]:[MOH 731_HTS_No. Initiated on PrEP (NEW)_Pregnant and breastfeeding women HV01-31]])</f>
        <v>0</v>
      </c>
      <c r="DA438" s="6">
        <f t="shared" si="71"/>
        <v>0</v>
      </c>
      <c r="DB438" s="6">
        <f t="shared" si="72"/>
        <v>0</v>
      </c>
      <c r="DC438" s="6">
        <f>Table1[[#This Row],[MOH 711 SGBV Total Survivors Seen]]</f>
        <v>0</v>
      </c>
      <c r="DD438" s="6">
        <f t="shared" si="73"/>
        <v>0</v>
      </c>
      <c r="DE438" s="6">
        <f t="shared" si="74"/>
        <v>0</v>
      </c>
      <c r="DF438" s="6">
        <f>SUM(Table1[[#This Row],[MOH 731_HIV_TB_StartTPT_&lt;15 HV03-31]:[MOH 731_HIV_TB_StartTPT_15+ HV03-32]])</f>
        <v>0</v>
      </c>
      <c r="DG438" s="6">
        <f t="shared" si="75"/>
        <v>0</v>
      </c>
      <c r="DH438" s="18"/>
      <c r="DI438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('202408_ZmyjulYMKYO','202408','ZmyjulYMKYO','20717','0','61','14','0','0','0','0','0','0','0','0','0','0','0','14','0','0','0','0','0','0','0','0','0','0','0','0','0','0','0','0','0');</v>
      </c>
    </row>
    <row r="439" spans="2:113" x14ac:dyDescent="0.25">
      <c r="B439" s="1">
        <v>202408</v>
      </c>
      <c r="C439" s="2">
        <v>45505</v>
      </c>
      <c r="D439" s="1">
        <v>202408</v>
      </c>
      <c r="E439" s="1"/>
      <c r="F439" s="1" t="s">
        <v>288</v>
      </c>
      <c r="G439" s="1" t="s">
        <v>289</v>
      </c>
      <c r="H439" s="1">
        <v>17145</v>
      </c>
      <c r="I439" s="1"/>
      <c r="J439" s="1"/>
      <c r="K439" s="1">
        <v>4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>
        <v>6</v>
      </c>
      <c r="BZ439" s="1"/>
      <c r="CA439" s="1"/>
      <c r="CB439" s="16">
        <f>SUM(Table1[[#This Row],[MOH 731_HTS_Positive_2-9 _(M)_ HV01-06]:[MOH 731_HTS_Positive_25+ _(F) (Including PMTCT)_HV01-15]])</f>
        <v>0</v>
      </c>
      <c r="CC439" s="16">
        <f>SUM(Table1[[#This Row],[MOH 731_HTS_Tests _(M)_ HV01-01]:[MOH 731_HTS_Tests _(F) (Including PMTCT)_ HV01-02]])</f>
        <v>4</v>
      </c>
      <c r="CD439" s="16">
        <f>Table1[[#This Row],[MOH 711 New ANC clients]]</f>
        <v>6</v>
      </c>
      <c r="CE439" s="6">
        <f>SUM(Table1[[#This Row],[MOH 731_EMTCT_Tested at ANC_Initial_HV02-02]])</f>
        <v>0</v>
      </c>
      <c r="CF439" s="6">
        <f t="shared" si="77"/>
        <v>0</v>
      </c>
      <c r="CG439" s="6">
        <f t="shared" si="77"/>
        <v>0</v>
      </c>
      <c r="CH439" s="6">
        <f>SUM(Table1[[#This Row],[MOH 731_EMTCT_Known Positive at 1st ANC_HV02-01]])</f>
        <v>0</v>
      </c>
      <c r="CI439" s="6">
        <f>SUM(Table1[[#This Row],[MOH 731_EMTCT_Positive Results_ANC_HV02-10]])</f>
        <v>0</v>
      </c>
      <c r="CJ439" s="6">
        <f t="shared" si="67"/>
        <v>0</v>
      </c>
      <c r="CK439" s="6">
        <f t="shared" si="68"/>
        <v>0</v>
      </c>
      <c r="CL439" s="6">
        <f>Table1[[#This Row],[MOH 731_EMTCT_Start HAART_ANC_HV02-15]]</f>
        <v>0</v>
      </c>
      <c r="CM439" s="6">
        <f>Table1[[#This Row],[MOH 731_EMTCT_On HAART at 1st ANC_HV02-14]]</f>
        <v>0</v>
      </c>
      <c r="CN439" s="6">
        <f>SUM(Table1[[#This Row],[MOH 731_HIV_TB_StartART_&lt;1 (M) HV03-01]:[MOH 731_HIV_TB_StartART_25+_(F)_HV03-14]])</f>
        <v>0</v>
      </c>
      <c r="CO439" s="6">
        <f>SUM(Table1[[#This Row],[MOH 731_HIV_TB_OnART_&lt;1 (M) HV03-15]:[MOH 731_HIV_TB_OnART_25+_(F)_HV03-28]])</f>
        <v>0</v>
      </c>
      <c r="CP439" s="6">
        <f>Table1[[#This Row],[anc1_731]]</f>
        <v>6</v>
      </c>
      <c r="CQ439" s="6">
        <f>Table1[[#This Row],[anc_kp]]</f>
        <v>0</v>
      </c>
      <c r="CR439" s="6">
        <f>Table1[[#This Row],[MOH 731_HIV_TB cases_New_HV03-61]]</f>
        <v>0</v>
      </c>
      <c r="CS439" s="6">
        <f>Table1[[#This Row],[MOH 731_HIV_TB New_KnownHIVPositive(KPs)_HV03-62]]</f>
        <v>0</v>
      </c>
      <c r="CT439" s="6">
        <f t="shared" si="69"/>
        <v>0</v>
      </c>
      <c r="CU439" s="6">
        <f t="shared" si="70"/>
        <v>0</v>
      </c>
      <c r="CV439" s="6">
        <f>Table1[[#This Row],[MOH 731_HIV_TB New HIV Positive_HV03-63]]</f>
        <v>0</v>
      </c>
      <c r="CW439" s="6">
        <f>Table1[[#This Row],[MOH 731_HIV_TB New Known HIV Positive (KP) on HAART_HV03-64]]</f>
        <v>0</v>
      </c>
      <c r="CX439" s="6">
        <f>Table1[[#This Row],[MOH 731_HIV_TB New_start_HAART_HV03-65]]</f>
        <v>0</v>
      </c>
      <c r="CY439" s="6">
        <f>SUM(Table1[[#This Row],[tb_alreadyart_3082]:[tb_newart_3083]])</f>
        <v>0</v>
      </c>
      <c r="CZ439" s="6">
        <f>SUM(Table1[[#This Row],[MOH 731_HTS_No. Initiated on PrEP (NEW)_General popn _(M)_ HV01-19]:[MOH 731_HTS_No. Initiated on PrEP (NEW)_Pregnant and breastfeeding women HV01-31]])</f>
        <v>0</v>
      </c>
      <c r="DA439" s="6">
        <f t="shared" si="71"/>
        <v>0</v>
      </c>
      <c r="DB439" s="6">
        <f t="shared" si="72"/>
        <v>0</v>
      </c>
      <c r="DC439" s="6">
        <f>Table1[[#This Row],[MOH 711 SGBV Total Survivors Seen]]</f>
        <v>0</v>
      </c>
      <c r="DD439" s="6">
        <f t="shared" si="73"/>
        <v>0</v>
      </c>
      <c r="DE439" s="6">
        <f t="shared" si="74"/>
        <v>0</v>
      </c>
      <c r="DF439" s="6">
        <f>SUM(Table1[[#This Row],[MOH 731_HIV_TB_StartTPT_&lt;15 HV03-31]:[MOH 731_HIV_TB_StartTPT_15+ HV03-32]])</f>
        <v>0</v>
      </c>
      <c r="DG439" s="6">
        <f t="shared" si="75"/>
        <v>0</v>
      </c>
      <c r="DH439" s="18"/>
      <c r="DI439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('202408_wW5ggFuj9M2','202408','wW5ggFuj9M2','17145','0','4','6','0','0','0','0','0','0','0','0','0','0','0','6','0','0','0','0','0','0','0','0','0','0','0','0','0','0','0','0','0');</v>
      </c>
    </row>
    <row r="440" spans="2:113" x14ac:dyDescent="0.25">
      <c r="B440" s="1">
        <v>202408</v>
      </c>
      <c r="C440" s="2">
        <v>45505</v>
      </c>
      <c r="D440" s="1">
        <v>202408</v>
      </c>
      <c r="E440" s="1"/>
      <c r="F440" s="1" t="s">
        <v>561</v>
      </c>
      <c r="G440" s="1" t="s">
        <v>562</v>
      </c>
      <c r="H440" s="1">
        <v>20744</v>
      </c>
      <c r="I440" s="1" t="s">
        <v>563</v>
      </c>
      <c r="J440" s="1">
        <v>7</v>
      </c>
      <c r="K440" s="1">
        <v>20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>
        <v>17</v>
      </c>
      <c r="BZ440" s="1"/>
      <c r="CA440" s="1"/>
      <c r="CB440" s="16">
        <f>SUM(Table1[[#This Row],[MOH 731_HTS_Positive_2-9 _(M)_ HV01-06]:[MOH 731_HTS_Positive_25+ _(F) (Including PMTCT)_HV01-15]])</f>
        <v>0</v>
      </c>
      <c r="CC440" s="16">
        <f>SUM(Table1[[#This Row],[MOH 731_HTS_Tests _(M)_ HV01-01]:[MOH 731_HTS_Tests _(F) (Including PMTCT)_ HV01-02]])</f>
        <v>27</v>
      </c>
      <c r="CD440" s="16">
        <f>Table1[[#This Row],[MOH 711 New ANC clients]]</f>
        <v>17</v>
      </c>
      <c r="CE440" s="6">
        <f>SUM(Table1[[#This Row],[MOH 731_EMTCT_Tested at ANC_Initial_HV02-02]])</f>
        <v>0</v>
      </c>
      <c r="CF440" s="6">
        <f t="shared" si="77"/>
        <v>0</v>
      </c>
      <c r="CG440" s="6">
        <f t="shared" si="77"/>
        <v>0</v>
      </c>
      <c r="CH440" s="6">
        <f>SUM(Table1[[#This Row],[MOH 731_EMTCT_Known Positive at 1st ANC_HV02-01]])</f>
        <v>0</v>
      </c>
      <c r="CI440" s="6">
        <f>SUM(Table1[[#This Row],[MOH 731_EMTCT_Positive Results_ANC_HV02-10]])</f>
        <v>0</v>
      </c>
      <c r="CJ440" s="6">
        <f t="shared" si="67"/>
        <v>0</v>
      </c>
      <c r="CK440" s="6">
        <f t="shared" si="68"/>
        <v>0</v>
      </c>
      <c r="CL440" s="6">
        <f>Table1[[#This Row],[MOH 731_EMTCT_Start HAART_ANC_HV02-15]]</f>
        <v>0</v>
      </c>
      <c r="CM440" s="6">
        <f>Table1[[#This Row],[MOH 731_EMTCT_On HAART at 1st ANC_HV02-14]]</f>
        <v>0</v>
      </c>
      <c r="CN440" s="6">
        <f>SUM(Table1[[#This Row],[MOH 731_HIV_TB_StartART_&lt;1 (M) HV03-01]:[MOH 731_HIV_TB_StartART_25+_(F)_HV03-14]])</f>
        <v>0</v>
      </c>
      <c r="CO440" s="6">
        <f>SUM(Table1[[#This Row],[MOH 731_HIV_TB_OnART_&lt;1 (M) HV03-15]:[MOH 731_HIV_TB_OnART_25+_(F)_HV03-28]])</f>
        <v>0</v>
      </c>
      <c r="CP440" s="6">
        <f>Table1[[#This Row],[anc1_731]]</f>
        <v>17</v>
      </c>
      <c r="CQ440" s="6">
        <f>Table1[[#This Row],[anc_kp]]</f>
        <v>0</v>
      </c>
      <c r="CR440" s="6">
        <f>Table1[[#This Row],[MOH 731_HIV_TB cases_New_HV03-61]]</f>
        <v>0</v>
      </c>
      <c r="CS440" s="6">
        <f>Table1[[#This Row],[MOH 731_HIV_TB New_KnownHIVPositive(KPs)_HV03-62]]</f>
        <v>0</v>
      </c>
      <c r="CT440" s="6">
        <f t="shared" si="69"/>
        <v>0</v>
      </c>
      <c r="CU440" s="6">
        <f t="shared" si="70"/>
        <v>0</v>
      </c>
      <c r="CV440" s="6">
        <f>Table1[[#This Row],[MOH 731_HIV_TB New HIV Positive_HV03-63]]</f>
        <v>0</v>
      </c>
      <c r="CW440" s="6">
        <f>Table1[[#This Row],[MOH 731_HIV_TB New Known HIV Positive (KP) on HAART_HV03-64]]</f>
        <v>0</v>
      </c>
      <c r="CX440" s="6">
        <f>Table1[[#This Row],[MOH 731_HIV_TB New_start_HAART_HV03-65]]</f>
        <v>0</v>
      </c>
      <c r="CY440" s="6">
        <f>SUM(Table1[[#This Row],[tb_alreadyart_3082]:[tb_newart_3083]])</f>
        <v>0</v>
      </c>
      <c r="CZ440" s="6">
        <f>SUM(Table1[[#This Row],[MOH 731_HTS_No. Initiated on PrEP (NEW)_General popn _(M)_ HV01-19]:[MOH 731_HTS_No. Initiated on PrEP (NEW)_Pregnant and breastfeeding women HV01-31]])</f>
        <v>0</v>
      </c>
      <c r="DA440" s="6">
        <f t="shared" si="71"/>
        <v>0</v>
      </c>
      <c r="DB440" s="6">
        <f t="shared" si="72"/>
        <v>0</v>
      </c>
      <c r="DC440" s="6">
        <f>Table1[[#This Row],[MOH 711 SGBV Total Survivors Seen]]</f>
        <v>0</v>
      </c>
      <c r="DD440" s="6">
        <f t="shared" si="73"/>
        <v>0</v>
      </c>
      <c r="DE440" s="6">
        <f t="shared" si="74"/>
        <v>0</v>
      </c>
      <c r="DF440" s="6">
        <f>SUM(Table1[[#This Row],[MOH 731_HIV_TB_StartTPT_&lt;15 HV03-31]:[MOH 731_HIV_TB_StartTPT_15+ HV03-32]])</f>
        <v>0</v>
      </c>
      <c r="DG440" s="6">
        <f t="shared" si="75"/>
        <v>0</v>
      </c>
      <c r="DH440" s="18"/>
      <c r="DI440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('202408_fagJQVacCIQ','202408','fagJQVacCIQ','20744','0','27','17','0','0','0','0','0','0','0','0','0','0','0','17','0','0','0','0','0','0','0','0','0','0','0','0','0','0','0','0','0');</v>
      </c>
    </row>
    <row r="441" spans="2:113" x14ac:dyDescent="0.25">
      <c r="B441" s="1">
        <v>202408</v>
      </c>
      <c r="C441" s="2">
        <v>45505</v>
      </c>
      <c r="D441" s="1">
        <v>202408</v>
      </c>
      <c r="E441" s="1"/>
      <c r="F441" s="1" t="s">
        <v>292</v>
      </c>
      <c r="G441" s="1" t="s">
        <v>293</v>
      </c>
      <c r="H441" s="1">
        <v>15042</v>
      </c>
      <c r="I441" s="1"/>
      <c r="J441" s="1">
        <v>5</v>
      </c>
      <c r="K441" s="1">
        <v>12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>
        <v>4</v>
      </c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>
        <v>5</v>
      </c>
      <c r="BR441" s="1"/>
      <c r="BS441" s="1"/>
      <c r="BT441" s="1"/>
      <c r="BU441" s="1"/>
      <c r="BV441" s="1"/>
      <c r="BW441" s="1"/>
      <c r="BX441" s="1"/>
      <c r="BY441" s="1">
        <v>2</v>
      </c>
      <c r="BZ441" s="1"/>
      <c r="CA441" s="1"/>
      <c r="CB441" s="16">
        <f>SUM(Table1[[#This Row],[MOH 731_HTS_Positive_2-9 _(M)_ HV01-06]:[MOH 731_HTS_Positive_25+ _(F) (Including PMTCT)_HV01-15]])</f>
        <v>0</v>
      </c>
      <c r="CC441" s="16">
        <f>SUM(Table1[[#This Row],[MOH 731_HTS_Tests _(M)_ HV01-01]:[MOH 731_HTS_Tests _(F) (Including PMTCT)_ HV01-02]])</f>
        <v>17</v>
      </c>
      <c r="CD441" s="16">
        <f>Table1[[#This Row],[MOH 711 New ANC clients]]</f>
        <v>2</v>
      </c>
      <c r="CE441" s="6">
        <f>SUM(Table1[[#This Row],[MOH 731_EMTCT_Tested at ANC_Initial_HV02-02]])</f>
        <v>4</v>
      </c>
      <c r="CF441" s="6">
        <f t="shared" si="77"/>
        <v>0</v>
      </c>
      <c r="CG441" s="6">
        <f t="shared" si="77"/>
        <v>0</v>
      </c>
      <c r="CH441" s="6">
        <f>SUM(Table1[[#This Row],[MOH 731_EMTCT_Known Positive at 1st ANC_HV02-01]])</f>
        <v>0</v>
      </c>
      <c r="CI441" s="6">
        <f>SUM(Table1[[#This Row],[MOH 731_EMTCT_Positive Results_ANC_HV02-10]])</f>
        <v>0</v>
      </c>
      <c r="CJ441" s="6">
        <f t="shared" si="67"/>
        <v>0</v>
      </c>
      <c r="CK441" s="6">
        <f t="shared" si="68"/>
        <v>0</v>
      </c>
      <c r="CL441" s="6">
        <f>Table1[[#This Row],[MOH 731_EMTCT_Start HAART_ANC_HV02-15]]</f>
        <v>0</v>
      </c>
      <c r="CM441" s="6">
        <f>Table1[[#This Row],[MOH 731_EMTCT_On HAART at 1st ANC_HV02-14]]</f>
        <v>0</v>
      </c>
      <c r="CN441" s="6">
        <f>SUM(Table1[[#This Row],[MOH 731_HIV_TB_StartART_&lt;1 (M) HV03-01]:[MOH 731_HIV_TB_StartART_25+_(F)_HV03-14]])</f>
        <v>0</v>
      </c>
      <c r="CO441" s="6">
        <f>SUM(Table1[[#This Row],[MOH 731_HIV_TB_OnART_&lt;1 (M) HV03-15]:[MOH 731_HIV_TB_OnART_25+_(F)_HV03-28]])</f>
        <v>5</v>
      </c>
      <c r="CP441" s="6">
        <f>Table1[[#This Row],[anc1_731]]</f>
        <v>2</v>
      </c>
      <c r="CQ441" s="6">
        <f>Table1[[#This Row],[anc_kp]]</f>
        <v>0</v>
      </c>
      <c r="CR441" s="6">
        <f>Table1[[#This Row],[MOH 731_HIV_TB cases_New_HV03-61]]</f>
        <v>0</v>
      </c>
      <c r="CS441" s="6">
        <f>Table1[[#This Row],[MOH 731_HIV_TB New_KnownHIVPositive(KPs)_HV03-62]]</f>
        <v>0</v>
      </c>
      <c r="CT441" s="6">
        <f t="shared" si="69"/>
        <v>0</v>
      </c>
      <c r="CU441" s="6">
        <f t="shared" si="70"/>
        <v>0</v>
      </c>
      <c r="CV441" s="6">
        <f>Table1[[#This Row],[MOH 731_HIV_TB New HIV Positive_HV03-63]]</f>
        <v>0</v>
      </c>
      <c r="CW441" s="6">
        <f>Table1[[#This Row],[MOH 731_HIV_TB New Known HIV Positive (KP) on HAART_HV03-64]]</f>
        <v>0</v>
      </c>
      <c r="CX441" s="6">
        <f>Table1[[#This Row],[MOH 731_HIV_TB New_start_HAART_HV03-65]]</f>
        <v>0</v>
      </c>
      <c r="CY441" s="6">
        <f>SUM(Table1[[#This Row],[tb_alreadyart_3082]:[tb_newart_3083]])</f>
        <v>0</v>
      </c>
      <c r="CZ441" s="6">
        <f>SUM(Table1[[#This Row],[MOH 731_HTS_No. Initiated on PrEP (NEW)_General popn _(M)_ HV01-19]:[MOH 731_HTS_No. Initiated on PrEP (NEW)_Pregnant and breastfeeding women HV01-31]])</f>
        <v>0</v>
      </c>
      <c r="DA441" s="6">
        <f t="shared" si="71"/>
        <v>0</v>
      </c>
      <c r="DB441" s="6">
        <f t="shared" si="72"/>
        <v>0</v>
      </c>
      <c r="DC441" s="6">
        <f>Table1[[#This Row],[MOH 711 SGBV Total Survivors Seen]]</f>
        <v>0</v>
      </c>
      <c r="DD441" s="6">
        <f t="shared" si="73"/>
        <v>0</v>
      </c>
      <c r="DE441" s="6">
        <f t="shared" si="74"/>
        <v>0</v>
      </c>
      <c r="DF441" s="6">
        <f>SUM(Table1[[#This Row],[MOH 731_HIV_TB_StartTPT_&lt;15 HV03-31]:[MOH 731_HIV_TB_StartTPT_15+ HV03-32]])</f>
        <v>0</v>
      </c>
      <c r="DG441" s="6">
        <f t="shared" si="75"/>
        <v>0</v>
      </c>
      <c r="DH441" s="18"/>
      <c r="DI441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('202408_fePES3jRUeR','202408','fePES3jRUeR','15042','0','17','2','4','0','0','0','0','0','0','0','0','0','5','2','0','0','0','0','0','0','0','0','0','0','0','0','0','0','0','0','0');</v>
      </c>
    </row>
    <row r="442" spans="2:113" x14ac:dyDescent="0.25">
      <c r="B442" s="1">
        <v>202408</v>
      </c>
      <c r="C442" s="2">
        <v>45505</v>
      </c>
      <c r="D442" s="1">
        <v>202408</v>
      </c>
      <c r="E442" s="1"/>
      <c r="F442" s="1" t="s">
        <v>564</v>
      </c>
      <c r="G442" s="1" t="s">
        <v>565</v>
      </c>
      <c r="H442" s="1">
        <v>20890</v>
      </c>
      <c r="I442" s="1"/>
      <c r="J442" s="1"/>
      <c r="K442" s="1">
        <v>28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>
        <v>28</v>
      </c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>
        <v>28</v>
      </c>
      <c r="BZ442" s="1"/>
      <c r="CA442" s="1"/>
      <c r="CB442" s="16">
        <f>SUM(Table1[[#This Row],[MOH 731_HTS_Positive_2-9 _(M)_ HV01-06]:[MOH 731_HTS_Positive_25+ _(F) (Including PMTCT)_HV01-15]])</f>
        <v>0</v>
      </c>
      <c r="CC442" s="16">
        <f>SUM(Table1[[#This Row],[MOH 731_HTS_Tests _(M)_ HV01-01]:[MOH 731_HTS_Tests _(F) (Including PMTCT)_ HV01-02]])</f>
        <v>28</v>
      </c>
      <c r="CD442" s="16">
        <f>Table1[[#This Row],[MOH 711 New ANC clients]]</f>
        <v>28</v>
      </c>
      <c r="CE442" s="6">
        <f>SUM(Table1[[#This Row],[MOH 731_EMTCT_Tested at ANC_Initial_HV02-02]])</f>
        <v>28</v>
      </c>
      <c r="CF442" s="6">
        <f t="shared" si="77"/>
        <v>0</v>
      </c>
      <c r="CG442" s="6">
        <f t="shared" si="77"/>
        <v>0</v>
      </c>
      <c r="CH442" s="6">
        <f>SUM(Table1[[#This Row],[MOH 731_EMTCT_Known Positive at 1st ANC_HV02-01]])</f>
        <v>0</v>
      </c>
      <c r="CI442" s="6">
        <f>SUM(Table1[[#This Row],[MOH 731_EMTCT_Positive Results_ANC_HV02-10]])</f>
        <v>0</v>
      </c>
      <c r="CJ442" s="6">
        <f t="shared" si="67"/>
        <v>0</v>
      </c>
      <c r="CK442" s="6">
        <f t="shared" si="68"/>
        <v>0</v>
      </c>
      <c r="CL442" s="6">
        <f>Table1[[#This Row],[MOH 731_EMTCT_Start HAART_ANC_HV02-15]]</f>
        <v>0</v>
      </c>
      <c r="CM442" s="6">
        <f>Table1[[#This Row],[MOH 731_EMTCT_On HAART at 1st ANC_HV02-14]]</f>
        <v>0</v>
      </c>
      <c r="CN442" s="6">
        <f>SUM(Table1[[#This Row],[MOH 731_HIV_TB_StartART_&lt;1 (M) HV03-01]:[MOH 731_HIV_TB_StartART_25+_(F)_HV03-14]])</f>
        <v>0</v>
      </c>
      <c r="CO442" s="6">
        <f>SUM(Table1[[#This Row],[MOH 731_HIV_TB_OnART_&lt;1 (M) HV03-15]:[MOH 731_HIV_TB_OnART_25+_(F)_HV03-28]])</f>
        <v>0</v>
      </c>
      <c r="CP442" s="6">
        <f>Table1[[#This Row],[anc1_731]]</f>
        <v>28</v>
      </c>
      <c r="CQ442" s="6">
        <f>Table1[[#This Row],[anc_kp]]</f>
        <v>0</v>
      </c>
      <c r="CR442" s="6">
        <f>Table1[[#This Row],[MOH 731_HIV_TB cases_New_HV03-61]]</f>
        <v>0</v>
      </c>
      <c r="CS442" s="6">
        <f>Table1[[#This Row],[MOH 731_HIV_TB New_KnownHIVPositive(KPs)_HV03-62]]</f>
        <v>0</v>
      </c>
      <c r="CT442" s="6">
        <f t="shared" si="69"/>
        <v>0</v>
      </c>
      <c r="CU442" s="6">
        <f t="shared" si="70"/>
        <v>0</v>
      </c>
      <c r="CV442" s="6">
        <f>Table1[[#This Row],[MOH 731_HIV_TB New HIV Positive_HV03-63]]</f>
        <v>0</v>
      </c>
      <c r="CW442" s="6">
        <f>Table1[[#This Row],[MOH 731_HIV_TB New Known HIV Positive (KP) on HAART_HV03-64]]</f>
        <v>0</v>
      </c>
      <c r="CX442" s="6">
        <f>Table1[[#This Row],[MOH 731_HIV_TB New_start_HAART_HV03-65]]</f>
        <v>0</v>
      </c>
      <c r="CY442" s="6">
        <f>SUM(Table1[[#This Row],[tb_alreadyart_3082]:[tb_newart_3083]])</f>
        <v>0</v>
      </c>
      <c r="CZ442" s="6">
        <f>SUM(Table1[[#This Row],[MOH 731_HTS_No. Initiated on PrEP (NEW)_General popn _(M)_ HV01-19]:[MOH 731_HTS_No. Initiated on PrEP (NEW)_Pregnant and breastfeeding women HV01-31]])</f>
        <v>0</v>
      </c>
      <c r="DA442" s="6">
        <f t="shared" si="71"/>
        <v>0</v>
      </c>
      <c r="DB442" s="6">
        <f t="shared" si="72"/>
        <v>0</v>
      </c>
      <c r="DC442" s="6">
        <f>Table1[[#This Row],[MOH 711 SGBV Total Survivors Seen]]</f>
        <v>0</v>
      </c>
      <c r="DD442" s="6">
        <f t="shared" si="73"/>
        <v>0</v>
      </c>
      <c r="DE442" s="6">
        <f t="shared" si="74"/>
        <v>0</v>
      </c>
      <c r="DF442" s="6">
        <f>SUM(Table1[[#This Row],[MOH 731_HIV_TB_StartTPT_&lt;15 HV03-31]:[MOH 731_HIV_TB_StartTPT_15+ HV03-32]])</f>
        <v>0</v>
      </c>
      <c r="DG442" s="6">
        <f t="shared" si="75"/>
        <v>0</v>
      </c>
      <c r="DH442" s="18"/>
      <c r="DI442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('202408_l1IP57DOi8O','202408','l1IP57DOi8O','20890','0','28','28','28','0','0','0','0','0','0','0','0','0','0','28','0','0','0','0','0','0','0','0','0','0','0','0','0','0','0','0','0');</v>
      </c>
    </row>
    <row r="443" spans="2:113" x14ac:dyDescent="0.25">
      <c r="B443" s="1">
        <v>202408</v>
      </c>
      <c r="C443" s="2">
        <v>45505</v>
      </c>
      <c r="D443" s="1">
        <v>202408</v>
      </c>
      <c r="E443" s="1"/>
      <c r="F443" s="1" t="s">
        <v>647</v>
      </c>
      <c r="G443" s="1" t="s">
        <v>648</v>
      </c>
      <c r="H443" s="1">
        <v>15047</v>
      </c>
      <c r="I443" s="1" t="s">
        <v>89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>
        <v>17</v>
      </c>
      <c r="BZ443" s="1"/>
      <c r="CA443" s="1"/>
      <c r="CB443" s="16">
        <f>SUM(Table1[[#This Row],[MOH 731_HTS_Positive_2-9 _(M)_ HV01-06]:[MOH 731_HTS_Positive_25+ _(F) (Including PMTCT)_HV01-15]])</f>
        <v>0</v>
      </c>
      <c r="CC443" s="16">
        <f>SUM(Table1[[#This Row],[MOH 731_HTS_Tests _(M)_ HV01-01]:[MOH 731_HTS_Tests _(F) (Including PMTCT)_ HV01-02]])</f>
        <v>0</v>
      </c>
      <c r="CD443" s="16">
        <f>Table1[[#This Row],[MOH 711 New ANC clients]]</f>
        <v>17</v>
      </c>
      <c r="CE443" s="6">
        <f>SUM(Table1[[#This Row],[MOH 731_EMTCT_Tested at ANC_Initial_HV02-02]])</f>
        <v>0</v>
      </c>
      <c r="CF443" s="6">
        <f t="shared" si="77"/>
        <v>0</v>
      </c>
      <c r="CG443" s="6">
        <f t="shared" si="77"/>
        <v>0</v>
      </c>
      <c r="CH443" s="6">
        <f>SUM(Table1[[#This Row],[MOH 731_EMTCT_Known Positive at 1st ANC_HV02-01]])</f>
        <v>0</v>
      </c>
      <c r="CI443" s="6">
        <f>SUM(Table1[[#This Row],[MOH 731_EMTCT_Positive Results_ANC_HV02-10]])</f>
        <v>0</v>
      </c>
      <c r="CJ443" s="6">
        <f t="shared" si="67"/>
        <v>0</v>
      </c>
      <c r="CK443" s="6">
        <f t="shared" si="68"/>
        <v>0</v>
      </c>
      <c r="CL443" s="6">
        <f>Table1[[#This Row],[MOH 731_EMTCT_Start HAART_ANC_HV02-15]]</f>
        <v>0</v>
      </c>
      <c r="CM443" s="6">
        <f>Table1[[#This Row],[MOH 731_EMTCT_On HAART at 1st ANC_HV02-14]]</f>
        <v>0</v>
      </c>
      <c r="CN443" s="6">
        <f>SUM(Table1[[#This Row],[MOH 731_HIV_TB_StartART_&lt;1 (M) HV03-01]:[MOH 731_HIV_TB_StartART_25+_(F)_HV03-14]])</f>
        <v>0</v>
      </c>
      <c r="CO443" s="6">
        <f>SUM(Table1[[#This Row],[MOH 731_HIV_TB_OnART_&lt;1 (M) HV03-15]:[MOH 731_HIV_TB_OnART_25+_(F)_HV03-28]])</f>
        <v>0</v>
      </c>
      <c r="CP443" s="6">
        <f>Table1[[#This Row],[anc1_731]]</f>
        <v>17</v>
      </c>
      <c r="CQ443" s="6">
        <f>Table1[[#This Row],[anc_kp]]</f>
        <v>0</v>
      </c>
      <c r="CR443" s="6">
        <f>Table1[[#This Row],[MOH 731_HIV_TB cases_New_HV03-61]]</f>
        <v>0</v>
      </c>
      <c r="CS443" s="6">
        <f>Table1[[#This Row],[MOH 731_HIV_TB New_KnownHIVPositive(KPs)_HV03-62]]</f>
        <v>0</v>
      </c>
      <c r="CT443" s="6">
        <f t="shared" si="69"/>
        <v>0</v>
      </c>
      <c r="CU443" s="6">
        <f t="shared" si="70"/>
        <v>0</v>
      </c>
      <c r="CV443" s="6">
        <f>Table1[[#This Row],[MOH 731_HIV_TB New HIV Positive_HV03-63]]</f>
        <v>0</v>
      </c>
      <c r="CW443" s="6">
        <f>Table1[[#This Row],[MOH 731_HIV_TB New Known HIV Positive (KP) on HAART_HV03-64]]</f>
        <v>0</v>
      </c>
      <c r="CX443" s="6">
        <f>Table1[[#This Row],[MOH 731_HIV_TB New_start_HAART_HV03-65]]</f>
        <v>0</v>
      </c>
      <c r="CY443" s="6">
        <f>SUM(Table1[[#This Row],[tb_alreadyart_3082]:[tb_newart_3083]])</f>
        <v>0</v>
      </c>
      <c r="CZ443" s="6">
        <f>SUM(Table1[[#This Row],[MOH 731_HTS_No. Initiated on PrEP (NEW)_General popn _(M)_ HV01-19]:[MOH 731_HTS_No. Initiated on PrEP (NEW)_Pregnant and breastfeeding women HV01-31]])</f>
        <v>0</v>
      </c>
      <c r="DA443" s="6">
        <f t="shared" si="71"/>
        <v>0</v>
      </c>
      <c r="DB443" s="6">
        <f t="shared" si="72"/>
        <v>0</v>
      </c>
      <c r="DC443" s="6">
        <f>Table1[[#This Row],[MOH 711 SGBV Total Survivors Seen]]</f>
        <v>0</v>
      </c>
      <c r="DD443" s="6">
        <f t="shared" si="73"/>
        <v>0</v>
      </c>
      <c r="DE443" s="6">
        <f t="shared" si="74"/>
        <v>0</v>
      </c>
      <c r="DF443" s="6">
        <f>SUM(Table1[[#This Row],[MOH 731_HIV_TB_StartTPT_&lt;15 HV03-31]:[MOH 731_HIV_TB_StartTPT_15+ HV03-32]])</f>
        <v>0</v>
      </c>
      <c r="DG443" s="6">
        <f t="shared" si="75"/>
        <v>0</v>
      </c>
      <c r="DH443" s="18"/>
      <c r="DI443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('202408_zxc7CoENEFF','202408','zxc7CoENEFF','15047','0','0','17','0','0','0','0','0','0','0','0','0','0','0','17','0','0','0','0','0','0','0','0','0','0','0','0','0','0','0','0','0');</v>
      </c>
    </row>
    <row r="444" spans="2:113" x14ac:dyDescent="0.25">
      <c r="B444" s="1">
        <v>202408</v>
      </c>
      <c r="C444" s="2">
        <v>45505</v>
      </c>
      <c r="D444" s="1">
        <v>202408</v>
      </c>
      <c r="E444" s="1"/>
      <c r="F444" s="1" t="s">
        <v>566</v>
      </c>
      <c r="G444" s="1" t="s">
        <v>567</v>
      </c>
      <c r="H444" s="1">
        <v>15048</v>
      </c>
      <c r="I444" s="1"/>
      <c r="J444" s="1">
        <v>6</v>
      </c>
      <c r="K444" s="1">
        <v>25</v>
      </c>
      <c r="L444" s="1"/>
      <c r="M444" s="1"/>
      <c r="N444" s="1"/>
      <c r="O444" s="1"/>
      <c r="P444" s="1"/>
      <c r="Q444" s="1"/>
      <c r="R444" s="1"/>
      <c r="S444" s="1">
        <v>1</v>
      </c>
      <c r="T444" s="1"/>
      <c r="U444" s="1">
        <v>1</v>
      </c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>
        <v>15</v>
      </c>
      <c r="AK444" s="1"/>
      <c r="AL444" s="1"/>
      <c r="AM444" s="1">
        <v>1</v>
      </c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>
        <v>1</v>
      </c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>
        <v>1</v>
      </c>
      <c r="BP444" s="1">
        <v>3</v>
      </c>
      <c r="BQ444" s="1">
        <v>12</v>
      </c>
      <c r="BR444" s="1"/>
      <c r="BS444" s="1"/>
      <c r="BT444" s="1"/>
      <c r="BU444" s="1"/>
      <c r="BV444" s="1"/>
      <c r="BW444" s="1"/>
      <c r="BX444" s="1"/>
      <c r="BY444" s="1">
        <v>15</v>
      </c>
      <c r="BZ444" s="1"/>
      <c r="CA444" s="1"/>
      <c r="CB444" s="16">
        <f>SUM(Table1[[#This Row],[MOH 731_HTS_Positive_2-9 _(M)_ HV01-06]:[MOH 731_HTS_Positive_25+ _(F) (Including PMTCT)_HV01-15]])</f>
        <v>2</v>
      </c>
      <c r="CC444" s="16">
        <f>SUM(Table1[[#This Row],[MOH 731_HTS_Tests _(M)_ HV01-01]:[MOH 731_HTS_Tests _(F) (Including PMTCT)_ HV01-02]])</f>
        <v>31</v>
      </c>
      <c r="CD444" s="16">
        <f>Table1[[#This Row],[MOH 711 New ANC clients]]</f>
        <v>15</v>
      </c>
      <c r="CE444" s="6">
        <f>SUM(Table1[[#This Row],[MOH 731_EMTCT_Tested at ANC_Initial_HV02-02]])</f>
        <v>15</v>
      </c>
      <c r="CF444" s="6">
        <f t="shared" si="77"/>
        <v>0</v>
      </c>
      <c r="CG444" s="6">
        <f t="shared" si="77"/>
        <v>0</v>
      </c>
      <c r="CH444" s="6">
        <f>SUM(Table1[[#This Row],[MOH 731_EMTCT_Known Positive at 1st ANC_HV02-01]])</f>
        <v>0</v>
      </c>
      <c r="CI444" s="6">
        <f>SUM(Table1[[#This Row],[MOH 731_EMTCT_Positive Results_ANC_HV02-10]])</f>
        <v>1</v>
      </c>
      <c r="CJ444" s="6">
        <f t="shared" si="67"/>
        <v>0</v>
      </c>
      <c r="CK444" s="6">
        <f t="shared" si="68"/>
        <v>0</v>
      </c>
      <c r="CL444" s="6">
        <f>Table1[[#This Row],[MOH 731_EMTCT_Start HAART_ANC_HV02-15]]</f>
        <v>0</v>
      </c>
      <c r="CM444" s="6">
        <f>Table1[[#This Row],[MOH 731_EMTCT_On HAART at 1st ANC_HV02-14]]</f>
        <v>0</v>
      </c>
      <c r="CN444" s="6">
        <f>SUM(Table1[[#This Row],[MOH 731_HIV_TB_StartART_&lt;1 (M) HV03-01]:[MOH 731_HIV_TB_StartART_25+_(F)_HV03-14]])</f>
        <v>1</v>
      </c>
      <c r="CO444" s="6">
        <f>SUM(Table1[[#This Row],[MOH 731_HIV_TB_OnART_&lt;1 (M) HV03-15]:[MOH 731_HIV_TB_OnART_25+_(F)_HV03-28]])</f>
        <v>16</v>
      </c>
      <c r="CP444" s="6">
        <f>Table1[[#This Row],[anc1_731]]</f>
        <v>15</v>
      </c>
      <c r="CQ444" s="6">
        <f>Table1[[#This Row],[anc_kp]]</f>
        <v>0</v>
      </c>
      <c r="CR444" s="6">
        <f>Table1[[#This Row],[MOH 731_HIV_TB cases_New_HV03-61]]</f>
        <v>0</v>
      </c>
      <c r="CS444" s="6">
        <f>Table1[[#This Row],[MOH 731_HIV_TB New_KnownHIVPositive(KPs)_HV03-62]]</f>
        <v>0</v>
      </c>
      <c r="CT444" s="6">
        <f t="shared" si="69"/>
        <v>0</v>
      </c>
      <c r="CU444" s="6">
        <f t="shared" si="70"/>
        <v>0</v>
      </c>
      <c r="CV444" s="6">
        <f>Table1[[#This Row],[MOH 731_HIV_TB New HIV Positive_HV03-63]]</f>
        <v>0</v>
      </c>
      <c r="CW444" s="6">
        <f>Table1[[#This Row],[MOH 731_HIV_TB New Known HIV Positive (KP) on HAART_HV03-64]]</f>
        <v>0</v>
      </c>
      <c r="CX444" s="6">
        <f>Table1[[#This Row],[MOH 731_HIV_TB New_start_HAART_HV03-65]]</f>
        <v>0</v>
      </c>
      <c r="CY444" s="6">
        <f>SUM(Table1[[#This Row],[tb_alreadyart_3082]:[tb_newart_3083]])</f>
        <v>0</v>
      </c>
      <c r="CZ444" s="6">
        <f>SUM(Table1[[#This Row],[MOH 731_HTS_No. Initiated on PrEP (NEW)_General popn _(M)_ HV01-19]:[MOH 731_HTS_No. Initiated on PrEP (NEW)_Pregnant and breastfeeding women HV01-31]])</f>
        <v>0</v>
      </c>
      <c r="DA444" s="6">
        <f t="shared" si="71"/>
        <v>0</v>
      </c>
      <c r="DB444" s="6">
        <f t="shared" si="72"/>
        <v>0</v>
      </c>
      <c r="DC444" s="6">
        <f>Table1[[#This Row],[MOH 711 SGBV Total Survivors Seen]]</f>
        <v>0</v>
      </c>
      <c r="DD444" s="6">
        <f t="shared" si="73"/>
        <v>0</v>
      </c>
      <c r="DE444" s="6">
        <f t="shared" si="74"/>
        <v>0</v>
      </c>
      <c r="DF444" s="6">
        <f>SUM(Table1[[#This Row],[MOH 731_HIV_TB_StartTPT_&lt;15 HV03-31]:[MOH 731_HIV_TB_StartTPT_15+ HV03-32]])</f>
        <v>0</v>
      </c>
      <c r="DG444" s="6">
        <f t="shared" si="75"/>
        <v>0</v>
      </c>
      <c r="DH444" s="18"/>
      <c r="DI444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('202408_GWVN2FkSrlB','202408','GWVN2FkSrlB','15048','2','31','15','15','0','0','0','1','0','0','0','0','1','16','15','0','0','0','0','0','0','0','0','0','0','0','0','0','0','0','0','0');</v>
      </c>
    </row>
    <row r="445" spans="2:113" x14ac:dyDescent="0.25">
      <c r="B445" s="1">
        <v>202408</v>
      </c>
      <c r="C445" s="2">
        <v>45505</v>
      </c>
      <c r="D445" s="1">
        <v>202408</v>
      </c>
      <c r="E445" s="1"/>
      <c r="F445" s="1" t="s">
        <v>294</v>
      </c>
      <c r="G445" s="1" t="s">
        <v>295</v>
      </c>
      <c r="H445" s="1">
        <v>20765</v>
      </c>
      <c r="I445" s="1" t="s">
        <v>89</v>
      </c>
      <c r="J445" s="1">
        <v>1</v>
      </c>
      <c r="K445" s="1">
        <v>10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>
        <v>2</v>
      </c>
      <c r="AK445" s="1">
        <v>8</v>
      </c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>
        <v>9</v>
      </c>
      <c r="BZ445" s="1"/>
      <c r="CA445" s="1"/>
      <c r="CB445" s="16">
        <f>SUM(Table1[[#This Row],[MOH 731_HTS_Positive_2-9 _(M)_ HV01-06]:[MOH 731_HTS_Positive_25+ _(F) (Including PMTCT)_HV01-15]])</f>
        <v>0</v>
      </c>
      <c r="CC445" s="16">
        <f>SUM(Table1[[#This Row],[MOH 731_HTS_Tests _(M)_ HV01-01]:[MOH 731_HTS_Tests _(F) (Including PMTCT)_ HV01-02]])</f>
        <v>11</v>
      </c>
      <c r="CD445" s="16">
        <f>Table1[[#This Row],[MOH 711 New ANC clients]]</f>
        <v>9</v>
      </c>
      <c r="CE445" s="6">
        <f>SUM(Table1[[#This Row],[MOH 731_EMTCT_Tested at ANC_Initial_HV02-02]])</f>
        <v>2</v>
      </c>
      <c r="CF445" s="6">
        <f t="shared" si="77"/>
        <v>0</v>
      </c>
      <c r="CG445" s="6">
        <f t="shared" si="77"/>
        <v>0</v>
      </c>
      <c r="CH445" s="6">
        <f>SUM(Table1[[#This Row],[MOH 731_EMTCT_Known Positive at 1st ANC_HV02-01]])</f>
        <v>0</v>
      </c>
      <c r="CI445" s="6">
        <f>SUM(Table1[[#This Row],[MOH 731_EMTCT_Positive Results_ANC_HV02-10]])</f>
        <v>0</v>
      </c>
      <c r="CJ445" s="6">
        <f t="shared" si="67"/>
        <v>0</v>
      </c>
      <c r="CK445" s="6">
        <f t="shared" si="68"/>
        <v>0</v>
      </c>
      <c r="CL445" s="6">
        <f>Table1[[#This Row],[MOH 731_EMTCT_Start HAART_ANC_HV02-15]]</f>
        <v>0</v>
      </c>
      <c r="CM445" s="6">
        <f>Table1[[#This Row],[MOH 731_EMTCT_On HAART at 1st ANC_HV02-14]]</f>
        <v>0</v>
      </c>
      <c r="CN445" s="6">
        <f>SUM(Table1[[#This Row],[MOH 731_HIV_TB_StartART_&lt;1 (M) HV03-01]:[MOH 731_HIV_TB_StartART_25+_(F)_HV03-14]])</f>
        <v>0</v>
      </c>
      <c r="CO445" s="6">
        <f>SUM(Table1[[#This Row],[MOH 731_HIV_TB_OnART_&lt;1 (M) HV03-15]:[MOH 731_HIV_TB_OnART_25+_(F)_HV03-28]])</f>
        <v>0</v>
      </c>
      <c r="CP445" s="6">
        <f>Table1[[#This Row],[anc1_731]]</f>
        <v>9</v>
      </c>
      <c r="CQ445" s="6">
        <f>Table1[[#This Row],[anc_kp]]</f>
        <v>0</v>
      </c>
      <c r="CR445" s="6">
        <f>Table1[[#This Row],[MOH 731_HIV_TB cases_New_HV03-61]]</f>
        <v>0</v>
      </c>
      <c r="CS445" s="6">
        <f>Table1[[#This Row],[MOH 731_HIV_TB New_KnownHIVPositive(KPs)_HV03-62]]</f>
        <v>0</v>
      </c>
      <c r="CT445" s="6">
        <f t="shared" si="69"/>
        <v>0</v>
      </c>
      <c r="CU445" s="6">
        <f t="shared" si="70"/>
        <v>0</v>
      </c>
      <c r="CV445" s="6">
        <f>Table1[[#This Row],[MOH 731_HIV_TB New HIV Positive_HV03-63]]</f>
        <v>0</v>
      </c>
      <c r="CW445" s="6">
        <f>Table1[[#This Row],[MOH 731_HIV_TB New Known HIV Positive (KP) on HAART_HV03-64]]</f>
        <v>0</v>
      </c>
      <c r="CX445" s="6">
        <f>Table1[[#This Row],[MOH 731_HIV_TB New_start_HAART_HV03-65]]</f>
        <v>0</v>
      </c>
      <c r="CY445" s="6">
        <f>SUM(Table1[[#This Row],[tb_alreadyart_3082]:[tb_newart_3083]])</f>
        <v>0</v>
      </c>
      <c r="CZ445" s="6">
        <f>SUM(Table1[[#This Row],[MOH 731_HTS_No. Initiated on PrEP (NEW)_General popn _(M)_ HV01-19]:[MOH 731_HTS_No. Initiated on PrEP (NEW)_Pregnant and breastfeeding women HV01-31]])</f>
        <v>0</v>
      </c>
      <c r="DA445" s="6">
        <f t="shared" si="71"/>
        <v>0</v>
      </c>
      <c r="DB445" s="6">
        <f t="shared" si="72"/>
        <v>0</v>
      </c>
      <c r="DC445" s="6">
        <f>Table1[[#This Row],[MOH 711 SGBV Total Survivors Seen]]</f>
        <v>0</v>
      </c>
      <c r="DD445" s="6">
        <f t="shared" si="73"/>
        <v>0</v>
      </c>
      <c r="DE445" s="6">
        <f t="shared" si="74"/>
        <v>0</v>
      </c>
      <c r="DF445" s="6">
        <f>SUM(Table1[[#This Row],[MOH 731_HIV_TB_StartTPT_&lt;15 HV03-31]:[MOH 731_HIV_TB_StartTPT_15+ HV03-32]])</f>
        <v>0</v>
      </c>
      <c r="DG445" s="6">
        <f t="shared" si="75"/>
        <v>0</v>
      </c>
      <c r="DH445" s="18"/>
      <c r="DI445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('202408_XMR5SBmiJiG','202408','XMR5SBmiJiG','20765','0','11','9','2','0','0','0','0','0','0','0','0','0','0','9','0','0','0','0','0','0','0','0','0','0','0','0','0','0','0','0','0');</v>
      </c>
    </row>
    <row r="446" spans="2:113" x14ac:dyDescent="0.25">
      <c r="B446" s="1">
        <v>202408</v>
      </c>
      <c r="C446" s="2">
        <v>45505</v>
      </c>
      <c r="D446" s="1">
        <v>202408</v>
      </c>
      <c r="E446" s="1"/>
      <c r="F446" s="1" t="s">
        <v>723</v>
      </c>
      <c r="G446" s="1" t="s">
        <v>724</v>
      </c>
      <c r="H446" s="1">
        <v>20720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>
        <v>6</v>
      </c>
      <c r="BZ446" s="1"/>
      <c r="CA446" s="1"/>
      <c r="CB446" s="16">
        <f>SUM(Table1[[#This Row],[MOH 731_HTS_Positive_2-9 _(M)_ HV01-06]:[MOH 731_HTS_Positive_25+ _(F) (Including PMTCT)_HV01-15]])</f>
        <v>0</v>
      </c>
      <c r="CC446" s="16">
        <f>SUM(Table1[[#This Row],[MOH 731_HTS_Tests _(M)_ HV01-01]:[MOH 731_HTS_Tests _(F) (Including PMTCT)_ HV01-02]])</f>
        <v>0</v>
      </c>
      <c r="CD446" s="16">
        <f>Table1[[#This Row],[MOH 711 New ANC clients]]</f>
        <v>6</v>
      </c>
      <c r="CE446" s="6">
        <f>SUM(Table1[[#This Row],[MOH 731_EMTCT_Tested at ANC_Initial_HV02-02]])</f>
        <v>0</v>
      </c>
      <c r="CF446" s="6">
        <f t="shared" si="77"/>
        <v>0</v>
      </c>
      <c r="CG446" s="6">
        <f t="shared" si="77"/>
        <v>0</v>
      </c>
      <c r="CH446" s="6">
        <f>SUM(Table1[[#This Row],[MOH 731_EMTCT_Known Positive at 1st ANC_HV02-01]])</f>
        <v>0</v>
      </c>
      <c r="CI446" s="6">
        <f>SUM(Table1[[#This Row],[MOH 731_EMTCT_Positive Results_ANC_HV02-10]])</f>
        <v>0</v>
      </c>
      <c r="CJ446" s="6">
        <f t="shared" si="67"/>
        <v>0</v>
      </c>
      <c r="CK446" s="6">
        <f t="shared" si="68"/>
        <v>0</v>
      </c>
      <c r="CL446" s="6">
        <f>Table1[[#This Row],[MOH 731_EMTCT_Start HAART_ANC_HV02-15]]</f>
        <v>0</v>
      </c>
      <c r="CM446" s="6">
        <f>Table1[[#This Row],[MOH 731_EMTCT_On HAART at 1st ANC_HV02-14]]</f>
        <v>0</v>
      </c>
      <c r="CN446" s="6">
        <f>SUM(Table1[[#This Row],[MOH 731_HIV_TB_StartART_&lt;1 (M) HV03-01]:[MOH 731_HIV_TB_StartART_25+_(F)_HV03-14]])</f>
        <v>0</v>
      </c>
      <c r="CO446" s="6">
        <f>SUM(Table1[[#This Row],[MOH 731_HIV_TB_OnART_&lt;1 (M) HV03-15]:[MOH 731_HIV_TB_OnART_25+_(F)_HV03-28]])</f>
        <v>0</v>
      </c>
      <c r="CP446" s="6">
        <f>Table1[[#This Row],[anc1_731]]</f>
        <v>6</v>
      </c>
      <c r="CQ446" s="6">
        <f>Table1[[#This Row],[anc_kp]]</f>
        <v>0</v>
      </c>
      <c r="CR446" s="6">
        <f>Table1[[#This Row],[MOH 731_HIV_TB cases_New_HV03-61]]</f>
        <v>0</v>
      </c>
      <c r="CS446" s="6">
        <f>Table1[[#This Row],[MOH 731_HIV_TB New_KnownHIVPositive(KPs)_HV03-62]]</f>
        <v>0</v>
      </c>
      <c r="CT446" s="6">
        <f t="shared" si="69"/>
        <v>0</v>
      </c>
      <c r="CU446" s="6">
        <f t="shared" si="70"/>
        <v>0</v>
      </c>
      <c r="CV446" s="6">
        <f>Table1[[#This Row],[MOH 731_HIV_TB New HIV Positive_HV03-63]]</f>
        <v>0</v>
      </c>
      <c r="CW446" s="6">
        <f>Table1[[#This Row],[MOH 731_HIV_TB New Known HIV Positive (KP) on HAART_HV03-64]]</f>
        <v>0</v>
      </c>
      <c r="CX446" s="6">
        <f>Table1[[#This Row],[MOH 731_HIV_TB New_start_HAART_HV03-65]]</f>
        <v>0</v>
      </c>
      <c r="CY446" s="6">
        <f>SUM(Table1[[#This Row],[tb_alreadyart_3082]:[tb_newart_3083]])</f>
        <v>0</v>
      </c>
      <c r="CZ446" s="6">
        <f>SUM(Table1[[#This Row],[MOH 731_HTS_No. Initiated on PrEP (NEW)_General popn _(M)_ HV01-19]:[MOH 731_HTS_No. Initiated on PrEP (NEW)_Pregnant and breastfeeding women HV01-31]])</f>
        <v>0</v>
      </c>
      <c r="DA446" s="6">
        <f t="shared" si="71"/>
        <v>0</v>
      </c>
      <c r="DB446" s="6">
        <f t="shared" si="72"/>
        <v>0</v>
      </c>
      <c r="DC446" s="6">
        <f>Table1[[#This Row],[MOH 711 SGBV Total Survivors Seen]]</f>
        <v>0</v>
      </c>
      <c r="DD446" s="6">
        <f t="shared" si="73"/>
        <v>0</v>
      </c>
      <c r="DE446" s="6">
        <f t="shared" si="74"/>
        <v>0</v>
      </c>
      <c r="DF446" s="6">
        <f>SUM(Table1[[#This Row],[MOH 731_HIV_TB_StartTPT_&lt;15 HV03-31]:[MOH 731_HIV_TB_StartTPT_15+ HV03-32]])</f>
        <v>0</v>
      </c>
      <c r="DG446" s="6">
        <f t="shared" si="75"/>
        <v>0</v>
      </c>
      <c r="DH446" s="18"/>
      <c r="DI446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('202408_pHLaqBCphGk','202408','pHLaqBCphGk','20720','0','0','6','0','0','0','0','0','0','0','0','0','0','0','6','0','0','0','0','0','0','0','0','0','0','0','0','0','0','0','0','0');</v>
      </c>
    </row>
    <row r="447" spans="2:113" x14ac:dyDescent="0.25">
      <c r="B447" s="1">
        <v>202408</v>
      </c>
      <c r="C447" s="2">
        <v>45505</v>
      </c>
      <c r="D447" s="1">
        <v>202408</v>
      </c>
      <c r="E447" s="1"/>
      <c r="F447" s="1" t="s">
        <v>296</v>
      </c>
      <c r="G447" s="1" t="s">
        <v>297</v>
      </c>
      <c r="H447" s="1">
        <v>17278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>
        <v>13</v>
      </c>
      <c r="AK447" s="1"/>
      <c r="AL447" s="1">
        <v>2</v>
      </c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>
        <v>10</v>
      </c>
      <c r="BZ447" s="1"/>
      <c r="CA447" s="1"/>
      <c r="CB447" s="16">
        <f>SUM(Table1[[#This Row],[MOH 731_HTS_Positive_2-9 _(M)_ HV01-06]:[MOH 731_HTS_Positive_25+ _(F) (Including PMTCT)_HV01-15]])</f>
        <v>0</v>
      </c>
      <c r="CC447" s="16">
        <f>SUM(Table1[[#This Row],[MOH 731_HTS_Tests _(M)_ HV01-01]:[MOH 731_HTS_Tests _(F) (Including PMTCT)_ HV01-02]])</f>
        <v>0</v>
      </c>
      <c r="CD447" s="16">
        <f>Table1[[#This Row],[MOH 711 New ANC clients]]</f>
        <v>10</v>
      </c>
      <c r="CE447" s="6">
        <f>SUM(Table1[[#This Row],[MOH 731_EMTCT_Tested at ANC_Initial_HV02-02]])</f>
        <v>13</v>
      </c>
      <c r="CF447" s="6">
        <f t="shared" si="77"/>
        <v>0</v>
      </c>
      <c r="CG447" s="6">
        <f t="shared" si="77"/>
        <v>0</v>
      </c>
      <c r="CH447" s="6">
        <f>SUM(Table1[[#This Row],[MOH 731_EMTCT_Known Positive at 1st ANC_HV02-01]])</f>
        <v>0</v>
      </c>
      <c r="CI447" s="6">
        <f>SUM(Table1[[#This Row],[MOH 731_EMTCT_Positive Results_ANC_HV02-10]])</f>
        <v>0</v>
      </c>
      <c r="CJ447" s="6">
        <f t="shared" si="67"/>
        <v>0</v>
      </c>
      <c r="CK447" s="6">
        <f t="shared" si="68"/>
        <v>0</v>
      </c>
      <c r="CL447" s="6">
        <f>Table1[[#This Row],[MOH 731_EMTCT_Start HAART_ANC_HV02-15]]</f>
        <v>0</v>
      </c>
      <c r="CM447" s="6">
        <f>Table1[[#This Row],[MOH 731_EMTCT_On HAART at 1st ANC_HV02-14]]</f>
        <v>0</v>
      </c>
      <c r="CN447" s="6">
        <f>SUM(Table1[[#This Row],[MOH 731_HIV_TB_StartART_&lt;1 (M) HV03-01]:[MOH 731_HIV_TB_StartART_25+_(F)_HV03-14]])</f>
        <v>0</v>
      </c>
      <c r="CO447" s="6">
        <f>SUM(Table1[[#This Row],[MOH 731_HIV_TB_OnART_&lt;1 (M) HV03-15]:[MOH 731_HIV_TB_OnART_25+_(F)_HV03-28]])</f>
        <v>0</v>
      </c>
      <c r="CP447" s="6">
        <f>Table1[[#This Row],[anc1_731]]</f>
        <v>10</v>
      </c>
      <c r="CQ447" s="6">
        <f>Table1[[#This Row],[anc_kp]]</f>
        <v>0</v>
      </c>
      <c r="CR447" s="6">
        <f>Table1[[#This Row],[MOH 731_HIV_TB cases_New_HV03-61]]</f>
        <v>0</v>
      </c>
      <c r="CS447" s="6">
        <f>Table1[[#This Row],[MOH 731_HIV_TB New_KnownHIVPositive(KPs)_HV03-62]]</f>
        <v>0</v>
      </c>
      <c r="CT447" s="6">
        <f t="shared" si="69"/>
        <v>0</v>
      </c>
      <c r="CU447" s="6">
        <f t="shared" si="70"/>
        <v>0</v>
      </c>
      <c r="CV447" s="6">
        <f>Table1[[#This Row],[MOH 731_HIV_TB New HIV Positive_HV03-63]]</f>
        <v>0</v>
      </c>
      <c r="CW447" s="6">
        <f>Table1[[#This Row],[MOH 731_HIV_TB New Known HIV Positive (KP) on HAART_HV03-64]]</f>
        <v>0</v>
      </c>
      <c r="CX447" s="6">
        <f>Table1[[#This Row],[MOH 731_HIV_TB New_start_HAART_HV03-65]]</f>
        <v>0</v>
      </c>
      <c r="CY447" s="6">
        <f>SUM(Table1[[#This Row],[tb_alreadyart_3082]:[tb_newart_3083]])</f>
        <v>0</v>
      </c>
      <c r="CZ447" s="6">
        <f>SUM(Table1[[#This Row],[MOH 731_HTS_No. Initiated on PrEP (NEW)_General popn _(M)_ HV01-19]:[MOH 731_HTS_No. Initiated on PrEP (NEW)_Pregnant and breastfeeding women HV01-31]])</f>
        <v>0</v>
      </c>
      <c r="DA447" s="6">
        <f t="shared" si="71"/>
        <v>0</v>
      </c>
      <c r="DB447" s="6">
        <f t="shared" si="72"/>
        <v>0</v>
      </c>
      <c r="DC447" s="6">
        <f>Table1[[#This Row],[MOH 711 SGBV Total Survivors Seen]]</f>
        <v>0</v>
      </c>
      <c r="DD447" s="6">
        <f t="shared" si="73"/>
        <v>0</v>
      </c>
      <c r="DE447" s="6">
        <f t="shared" si="74"/>
        <v>0</v>
      </c>
      <c r="DF447" s="6">
        <f>SUM(Table1[[#This Row],[MOH 731_HIV_TB_StartTPT_&lt;15 HV03-31]:[MOH 731_HIV_TB_StartTPT_15+ HV03-32]])</f>
        <v>0</v>
      </c>
      <c r="DG447" s="6">
        <f t="shared" si="75"/>
        <v>0</v>
      </c>
      <c r="DH447" s="18"/>
      <c r="DI447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('202408_wjH7b7AIDV4','202408','wjH7b7AIDV4','17278','0','0','10','13','0','0','0','0','0','0','0','0','0','0','10','0','0','0','0','0','0','0','0','0','0','0','0','0','0','0','0','0');</v>
      </c>
    </row>
    <row r="448" spans="2:113" x14ac:dyDescent="0.25">
      <c r="B448" s="1">
        <v>202408</v>
      </c>
      <c r="C448" s="2">
        <v>45505</v>
      </c>
      <c r="D448" s="1">
        <v>202408</v>
      </c>
      <c r="E448" s="1"/>
      <c r="F448" s="1" t="s">
        <v>298</v>
      </c>
      <c r="G448" s="1" t="s">
        <v>299</v>
      </c>
      <c r="H448" s="1">
        <v>28854</v>
      </c>
      <c r="I448" s="1"/>
      <c r="J448" s="1">
        <v>1</v>
      </c>
      <c r="K448" s="1">
        <v>1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6">
        <f>SUM(Table1[[#This Row],[MOH 731_HTS_Positive_2-9 _(M)_ HV01-06]:[MOH 731_HTS_Positive_25+ _(F) (Including PMTCT)_HV01-15]])</f>
        <v>0</v>
      </c>
      <c r="CC448" s="16">
        <f>SUM(Table1[[#This Row],[MOH 731_HTS_Tests _(M)_ HV01-01]:[MOH 731_HTS_Tests _(F) (Including PMTCT)_ HV01-02]])</f>
        <v>2</v>
      </c>
      <c r="CD448" s="16">
        <f>Table1[[#This Row],[MOH 711 New ANC clients]]</f>
        <v>0</v>
      </c>
      <c r="CE448" s="6">
        <f>SUM(Table1[[#This Row],[MOH 731_EMTCT_Tested at ANC_Initial_HV02-02]])</f>
        <v>0</v>
      </c>
      <c r="CF448" s="6">
        <f t="shared" si="77"/>
        <v>0</v>
      </c>
      <c r="CG448" s="6">
        <f t="shared" si="77"/>
        <v>0</v>
      </c>
      <c r="CH448" s="6">
        <f>SUM(Table1[[#This Row],[MOH 731_EMTCT_Known Positive at 1st ANC_HV02-01]])</f>
        <v>0</v>
      </c>
      <c r="CI448" s="6">
        <f>SUM(Table1[[#This Row],[MOH 731_EMTCT_Positive Results_ANC_HV02-10]])</f>
        <v>0</v>
      </c>
      <c r="CJ448" s="6">
        <f t="shared" si="67"/>
        <v>0</v>
      </c>
      <c r="CK448" s="6">
        <f t="shared" si="68"/>
        <v>0</v>
      </c>
      <c r="CL448" s="6">
        <f>Table1[[#This Row],[MOH 731_EMTCT_Start HAART_ANC_HV02-15]]</f>
        <v>0</v>
      </c>
      <c r="CM448" s="6">
        <f>Table1[[#This Row],[MOH 731_EMTCT_On HAART at 1st ANC_HV02-14]]</f>
        <v>0</v>
      </c>
      <c r="CN448" s="6">
        <f>SUM(Table1[[#This Row],[MOH 731_HIV_TB_StartART_&lt;1 (M) HV03-01]:[MOH 731_HIV_TB_StartART_25+_(F)_HV03-14]])</f>
        <v>0</v>
      </c>
      <c r="CO448" s="6">
        <f>SUM(Table1[[#This Row],[MOH 731_HIV_TB_OnART_&lt;1 (M) HV03-15]:[MOH 731_HIV_TB_OnART_25+_(F)_HV03-28]])</f>
        <v>0</v>
      </c>
      <c r="CP448" s="6">
        <f>Table1[[#This Row],[anc1_731]]</f>
        <v>0</v>
      </c>
      <c r="CQ448" s="6">
        <f>Table1[[#This Row],[anc_kp]]</f>
        <v>0</v>
      </c>
      <c r="CR448" s="6">
        <f>Table1[[#This Row],[MOH 731_HIV_TB cases_New_HV03-61]]</f>
        <v>0</v>
      </c>
      <c r="CS448" s="6">
        <f>Table1[[#This Row],[MOH 731_HIV_TB New_KnownHIVPositive(KPs)_HV03-62]]</f>
        <v>0</v>
      </c>
      <c r="CT448" s="6">
        <f t="shared" si="69"/>
        <v>0</v>
      </c>
      <c r="CU448" s="6">
        <f t="shared" si="70"/>
        <v>0</v>
      </c>
      <c r="CV448" s="6">
        <f>Table1[[#This Row],[MOH 731_HIV_TB New HIV Positive_HV03-63]]</f>
        <v>0</v>
      </c>
      <c r="CW448" s="6">
        <f>Table1[[#This Row],[MOH 731_HIV_TB New Known HIV Positive (KP) on HAART_HV03-64]]</f>
        <v>0</v>
      </c>
      <c r="CX448" s="6">
        <f>Table1[[#This Row],[MOH 731_HIV_TB New_start_HAART_HV03-65]]</f>
        <v>0</v>
      </c>
      <c r="CY448" s="6">
        <f>SUM(Table1[[#This Row],[tb_alreadyart_3082]:[tb_newart_3083]])</f>
        <v>0</v>
      </c>
      <c r="CZ448" s="6">
        <f>SUM(Table1[[#This Row],[MOH 731_HTS_No. Initiated on PrEP (NEW)_General popn _(M)_ HV01-19]:[MOH 731_HTS_No. Initiated on PrEP (NEW)_Pregnant and breastfeeding women HV01-31]])</f>
        <v>0</v>
      </c>
      <c r="DA448" s="6">
        <f t="shared" si="71"/>
        <v>0</v>
      </c>
      <c r="DB448" s="6">
        <f t="shared" si="72"/>
        <v>0</v>
      </c>
      <c r="DC448" s="6">
        <f>Table1[[#This Row],[MOH 711 SGBV Total Survivors Seen]]</f>
        <v>0</v>
      </c>
      <c r="DD448" s="6">
        <f t="shared" si="73"/>
        <v>0</v>
      </c>
      <c r="DE448" s="6">
        <f t="shared" si="74"/>
        <v>0</v>
      </c>
      <c r="DF448" s="6">
        <f>SUM(Table1[[#This Row],[MOH 731_HIV_TB_StartTPT_&lt;15 HV03-31]:[MOH 731_HIV_TB_StartTPT_15+ HV03-32]])</f>
        <v>0</v>
      </c>
      <c r="DG448" s="6">
        <f t="shared" si="75"/>
        <v>0</v>
      </c>
      <c r="DH448" s="18"/>
      <c r="DI448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('202408_Apnu4IrYHcA','202408','Apnu4IrYHcA','28854','0','2','0','0','0','0','0','0','0','0','0','0','0','0','0','0','0','0','0','0','0','0','0','0','0','0','0','0','0','0','0','0');</v>
      </c>
    </row>
    <row r="449" spans="2:113" x14ac:dyDescent="0.25">
      <c r="B449" s="1">
        <v>202408</v>
      </c>
      <c r="C449" s="2">
        <v>45505</v>
      </c>
      <c r="D449" s="1">
        <v>202408</v>
      </c>
      <c r="E449" s="1"/>
      <c r="F449" s="1" t="s">
        <v>725</v>
      </c>
      <c r="G449" s="1" t="s">
        <v>726</v>
      </c>
      <c r="H449" s="1">
        <v>15053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>
        <v>8</v>
      </c>
      <c r="BZ449" s="1"/>
      <c r="CA449" s="1"/>
      <c r="CB449" s="16">
        <f>SUM(Table1[[#This Row],[MOH 731_HTS_Positive_2-9 _(M)_ HV01-06]:[MOH 731_HTS_Positive_25+ _(F) (Including PMTCT)_HV01-15]])</f>
        <v>0</v>
      </c>
      <c r="CC449" s="16">
        <f>SUM(Table1[[#This Row],[MOH 731_HTS_Tests _(M)_ HV01-01]:[MOH 731_HTS_Tests _(F) (Including PMTCT)_ HV01-02]])</f>
        <v>0</v>
      </c>
      <c r="CD449" s="16">
        <f>Table1[[#This Row],[MOH 711 New ANC clients]]</f>
        <v>8</v>
      </c>
      <c r="CE449" s="6">
        <f>SUM(Table1[[#This Row],[MOH 731_EMTCT_Tested at ANC_Initial_HV02-02]])</f>
        <v>0</v>
      </c>
      <c r="CF449" s="6">
        <f t="shared" si="77"/>
        <v>0</v>
      </c>
      <c r="CG449" s="6">
        <f t="shared" si="77"/>
        <v>0</v>
      </c>
      <c r="CH449" s="6">
        <f>SUM(Table1[[#This Row],[MOH 731_EMTCT_Known Positive at 1st ANC_HV02-01]])</f>
        <v>0</v>
      </c>
      <c r="CI449" s="6">
        <f>SUM(Table1[[#This Row],[MOH 731_EMTCT_Positive Results_ANC_HV02-10]])</f>
        <v>0</v>
      </c>
      <c r="CJ449" s="6">
        <f t="shared" si="67"/>
        <v>0</v>
      </c>
      <c r="CK449" s="6">
        <f t="shared" si="68"/>
        <v>0</v>
      </c>
      <c r="CL449" s="6">
        <f>Table1[[#This Row],[MOH 731_EMTCT_Start HAART_ANC_HV02-15]]</f>
        <v>0</v>
      </c>
      <c r="CM449" s="6">
        <f>Table1[[#This Row],[MOH 731_EMTCT_On HAART at 1st ANC_HV02-14]]</f>
        <v>0</v>
      </c>
      <c r="CN449" s="6">
        <f>SUM(Table1[[#This Row],[MOH 731_HIV_TB_StartART_&lt;1 (M) HV03-01]:[MOH 731_HIV_TB_StartART_25+_(F)_HV03-14]])</f>
        <v>0</v>
      </c>
      <c r="CO449" s="6">
        <f>SUM(Table1[[#This Row],[MOH 731_HIV_TB_OnART_&lt;1 (M) HV03-15]:[MOH 731_HIV_TB_OnART_25+_(F)_HV03-28]])</f>
        <v>0</v>
      </c>
      <c r="CP449" s="6">
        <f>Table1[[#This Row],[anc1_731]]</f>
        <v>8</v>
      </c>
      <c r="CQ449" s="6">
        <f>Table1[[#This Row],[anc_kp]]</f>
        <v>0</v>
      </c>
      <c r="CR449" s="6">
        <f>Table1[[#This Row],[MOH 731_HIV_TB cases_New_HV03-61]]</f>
        <v>0</v>
      </c>
      <c r="CS449" s="6">
        <f>Table1[[#This Row],[MOH 731_HIV_TB New_KnownHIVPositive(KPs)_HV03-62]]</f>
        <v>0</v>
      </c>
      <c r="CT449" s="6">
        <f t="shared" si="69"/>
        <v>0</v>
      </c>
      <c r="CU449" s="6">
        <f t="shared" si="70"/>
        <v>0</v>
      </c>
      <c r="CV449" s="6">
        <f>Table1[[#This Row],[MOH 731_HIV_TB New HIV Positive_HV03-63]]</f>
        <v>0</v>
      </c>
      <c r="CW449" s="6">
        <f>Table1[[#This Row],[MOH 731_HIV_TB New Known HIV Positive (KP) on HAART_HV03-64]]</f>
        <v>0</v>
      </c>
      <c r="CX449" s="6">
        <f>Table1[[#This Row],[MOH 731_HIV_TB New_start_HAART_HV03-65]]</f>
        <v>0</v>
      </c>
      <c r="CY449" s="6">
        <f>SUM(Table1[[#This Row],[tb_alreadyart_3082]:[tb_newart_3083]])</f>
        <v>0</v>
      </c>
      <c r="CZ449" s="6">
        <f>SUM(Table1[[#This Row],[MOH 731_HTS_No. Initiated on PrEP (NEW)_General popn _(M)_ HV01-19]:[MOH 731_HTS_No. Initiated on PrEP (NEW)_Pregnant and breastfeeding women HV01-31]])</f>
        <v>0</v>
      </c>
      <c r="DA449" s="6">
        <f t="shared" si="71"/>
        <v>0</v>
      </c>
      <c r="DB449" s="6">
        <f t="shared" si="72"/>
        <v>0</v>
      </c>
      <c r="DC449" s="6">
        <f>Table1[[#This Row],[MOH 711 SGBV Total Survivors Seen]]</f>
        <v>0</v>
      </c>
      <c r="DD449" s="6">
        <f t="shared" si="73"/>
        <v>0</v>
      </c>
      <c r="DE449" s="6">
        <f t="shared" si="74"/>
        <v>0</v>
      </c>
      <c r="DF449" s="6">
        <f>SUM(Table1[[#This Row],[MOH 731_HIV_TB_StartTPT_&lt;15 HV03-31]:[MOH 731_HIV_TB_StartTPT_15+ HV03-32]])</f>
        <v>0</v>
      </c>
      <c r="DG449" s="6">
        <f t="shared" si="75"/>
        <v>0</v>
      </c>
      <c r="DH449" s="18"/>
      <c r="DI449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('202408_ASn0tF8X1Ks','202408','ASn0tF8X1Ks','15053','0','0','8','0','0','0','0','0','0','0','0','0','0','0','8','0','0','0','0','0','0','0','0','0','0','0','0','0','0','0','0','0');</v>
      </c>
    </row>
    <row r="450" spans="2:113" x14ac:dyDescent="0.25">
      <c r="B450" s="1">
        <v>202408</v>
      </c>
      <c r="C450" s="2">
        <v>45505</v>
      </c>
      <c r="D450" s="1">
        <v>202408</v>
      </c>
      <c r="E450" s="1"/>
      <c r="F450" s="1" t="s">
        <v>300</v>
      </c>
      <c r="G450" s="1" t="s">
        <v>301</v>
      </c>
      <c r="H450" s="1">
        <v>20719</v>
      </c>
      <c r="I450" s="1"/>
      <c r="J450" s="1">
        <v>2</v>
      </c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6">
        <f>SUM(Table1[[#This Row],[MOH 731_HTS_Positive_2-9 _(M)_ HV01-06]:[MOH 731_HTS_Positive_25+ _(F) (Including PMTCT)_HV01-15]])</f>
        <v>0</v>
      </c>
      <c r="CC450" s="16">
        <f>SUM(Table1[[#This Row],[MOH 731_HTS_Tests _(M)_ HV01-01]:[MOH 731_HTS_Tests _(F) (Including PMTCT)_ HV01-02]])</f>
        <v>2</v>
      </c>
      <c r="CD450" s="16">
        <f>Table1[[#This Row],[MOH 711 New ANC clients]]</f>
        <v>0</v>
      </c>
      <c r="CE450" s="6">
        <f>SUM(Table1[[#This Row],[MOH 731_EMTCT_Tested at ANC_Initial_HV02-02]])</f>
        <v>0</v>
      </c>
      <c r="CF450" s="6">
        <f t="shared" si="77"/>
        <v>0</v>
      </c>
      <c r="CG450" s="6">
        <f t="shared" si="77"/>
        <v>0</v>
      </c>
      <c r="CH450" s="6">
        <f>SUM(Table1[[#This Row],[MOH 731_EMTCT_Known Positive at 1st ANC_HV02-01]])</f>
        <v>0</v>
      </c>
      <c r="CI450" s="6">
        <f>SUM(Table1[[#This Row],[MOH 731_EMTCT_Positive Results_ANC_HV02-10]])</f>
        <v>0</v>
      </c>
      <c r="CJ450" s="6">
        <f t="shared" si="67"/>
        <v>0</v>
      </c>
      <c r="CK450" s="6">
        <f t="shared" si="68"/>
        <v>0</v>
      </c>
      <c r="CL450" s="6">
        <f>Table1[[#This Row],[MOH 731_EMTCT_Start HAART_ANC_HV02-15]]</f>
        <v>0</v>
      </c>
      <c r="CM450" s="6">
        <f>Table1[[#This Row],[MOH 731_EMTCT_On HAART at 1st ANC_HV02-14]]</f>
        <v>0</v>
      </c>
      <c r="CN450" s="6">
        <f>SUM(Table1[[#This Row],[MOH 731_HIV_TB_StartART_&lt;1 (M) HV03-01]:[MOH 731_HIV_TB_StartART_25+_(F)_HV03-14]])</f>
        <v>0</v>
      </c>
      <c r="CO450" s="6">
        <f>SUM(Table1[[#This Row],[MOH 731_HIV_TB_OnART_&lt;1 (M) HV03-15]:[MOH 731_HIV_TB_OnART_25+_(F)_HV03-28]])</f>
        <v>0</v>
      </c>
      <c r="CP450" s="6">
        <f>Table1[[#This Row],[anc1_731]]</f>
        <v>0</v>
      </c>
      <c r="CQ450" s="6">
        <f>Table1[[#This Row],[anc_kp]]</f>
        <v>0</v>
      </c>
      <c r="CR450" s="6">
        <f>Table1[[#This Row],[MOH 731_HIV_TB cases_New_HV03-61]]</f>
        <v>0</v>
      </c>
      <c r="CS450" s="6">
        <f>Table1[[#This Row],[MOH 731_HIV_TB New_KnownHIVPositive(KPs)_HV03-62]]</f>
        <v>0</v>
      </c>
      <c r="CT450" s="6">
        <f t="shared" si="69"/>
        <v>0</v>
      </c>
      <c r="CU450" s="6">
        <f t="shared" si="70"/>
        <v>0</v>
      </c>
      <c r="CV450" s="6">
        <f>Table1[[#This Row],[MOH 731_HIV_TB New HIV Positive_HV03-63]]</f>
        <v>0</v>
      </c>
      <c r="CW450" s="6">
        <f>Table1[[#This Row],[MOH 731_HIV_TB New Known HIV Positive (KP) on HAART_HV03-64]]</f>
        <v>0</v>
      </c>
      <c r="CX450" s="6">
        <f>Table1[[#This Row],[MOH 731_HIV_TB New_start_HAART_HV03-65]]</f>
        <v>0</v>
      </c>
      <c r="CY450" s="6">
        <f>SUM(Table1[[#This Row],[tb_alreadyart_3082]:[tb_newart_3083]])</f>
        <v>0</v>
      </c>
      <c r="CZ450" s="6">
        <f>SUM(Table1[[#This Row],[MOH 731_HTS_No. Initiated on PrEP (NEW)_General popn _(M)_ HV01-19]:[MOH 731_HTS_No. Initiated on PrEP (NEW)_Pregnant and breastfeeding women HV01-31]])</f>
        <v>0</v>
      </c>
      <c r="DA450" s="6">
        <f t="shared" si="71"/>
        <v>0</v>
      </c>
      <c r="DB450" s="6">
        <f t="shared" si="72"/>
        <v>0</v>
      </c>
      <c r="DC450" s="6">
        <f>Table1[[#This Row],[MOH 711 SGBV Total Survivors Seen]]</f>
        <v>0</v>
      </c>
      <c r="DD450" s="6">
        <f t="shared" si="73"/>
        <v>0</v>
      </c>
      <c r="DE450" s="6">
        <f t="shared" si="74"/>
        <v>0</v>
      </c>
      <c r="DF450" s="6">
        <f>SUM(Table1[[#This Row],[MOH 731_HIV_TB_StartTPT_&lt;15 HV03-31]:[MOH 731_HIV_TB_StartTPT_15+ HV03-32]])</f>
        <v>0</v>
      </c>
      <c r="DG450" s="6">
        <f t="shared" si="75"/>
        <v>0</v>
      </c>
      <c r="DH450" s="18"/>
      <c r="DI450" s="18" t="str">
        <f t="shared" si="76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('202408_F75kyYgRFZn','202408','F75kyYgRFZn','20719','0','2','0','0','0','0','0','0','0','0','0','0','0','0','0','0','0','0','0','0','0','0','0','0','0','0','0','0','0','0','0','0');</v>
      </c>
    </row>
    <row r="451" spans="2:113" x14ac:dyDescent="0.25">
      <c r="B451" s="1">
        <v>202408</v>
      </c>
      <c r="C451" s="2">
        <v>45505</v>
      </c>
      <c r="D451" s="1">
        <v>202408</v>
      </c>
      <c r="E451" s="1"/>
      <c r="F451" s="1" t="s">
        <v>568</v>
      </c>
      <c r="G451" s="1" t="s">
        <v>569</v>
      </c>
      <c r="H451" s="1">
        <v>20743</v>
      </c>
      <c r="I451" s="1"/>
      <c r="J451" s="1">
        <v>4</v>
      </c>
      <c r="K451" s="1">
        <v>25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>
        <v>17</v>
      </c>
      <c r="AK451" s="1">
        <v>3</v>
      </c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>
        <v>17</v>
      </c>
      <c r="BZ451" s="1"/>
      <c r="CA451" s="1"/>
      <c r="CB451" s="16">
        <f>SUM(Table1[[#This Row],[MOH 731_HTS_Positive_2-9 _(M)_ HV01-06]:[MOH 731_HTS_Positive_25+ _(F) (Including PMTCT)_HV01-15]])</f>
        <v>0</v>
      </c>
      <c r="CC451" s="16">
        <f>SUM(Table1[[#This Row],[MOH 731_HTS_Tests _(M)_ HV01-01]:[MOH 731_HTS_Tests _(F) (Including PMTCT)_ HV01-02]])</f>
        <v>29</v>
      </c>
      <c r="CD451" s="16">
        <f>Table1[[#This Row],[MOH 711 New ANC clients]]</f>
        <v>17</v>
      </c>
      <c r="CE451" s="6">
        <f>SUM(Table1[[#This Row],[MOH 731_EMTCT_Tested at ANC_Initial_HV02-02]])</f>
        <v>17</v>
      </c>
      <c r="CF451" s="6">
        <f t="shared" si="77"/>
        <v>0</v>
      </c>
      <c r="CG451" s="6">
        <f t="shared" si="77"/>
        <v>0</v>
      </c>
      <c r="CH451" s="6">
        <f>SUM(Table1[[#This Row],[MOH 731_EMTCT_Known Positive at 1st ANC_HV02-01]])</f>
        <v>0</v>
      </c>
      <c r="CI451" s="6">
        <f>SUM(Table1[[#This Row],[MOH 731_EMTCT_Positive Results_ANC_HV02-10]])</f>
        <v>0</v>
      </c>
      <c r="CJ451" s="6">
        <f t="shared" ref="CJ451:CJ514" si="78">IF(1=1,0,0)</f>
        <v>0</v>
      </c>
      <c r="CK451" s="6">
        <f t="shared" ref="CK451:CK514" si="79">IF(1=1,0,0)</f>
        <v>0</v>
      </c>
      <c r="CL451" s="6">
        <f>Table1[[#This Row],[MOH 731_EMTCT_Start HAART_ANC_HV02-15]]</f>
        <v>0</v>
      </c>
      <c r="CM451" s="6">
        <f>Table1[[#This Row],[MOH 731_EMTCT_On HAART at 1st ANC_HV02-14]]</f>
        <v>0</v>
      </c>
      <c r="CN451" s="6">
        <f>SUM(Table1[[#This Row],[MOH 731_HIV_TB_StartART_&lt;1 (M) HV03-01]:[MOH 731_HIV_TB_StartART_25+_(F)_HV03-14]])</f>
        <v>0</v>
      </c>
      <c r="CO451" s="6">
        <f>SUM(Table1[[#This Row],[MOH 731_HIV_TB_OnART_&lt;1 (M) HV03-15]:[MOH 731_HIV_TB_OnART_25+_(F)_HV03-28]])</f>
        <v>0</v>
      </c>
      <c r="CP451" s="6">
        <f>Table1[[#This Row],[anc1_731]]</f>
        <v>17</v>
      </c>
      <c r="CQ451" s="6">
        <f>Table1[[#This Row],[anc_kp]]</f>
        <v>0</v>
      </c>
      <c r="CR451" s="6">
        <f>Table1[[#This Row],[MOH 731_HIV_TB cases_New_HV03-61]]</f>
        <v>0</v>
      </c>
      <c r="CS451" s="6">
        <f>Table1[[#This Row],[MOH 731_HIV_TB New_KnownHIVPositive(KPs)_HV03-62]]</f>
        <v>0</v>
      </c>
      <c r="CT451" s="6">
        <f t="shared" ref="CT451:CT514" si="80">IF(1=1,0,0)</f>
        <v>0</v>
      </c>
      <c r="CU451" s="6">
        <f t="shared" ref="CU451:CU514" si="81">IF(1=1,0,0)</f>
        <v>0</v>
      </c>
      <c r="CV451" s="6">
        <f>Table1[[#This Row],[MOH 731_HIV_TB New HIV Positive_HV03-63]]</f>
        <v>0</v>
      </c>
      <c r="CW451" s="6">
        <f>Table1[[#This Row],[MOH 731_HIV_TB New Known HIV Positive (KP) on HAART_HV03-64]]</f>
        <v>0</v>
      </c>
      <c r="CX451" s="6">
        <f>Table1[[#This Row],[MOH 731_HIV_TB New_start_HAART_HV03-65]]</f>
        <v>0</v>
      </c>
      <c r="CY451" s="6">
        <f>SUM(Table1[[#This Row],[tb_alreadyart_3082]:[tb_newart_3083]])</f>
        <v>0</v>
      </c>
      <c r="CZ451" s="6">
        <f>SUM(Table1[[#This Row],[MOH 731_HTS_No. Initiated on PrEP (NEW)_General popn _(M)_ HV01-19]:[MOH 731_HTS_No. Initiated on PrEP (NEW)_Pregnant and breastfeeding women HV01-31]])</f>
        <v>0</v>
      </c>
      <c r="DA451" s="6">
        <f t="shared" ref="DA451:DA514" si="82">IF(1=1,0,0)</f>
        <v>0</v>
      </c>
      <c r="DB451" s="6">
        <f t="shared" ref="DB451:DB514" si="83">IF(1=1,0,0)</f>
        <v>0</v>
      </c>
      <c r="DC451" s="6">
        <f>Table1[[#This Row],[MOH 711 SGBV Total Survivors Seen]]</f>
        <v>0</v>
      </c>
      <c r="DD451" s="6">
        <f t="shared" ref="DD451:DD514" si="84">IF(1=1,0,0)</f>
        <v>0</v>
      </c>
      <c r="DE451" s="6">
        <f t="shared" ref="DE451:DE514" si="85">IF(1=1,0,0)</f>
        <v>0</v>
      </c>
      <c r="DF451" s="6">
        <f>SUM(Table1[[#This Row],[MOH 731_HIV_TB_StartTPT_&lt;15 HV03-31]:[MOH 731_HIV_TB_StartTPT_15+ HV03-32]])</f>
        <v>0</v>
      </c>
      <c r="DG451" s="6">
        <f t="shared" ref="DG451:DG514" si="86">IF(1=1,0,0)</f>
        <v>0</v>
      </c>
      <c r="DH451" s="18"/>
      <c r="DI451" s="18" t="str">
        <f t="shared" ref="DI451:DI514" si="87">IF(B451&lt;&gt;"",CONCATENATE("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451,"_",F451,"','",B451,"','",F451,"','",H451,"','",CB451,"','",CC451,"','",CD451,"','",CE451,"','",CF451,"','",CG451,"','",CH451,"','",CI451,"','",CJ451,"','",CK451,"','",CL451,"','",CM451,"','",CN451,"','",CO451,"','",CP451,"','",CQ451,"','",CR451,"','",CS451,"','",CT451,"','",CU451,"','",CV451,"','",CW451,"','",CX451,"','",CY451,"','",CZ451,"','",DA451,"','",DB451,"','",DC451,"','",DD451,"','",DE451,"','",DF451,"','",DG451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('202408_CzwGoofaQ7m','202408','CzwGoofaQ7m','20743','0','29','17','17','0','0','0','0','0','0','0','0','0','0','17','0','0','0','0','0','0','0','0','0','0','0','0','0','0','0','0','0');</v>
      </c>
    </row>
    <row r="452" spans="2:113" x14ac:dyDescent="0.25">
      <c r="B452" s="1">
        <v>202408</v>
      </c>
      <c r="C452" s="2">
        <v>45505</v>
      </c>
      <c r="D452" s="1">
        <v>202408</v>
      </c>
      <c r="E452" s="1"/>
      <c r="F452" s="1" t="s">
        <v>302</v>
      </c>
      <c r="G452" s="1" t="s">
        <v>303</v>
      </c>
      <c r="H452" s="1">
        <v>20721</v>
      </c>
      <c r="I452" s="1"/>
      <c r="J452" s="1">
        <v>19</v>
      </c>
      <c r="K452" s="1">
        <v>79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>
        <v>8</v>
      </c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>
        <v>3</v>
      </c>
      <c r="BZ452" s="1"/>
      <c r="CA452" s="1"/>
      <c r="CB452" s="16">
        <f>SUM(Table1[[#This Row],[MOH 731_HTS_Positive_2-9 _(M)_ HV01-06]:[MOH 731_HTS_Positive_25+ _(F) (Including PMTCT)_HV01-15]])</f>
        <v>0</v>
      </c>
      <c r="CC452" s="16">
        <f>SUM(Table1[[#This Row],[MOH 731_HTS_Tests _(M)_ HV01-01]:[MOH 731_HTS_Tests _(F) (Including PMTCT)_ HV01-02]])</f>
        <v>98</v>
      </c>
      <c r="CD452" s="16">
        <f>Table1[[#This Row],[MOH 711 New ANC clients]]</f>
        <v>3</v>
      </c>
      <c r="CE452" s="6">
        <f>SUM(Table1[[#This Row],[MOH 731_EMTCT_Tested at ANC_Initial_HV02-02]])</f>
        <v>8</v>
      </c>
      <c r="CF452" s="6">
        <f t="shared" ref="CF452:CG515" si="88">IF(1=1,0,0)</f>
        <v>0</v>
      </c>
      <c r="CG452" s="6">
        <f t="shared" si="88"/>
        <v>0</v>
      </c>
      <c r="CH452" s="6">
        <f>SUM(Table1[[#This Row],[MOH 731_EMTCT_Known Positive at 1st ANC_HV02-01]])</f>
        <v>0</v>
      </c>
      <c r="CI452" s="6">
        <f>SUM(Table1[[#This Row],[MOH 731_EMTCT_Positive Results_ANC_HV02-10]])</f>
        <v>0</v>
      </c>
      <c r="CJ452" s="6">
        <f t="shared" si="78"/>
        <v>0</v>
      </c>
      <c r="CK452" s="6">
        <f t="shared" si="79"/>
        <v>0</v>
      </c>
      <c r="CL452" s="6">
        <f>Table1[[#This Row],[MOH 731_EMTCT_Start HAART_ANC_HV02-15]]</f>
        <v>0</v>
      </c>
      <c r="CM452" s="6">
        <f>Table1[[#This Row],[MOH 731_EMTCT_On HAART at 1st ANC_HV02-14]]</f>
        <v>0</v>
      </c>
      <c r="CN452" s="6">
        <f>SUM(Table1[[#This Row],[MOH 731_HIV_TB_StartART_&lt;1 (M) HV03-01]:[MOH 731_HIV_TB_StartART_25+_(F)_HV03-14]])</f>
        <v>0</v>
      </c>
      <c r="CO452" s="6">
        <f>SUM(Table1[[#This Row],[MOH 731_HIV_TB_OnART_&lt;1 (M) HV03-15]:[MOH 731_HIV_TB_OnART_25+_(F)_HV03-28]])</f>
        <v>0</v>
      </c>
      <c r="CP452" s="6">
        <f>Table1[[#This Row],[anc1_731]]</f>
        <v>3</v>
      </c>
      <c r="CQ452" s="6">
        <f>Table1[[#This Row],[anc_kp]]</f>
        <v>0</v>
      </c>
      <c r="CR452" s="6">
        <f>Table1[[#This Row],[MOH 731_HIV_TB cases_New_HV03-61]]</f>
        <v>0</v>
      </c>
      <c r="CS452" s="6">
        <f>Table1[[#This Row],[MOH 731_HIV_TB New_KnownHIVPositive(KPs)_HV03-62]]</f>
        <v>0</v>
      </c>
      <c r="CT452" s="6">
        <f t="shared" si="80"/>
        <v>0</v>
      </c>
      <c r="CU452" s="6">
        <f t="shared" si="81"/>
        <v>0</v>
      </c>
      <c r="CV452" s="6">
        <f>Table1[[#This Row],[MOH 731_HIV_TB New HIV Positive_HV03-63]]</f>
        <v>0</v>
      </c>
      <c r="CW452" s="6">
        <f>Table1[[#This Row],[MOH 731_HIV_TB New Known HIV Positive (KP) on HAART_HV03-64]]</f>
        <v>0</v>
      </c>
      <c r="CX452" s="6">
        <f>Table1[[#This Row],[MOH 731_HIV_TB New_start_HAART_HV03-65]]</f>
        <v>0</v>
      </c>
      <c r="CY452" s="6">
        <f>SUM(Table1[[#This Row],[tb_alreadyart_3082]:[tb_newart_3083]])</f>
        <v>0</v>
      </c>
      <c r="CZ452" s="6">
        <f>SUM(Table1[[#This Row],[MOH 731_HTS_No. Initiated on PrEP (NEW)_General popn _(M)_ HV01-19]:[MOH 731_HTS_No. Initiated on PrEP (NEW)_Pregnant and breastfeeding women HV01-31]])</f>
        <v>0</v>
      </c>
      <c r="DA452" s="6">
        <f t="shared" si="82"/>
        <v>0</v>
      </c>
      <c r="DB452" s="6">
        <f t="shared" si="83"/>
        <v>0</v>
      </c>
      <c r="DC452" s="6">
        <f>Table1[[#This Row],[MOH 711 SGBV Total Survivors Seen]]</f>
        <v>0</v>
      </c>
      <c r="DD452" s="6">
        <f t="shared" si="84"/>
        <v>0</v>
      </c>
      <c r="DE452" s="6">
        <f t="shared" si="85"/>
        <v>0</v>
      </c>
      <c r="DF452" s="6">
        <f>SUM(Table1[[#This Row],[MOH 731_HIV_TB_StartTPT_&lt;15 HV03-31]:[MOH 731_HIV_TB_StartTPT_15+ HV03-32]])</f>
        <v>0</v>
      </c>
      <c r="DG452" s="6">
        <f t="shared" si="86"/>
        <v>0</v>
      </c>
      <c r="DH452" s="18"/>
      <c r="DI452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('202408_EWRZSPys4sG','202408','EWRZSPys4sG','20721','0','98','3','8','0','0','0','0','0','0','0','0','0','0','3','0','0','0','0','0','0','0','0','0','0','0','0','0','0','0','0','0');</v>
      </c>
    </row>
    <row r="453" spans="2:113" x14ac:dyDescent="0.25">
      <c r="B453" s="1">
        <v>202408</v>
      </c>
      <c r="C453" s="2">
        <v>45505</v>
      </c>
      <c r="D453" s="1">
        <v>202408</v>
      </c>
      <c r="E453" s="1"/>
      <c r="F453" s="1" t="s">
        <v>304</v>
      </c>
      <c r="G453" s="1" t="s">
        <v>305</v>
      </c>
      <c r="H453" s="1">
        <v>17189</v>
      </c>
      <c r="I453" s="1"/>
      <c r="J453" s="1">
        <v>9</v>
      </c>
      <c r="K453" s="1">
        <v>10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6">
        <f>SUM(Table1[[#This Row],[MOH 731_HTS_Positive_2-9 _(M)_ HV01-06]:[MOH 731_HTS_Positive_25+ _(F) (Including PMTCT)_HV01-15]])</f>
        <v>0</v>
      </c>
      <c r="CC453" s="16">
        <f>SUM(Table1[[#This Row],[MOH 731_HTS_Tests _(M)_ HV01-01]:[MOH 731_HTS_Tests _(F) (Including PMTCT)_ HV01-02]])</f>
        <v>19</v>
      </c>
      <c r="CD453" s="16">
        <f>Table1[[#This Row],[MOH 711 New ANC clients]]</f>
        <v>0</v>
      </c>
      <c r="CE453" s="6">
        <f>SUM(Table1[[#This Row],[MOH 731_EMTCT_Tested at ANC_Initial_HV02-02]])</f>
        <v>0</v>
      </c>
      <c r="CF453" s="6">
        <f t="shared" si="88"/>
        <v>0</v>
      </c>
      <c r="CG453" s="6">
        <f t="shared" si="88"/>
        <v>0</v>
      </c>
      <c r="CH453" s="6">
        <f>SUM(Table1[[#This Row],[MOH 731_EMTCT_Known Positive at 1st ANC_HV02-01]])</f>
        <v>0</v>
      </c>
      <c r="CI453" s="6">
        <f>SUM(Table1[[#This Row],[MOH 731_EMTCT_Positive Results_ANC_HV02-10]])</f>
        <v>0</v>
      </c>
      <c r="CJ453" s="6">
        <f t="shared" si="78"/>
        <v>0</v>
      </c>
      <c r="CK453" s="6">
        <f t="shared" si="79"/>
        <v>0</v>
      </c>
      <c r="CL453" s="6">
        <f>Table1[[#This Row],[MOH 731_EMTCT_Start HAART_ANC_HV02-15]]</f>
        <v>0</v>
      </c>
      <c r="CM453" s="6">
        <f>Table1[[#This Row],[MOH 731_EMTCT_On HAART at 1st ANC_HV02-14]]</f>
        <v>0</v>
      </c>
      <c r="CN453" s="6">
        <f>SUM(Table1[[#This Row],[MOH 731_HIV_TB_StartART_&lt;1 (M) HV03-01]:[MOH 731_HIV_TB_StartART_25+_(F)_HV03-14]])</f>
        <v>0</v>
      </c>
      <c r="CO453" s="6">
        <f>SUM(Table1[[#This Row],[MOH 731_HIV_TB_OnART_&lt;1 (M) HV03-15]:[MOH 731_HIV_TB_OnART_25+_(F)_HV03-28]])</f>
        <v>0</v>
      </c>
      <c r="CP453" s="6">
        <f>Table1[[#This Row],[anc1_731]]</f>
        <v>0</v>
      </c>
      <c r="CQ453" s="6">
        <f>Table1[[#This Row],[anc_kp]]</f>
        <v>0</v>
      </c>
      <c r="CR453" s="6">
        <f>Table1[[#This Row],[MOH 731_HIV_TB cases_New_HV03-61]]</f>
        <v>0</v>
      </c>
      <c r="CS453" s="6">
        <f>Table1[[#This Row],[MOH 731_HIV_TB New_KnownHIVPositive(KPs)_HV03-62]]</f>
        <v>0</v>
      </c>
      <c r="CT453" s="6">
        <f t="shared" si="80"/>
        <v>0</v>
      </c>
      <c r="CU453" s="6">
        <f t="shared" si="81"/>
        <v>0</v>
      </c>
      <c r="CV453" s="6">
        <f>Table1[[#This Row],[MOH 731_HIV_TB New HIV Positive_HV03-63]]</f>
        <v>0</v>
      </c>
      <c r="CW453" s="6">
        <f>Table1[[#This Row],[MOH 731_HIV_TB New Known HIV Positive (KP) on HAART_HV03-64]]</f>
        <v>0</v>
      </c>
      <c r="CX453" s="6">
        <f>Table1[[#This Row],[MOH 731_HIV_TB New_start_HAART_HV03-65]]</f>
        <v>0</v>
      </c>
      <c r="CY453" s="6">
        <f>SUM(Table1[[#This Row],[tb_alreadyart_3082]:[tb_newart_3083]])</f>
        <v>0</v>
      </c>
      <c r="CZ453" s="6">
        <f>SUM(Table1[[#This Row],[MOH 731_HTS_No. Initiated on PrEP (NEW)_General popn _(M)_ HV01-19]:[MOH 731_HTS_No. Initiated on PrEP (NEW)_Pregnant and breastfeeding women HV01-31]])</f>
        <v>0</v>
      </c>
      <c r="DA453" s="6">
        <f t="shared" si="82"/>
        <v>0</v>
      </c>
      <c r="DB453" s="6">
        <f t="shared" si="83"/>
        <v>0</v>
      </c>
      <c r="DC453" s="6">
        <f>Table1[[#This Row],[MOH 711 SGBV Total Survivors Seen]]</f>
        <v>0</v>
      </c>
      <c r="DD453" s="6">
        <f t="shared" si="84"/>
        <v>0</v>
      </c>
      <c r="DE453" s="6">
        <f t="shared" si="85"/>
        <v>0</v>
      </c>
      <c r="DF453" s="6">
        <f>SUM(Table1[[#This Row],[MOH 731_HIV_TB_StartTPT_&lt;15 HV03-31]:[MOH 731_HIV_TB_StartTPT_15+ HV03-32]])</f>
        <v>0</v>
      </c>
      <c r="DG453" s="6">
        <f t="shared" si="86"/>
        <v>0</v>
      </c>
      <c r="DH453" s="18"/>
      <c r="DI453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('202408_H3EUZMnenJn','202408','H3EUZMnenJn','17189','0','19','0','0','0','0','0','0','0','0','0','0','0','0','0','0','0','0','0','0','0','0','0','0','0','0','0','0','0','0','0','0');</v>
      </c>
    </row>
    <row r="454" spans="2:113" x14ac:dyDescent="0.25">
      <c r="B454" s="1">
        <v>202408</v>
      </c>
      <c r="C454" s="2">
        <v>45505</v>
      </c>
      <c r="D454" s="1">
        <v>202408</v>
      </c>
      <c r="E454" s="1"/>
      <c r="F454" s="1" t="s">
        <v>306</v>
      </c>
      <c r="G454" s="1" t="s">
        <v>307</v>
      </c>
      <c r="H454" s="1">
        <v>14504</v>
      </c>
      <c r="I454" s="1"/>
      <c r="J454" s="1"/>
      <c r="K454" s="1">
        <v>9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>
        <v>6</v>
      </c>
      <c r="BZ454" s="1"/>
      <c r="CA454" s="1"/>
      <c r="CB454" s="16">
        <f>SUM(Table1[[#This Row],[MOH 731_HTS_Positive_2-9 _(M)_ HV01-06]:[MOH 731_HTS_Positive_25+ _(F) (Including PMTCT)_HV01-15]])</f>
        <v>0</v>
      </c>
      <c r="CC454" s="16">
        <f>SUM(Table1[[#This Row],[MOH 731_HTS_Tests _(M)_ HV01-01]:[MOH 731_HTS_Tests _(F) (Including PMTCT)_ HV01-02]])</f>
        <v>9</v>
      </c>
      <c r="CD454" s="16">
        <f>Table1[[#This Row],[MOH 711 New ANC clients]]</f>
        <v>6</v>
      </c>
      <c r="CE454" s="6">
        <f>SUM(Table1[[#This Row],[MOH 731_EMTCT_Tested at ANC_Initial_HV02-02]])</f>
        <v>0</v>
      </c>
      <c r="CF454" s="6">
        <f t="shared" si="88"/>
        <v>0</v>
      </c>
      <c r="CG454" s="6">
        <f t="shared" si="88"/>
        <v>0</v>
      </c>
      <c r="CH454" s="6">
        <f>SUM(Table1[[#This Row],[MOH 731_EMTCT_Known Positive at 1st ANC_HV02-01]])</f>
        <v>0</v>
      </c>
      <c r="CI454" s="6">
        <f>SUM(Table1[[#This Row],[MOH 731_EMTCT_Positive Results_ANC_HV02-10]])</f>
        <v>0</v>
      </c>
      <c r="CJ454" s="6">
        <f t="shared" si="78"/>
        <v>0</v>
      </c>
      <c r="CK454" s="6">
        <f t="shared" si="79"/>
        <v>0</v>
      </c>
      <c r="CL454" s="6">
        <f>Table1[[#This Row],[MOH 731_EMTCT_Start HAART_ANC_HV02-15]]</f>
        <v>0</v>
      </c>
      <c r="CM454" s="6">
        <f>Table1[[#This Row],[MOH 731_EMTCT_On HAART at 1st ANC_HV02-14]]</f>
        <v>0</v>
      </c>
      <c r="CN454" s="6">
        <f>SUM(Table1[[#This Row],[MOH 731_HIV_TB_StartART_&lt;1 (M) HV03-01]:[MOH 731_HIV_TB_StartART_25+_(F)_HV03-14]])</f>
        <v>0</v>
      </c>
      <c r="CO454" s="6">
        <f>SUM(Table1[[#This Row],[MOH 731_HIV_TB_OnART_&lt;1 (M) HV03-15]:[MOH 731_HIV_TB_OnART_25+_(F)_HV03-28]])</f>
        <v>0</v>
      </c>
      <c r="CP454" s="6">
        <f>Table1[[#This Row],[anc1_731]]</f>
        <v>6</v>
      </c>
      <c r="CQ454" s="6">
        <f>Table1[[#This Row],[anc_kp]]</f>
        <v>0</v>
      </c>
      <c r="CR454" s="6">
        <f>Table1[[#This Row],[MOH 731_HIV_TB cases_New_HV03-61]]</f>
        <v>0</v>
      </c>
      <c r="CS454" s="6">
        <f>Table1[[#This Row],[MOH 731_HIV_TB New_KnownHIVPositive(KPs)_HV03-62]]</f>
        <v>0</v>
      </c>
      <c r="CT454" s="6">
        <f t="shared" si="80"/>
        <v>0</v>
      </c>
      <c r="CU454" s="6">
        <f t="shared" si="81"/>
        <v>0</v>
      </c>
      <c r="CV454" s="6">
        <f>Table1[[#This Row],[MOH 731_HIV_TB New HIV Positive_HV03-63]]</f>
        <v>0</v>
      </c>
      <c r="CW454" s="6">
        <f>Table1[[#This Row],[MOH 731_HIV_TB New Known HIV Positive (KP) on HAART_HV03-64]]</f>
        <v>0</v>
      </c>
      <c r="CX454" s="6">
        <f>Table1[[#This Row],[MOH 731_HIV_TB New_start_HAART_HV03-65]]</f>
        <v>0</v>
      </c>
      <c r="CY454" s="6">
        <f>SUM(Table1[[#This Row],[tb_alreadyart_3082]:[tb_newart_3083]])</f>
        <v>0</v>
      </c>
      <c r="CZ454" s="6">
        <f>SUM(Table1[[#This Row],[MOH 731_HTS_No. Initiated on PrEP (NEW)_General popn _(M)_ HV01-19]:[MOH 731_HTS_No. Initiated on PrEP (NEW)_Pregnant and breastfeeding women HV01-31]])</f>
        <v>0</v>
      </c>
      <c r="DA454" s="6">
        <f t="shared" si="82"/>
        <v>0</v>
      </c>
      <c r="DB454" s="6">
        <f t="shared" si="83"/>
        <v>0</v>
      </c>
      <c r="DC454" s="6">
        <f>Table1[[#This Row],[MOH 711 SGBV Total Survivors Seen]]</f>
        <v>0</v>
      </c>
      <c r="DD454" s="6">
        <f t="shared" si="84"/>
        <v>0</v>
      </c>
      <c r="DE454" s="6">
        <f t="shared" si="85"/>
        <v>0</v>
      </c>
      <c r="DF454" s="6">
        <f>SUM(Table1[[#This Row],[MOH 731_HIV_TB_StartTPT_&lt;15 HV03-31]:[MOH 731_HIV_TB_StartTPT_15+ HV03-32]])</f>
        <v>0</v>
      </c>
      <c r="DG454" s="6">
        <f t="shared" si="86"/>
        <v>0</v>
      </c>
      <c r="DH454" s="18"/>
      <c r="DI454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('202408_PLfpza8Zh9N','202408','PLfpza8Zh9N','14504','0','9','6','0','0','0','0','0','0','0','0','0','0','0','6','0','0','0','0','0','0','0','0','0','0','0','0','0','0','0','0','0');</v>
      </c>
    </row>
    <row r="455" spans="2:113" x14ac:dyDescent="0.25">
      <c r="B455" s="1">
        <v>202408</v>
      </c>
      <c r="C455" s="2">
        <v>45505</v>
      </c>
      <c r="D455" s="1">
        <v>202408</v>
      </c>
      <c r="E455" s="1"/>
      <c r="F455" s="1" t="s">
        <v>308</v>
      </c>
      <c r="G455" s="1" t="s">
        <v>309</v>
      </c>
      <c r="H455" s="1">
        <v>20048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>
        <v>1</v>
      </c>
      <c r="BZ455" s="1"/>
      <c r="CA455" s="1"/>
      <c r="CB455" s="16">
        <f>SUM(Table1[[#This Row],[MOH 731_HTS_Positive_2-9 _(M)_ HV01-06]:[MOH 731_HTS_Positive_25+ _(F) (Including PMTCT)_HV01-15]])</f>
        <v>0</v>
      </c>
      <c r="CC455" s="16">
        <f>SUM(Table1[[#This Row],[MOH 731_HTS_Tests _(M)_ HV01-01]:[MOH 731_HTS_Tests _(F) (Including PMTCT)_ HV01-02]])</f>
        <v>0</v>
      </c>
      <c r="CD455" s="16">
        <f>Table1[[#This Row],[MOH 711 New ANC clients]]</f>
        <v>1</v>
      </c>
      <c r="CE455" s="6">
        <f>SUM(Table1[[#This Row],[MOH 731_EMTCT_Tested at ANC_Initial_HV02-02]])</f>
        <v>0</v>
      </c>
      <c r="CF455" s="6">
        <f t="shared" si="88"/>
        <v>0</v>
      </c>
      <c r="CG455" s="6">
        <f t="shared" si="88"/>
        <v>0</v>
      </c>
      <c r="CH455" s="6">
        <f>SUM(Table1[[#This Row],[MOH 731_EMTCT_Known Positive at 1st ANC_HV02-01]])</f>
        <v>0</v>
      </c>
      <c r="CI455" s="6">
        <f>SUM(Table1[[#This Row],[MOH 731_EMTCT_Positive Results_ANC_HV02-10]])</f>
        <v>0</v>
      </c>
      <c r="CJ455" s="6">
        <f t="shared" si="78"/>
        <v>0</v>
      </c>
      <c r="CK455" s="6">
        <f t="shared" si="79"/>
        <v>0</v>
      </c>
      <c r="CL455" s="6">
        <f>Table1[[#This Row],[MOH 731_EMTCT_Start HAART_ANC_HV02-15]]</f>
        <v>0</v>
      </c>
      <c r="CM455" s="6">
        <f>Table1[[#This Row],[MOH 731_EMTCT_On HAART at 1st ANC_HV02-14]]</f>
        <v>0</v>
      </c>
      <c r="CN455" s="6">
        <f>SUM(Table1[[#This Row],[MOH 731_HIV_TB_StartART_&lt;1 (M) HV03-01]:[MOH 731_HIV_TB_StartART_25+_(F)_HV03-14]])</f>
        <v>0</v>
      </c>
      <c r="CO455" s="6">
        <f>SUM(Table1[[#This Row],[MOH 731_HIV_TB_OnART_&lt;1 (M) HV03-15]:[MOH 731_HIV_TB_OnART_25+_(F)_HV03-28]])</f>
        <v>0</v>
      </c>
      <c r="CP455" s="6">
        <f>Table1[[#This Row],[anc1_731]]</f>
        <v>1</v>
      </c>
      <c r="CQ455" s="6">
        <f>Table1[[#This Row],[anc_kp]]</f>
        <v>0</v>
      </c>
      <c r="CR455" s="6">
        <f>Table1[[#This Row],[MOH 731_HIV_TB cases_New_HV03-61]]</f>
        <v>0</v>
      </c>
      <c r="CS455" s="6">
        <f>Table1[[#This Row],[MOH 731_HIV_TB New_KnownHIVPositive(KPs)_HV03-62]]</f>
        <v>0</v>
      </c>
      <c r="CT455" s="6">
        <f t="shared" si="80"/>
        <v>0</v>
      </c>
      <c r="CU455" s="6">
        <f t="shared" si="81"/>
        <v>0</v>
      </c>
      <c r="CV455" s="6">
        <f>Table1[[#This Row],[MOH 731_HIV_TB New HIV Positive_HV03-63]]</f>
        <v>0</v>
      </c>
      <c r="CW455" s="6">
        <f>Table1[[#This Row],[MOH 731_HIV_TB New Known HIV Positive (KP) on HAART_HV03-64]]</f>
        <v>0</v>
      </c>
      <c r="CX455" s="6">
        <f>Table1[[#This Row],[MOH 731_HIV_TB New_start_HAART_HV03-65]]</f>
        <v>0</v>
      </c>
      <c r="CY455" s="6">
        <f>SUM(Table1[[#This Row],[tb_alreadyart_3082]:[tb_newart_3083]])</f>
        <v>0</v>
      </c>
      <c r="CZ455" s="6">
        <f>SUM(Table1[[#This Row],[MOH 731_HTS_No. Initiated on PrEP (NEW)_General popn _(M)_ HV01-19]:[MOH 731_HTS_No. Initiated on PrEP (NEW)_Pregnant and breastfeeding women HV01-31]])</f>
        <v>0</v>
      </c>
      <c r="DA455" s="6">
        <f t="shared" si="82"/>
        <v>0</v>
      </c>
      <c r="DB455" s="6">
        <f t="shared" si="83"/>
        <v>0</v>
      </c>
      <c r="DC455" s="6">
        <f>Table1[[#This Row],[MOH 711 SGBV Total Survivors Seen]]</f>
        <v>0</v>
      </c>
      <c r="DD455" s="6">
        <f t="shared" si="84"/>
        <v>0</v>
      </c>
      <c r="DE455" s="6">
        <f t="shared" si="85"/>
        <v>0</v>
      </c>
      <c r="DF455" s="6">
        <f>SUM(Table1[[#This Row],[MOH 731_HIV_TB_StartTPT_&lt;15 HV03-31]:[MOH 731_HIV_TB_StartTPT_15+ HV03-32]])</f>
        <v>0</v>
      </c>
      <c r="DG455" s="6">
        <f t="shared" si="86"/>
        <v>0</v>
      </c>
      <c r="DH455" s="18"/>
      <c r="DI455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('202408_e6GmxmkqMGC','202408','e6GmxmkqMGC','20048','0','0','1','0','0','0','0','0','0','0','0','0','0','0','1','0','0','0','0','0','0','0','0','0','0','0','0','0','0','0','0','0');</v>
      </c>
    </row>
    <row r="456" spans="2:113" x14ac:dyDescent="0.25">
      <c r="B456" s="1">
        <v>202408</v>
      </c>
      <c r="C456" s="2">
        <v>45505</v>
      </c>
      <c r="D456" s="1">
        <v>202408</v>
      </c>
      <c r="E456" s="1"/>
      <c r="F456" s="1" t="s">
        <v>310</v>
      </c>
      <c r="G456" s="1" t="s">
        <v>311</v>
      </c>
      <c r="H456" s="1">
        <v>15076</v>
      </c>
      <c r="I456" s="1" t="s">
        <v>89</v>
      </c>
      <c r="J456" s="1">
        <v>14</v>
      </c>
      <c r="K456" s="1">
        <v>16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>
        <v>5</v>
      </c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>
        <v>1</v>
      </c>
      <c r="BN456" s="1"/>
      <c r="BO456" s="1"/>
      <c r="BP456" s="1"/>
      <c r="BQ456" s="1">
        <v>6</v>
      </c>
      <c r="BR456" s="1"/>
      <c r="BS456" s="1"/>
      <c r="BT456" s="1"/>
      <c r="BU456" s="1"/>
      <c r="BV456" s="1"/>
      <c r="BW456" s="1"/>
      <c r="BX456" s="1"/>
      <c r="BY456" s="1">
        <v>8</v>
      </c>
      <c r="BZ456" s="1"/>
      <c r="CA456" s="1"/>
      <c r="CB456" s="16">
        <f>SUM(Table1[[#This Row],[MOH 731_HTS_Positive_2-9 _(M)_ HV01-06]:[MOH 731_HTS_Positive_25+ _(F) (Including PMTCT)_HV01-15]])</f>
        <v>0</v>
      </c>
      <c r="CC456" s="16">
        <f>SUM(Table1[[#This Row],[MOH 731_HTS_Tests _(M)_ HV01-01]:[MOH 731_HTS_Tests _(F) (Including PMTCT)_ HV01-02]])</f>
        <v>30</v>
      </c>
      <c r="CD456" s="16">
        <f>Table1[[#This Row],[MOH 711 New ANC clients]]</f>
        <v>8</v>
      </c>
      <c r="CE456" s="6">
        <f>SUM(Table1[[#This Row],[MOH 731_EMTCT_Tested at ANC_Initial_HV02-02]])</f>
        <v>5</v>
      </c>
      <c r="CF456" s="6">
        <f t="shared" si="88"/>
        <v>0</v>
      </c>
      <c r="CG456" s="6">
        <f t="shared" si="88"/>
        <v>0</v>
      </c>
      <c r="CH456" s="6">
        <f>SUM(Table1[[#This Row],[MOH 731_EMTCT_Known Positive at 1st ANC_HV02-01]])</f>
        <v>0</v>
      </c>
      <c r="CI456" s="6">
        <f>SUM(Table1[[#This Row],[MOH 731_EMTCT_Positive Results_ANC_HV02-10]])</f>
        <v>0</v>
      </c>
      <c r="CJ456" s="6">
        <f t="shared" si="78"/>
        <v>0</v>
      </c>
      <c r="CK456" s="6">
        <f t="shared" si="79"/>
        <v>0</v>
      </c>
      <c r="CL456" s="6">
        <f>Table1[[#This Row],[MOH 731_EMTCT_Start HAART_ANC_HV02-15]]</f>
        <v>0</v>
      </c>
      <c r="CM456" s="6">
        <f>Table1[[#This Row],[MOH 731_EMTCT_On HAART at 1st ANC_HV02-14]]</f>
        <v>0</v>
      </c>
      <c r="CN456" s="6">
        <f>SUM(Table1[[#This Row],[MOH 731_HIV_TB_StartART_&lt;1 (M) HV03-01]:[MOH 731_HIV_TB_StartART_25+_(F)_HV03-14]])</f>
        <v>0</v>
      </c>
      <c r="CO456" s="6">
        <f>SUM(Table1[[#This Row],[MOH 731_HIV_TB_OnART_&lt;1 (M) HV03-15]:[MOH 731_HIV_TB_OnART_25+_(F)_HV03-28]])</f>
        <v>7</v>
      </c>
      <c r="CP456" s="6">
        <f>Table1[[#This Row],[anc1_731]]</f>
        <v>8</v>
      </c>
      <c r="CQ456" s="6">
        <f>Table1[[#This Row],[anc_kp]]</f>
        <v>0</v>
      </c>
      <c r="CR456" s="6">
        <f>Table1[[#This Row],[MOH 731_HIV_TB cases_New_HV03-61]]</f>
        <v>0</v>
      </c>
      <c r="CS456" s="6">
        <f>Table1[[#This Row],[MOH 731_HIV_TB New_KnownHIVPositive(KPs)_HV03-62]]</f>
        <v>0</v>
      </c>
      <c r="CT456" s="6">
        <f t="shared" si="80"/>
        <v>0</v>
      </c>
      <c r="CU456" s="6">
        <f t="shared" si="81"/>
        <v>0</v>
      </c>
      <c r="CV456" s="6">
        <f>Table1[[#This Row],[MOH 731_HIV_TB New HIV Positive_HV03-63]]</f>
        <v>0</v>
      </c>
      <c r="CW456" s="6">
        <f>Table1[[#This Row],[MOH 731_HIV_TB New Known HIV Positive (KP) on HAART_HV03-64]]</f>
        <v>0</v>
      </c>
      <c r="CX456" s="6">
        <f>Table1[[#This Row],[MOH 731_HIV_TB New_start_HAART_HV03-65]]</f>
        <v>0</v>
      </c>
      <c r="CY456" s="6">
        <f>SUM(Table1[[#This Row],[tb_alreadyart_3082]:[tb_newart_3083]])</f>
        <v>0</v>
      </c>
      <c r="CZ456" s="6">
        <f>SUM(Table1[[#This Row],[MOH 731_HTS_No. Initiated on PrEP (NEW)_General popn _(M)_ HV01-19]:[MOH 731_HTS_No. Initiated on PrEP (NEW)_Pregnant and breastfeeding women HV01-31]])</f>
        <v>0</v>
      </c>
      <c r="DA456" s="6">
        <f t="shared" si="82"/>
        <v>0</v>
      </c>
      <c r="DB456" s="6">
        <f t="shared" si="83"/>
        <v>0</v>
      </c>
      <c r="DC456" s="6">
        <f>Table1[[#This Row],[MOH 711 SGBV Total Survivors Seen]]</f>
        <v>0</v>
      </c>
      <c r="DD456" s="6">
        <f t="shared" si="84"/>
        <v>0</v>
      </c>
      <c r="DE456" s="6">
        <f t="shared" si="85"/>
        <v>0</v>
      </c>
      <c r="DF456" s="6">
        <f>SUM(Table1[[#This Row],[MOH 731_HIV_TB_StartTPT_&lt;15 HV03-31]:[MOH 731_HIV_TB_StartTPT_15+ HV03-32]])</f>
        <v>0</v>
      </c>
      <c r="DG456" s="6">
        <f t="shared" si="86"/>
        <v>0</v>
      </c>
      <c r="DH456" s="18"/>
      <c r="DI456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('202408_nHx2YyYSuQi','202408','nHx2YyYSuQi','15076','0','30','8','5','0','0','0','0','0','0','0','0','0','7','8','0','0','0','0','0','0','0','0','0','0','0','0','0','0','0','0','0');</v>
      </c>
    </row>
    <row r="457" spans="2:113" x14ac:dyDescent="0.25">
      <c r="B457" s="1">
        <v>202408</v>
      </c>
      <c r="C457" s="2">
        <v>45505</v>
      </c>
      <c r="D457" s="1">
        <v>202408</v>
      </c>
      <c r="E457" s="1"/>
      <c r="F457" s="1" t="s">
        <v>727</v>
      </c>
      <c r="G457" s="1" t="s">
        <v>728</v>
      </c>
      <c r="H457" s="1">
        <v>28851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>
        <v>1</v>
      </c>
      <c r="BZ457" s="1"/>
      <c r="CA457" s="1"/>
      <c r="CB457" s="16">
        <f>SUM(Table1[[#This Row],[MOH 731_HTS_Positive_2-9 _(M)_ HV01-06]:[MOH 731_HTS_Positive_25+ _(F) (Including PMTCT)_HV01-15]])</f>
        <v>0</v>
      </c>
      <c r="CC457" s="16">
        <f>SUM(Table1[[#This Row],[MOH 731_HTS_Tests _(M)_ HV01-01]:[MOH 731_HTS_Tests _(F) (Including PMTCT)_ HV01-02]])</f>
        <v>0</v>
      </c>
      <c r="CD457" s="16">
        <f>Table1[[#This Row],[MOH 711 New ANC clients]]</f>
        <v>1</v>
      </c>
      <c r="CE457" s="6">
        <f>SUM(Table1[[#This Row],[MOH 731_EMTCT_Tested at ANC_Initial_HV02-02]])</f>
        <v>0</v>
      </c>
      <c r="CF457" s="6">
        <f t="shared" si="88"/>
        <v>0</v>
      </c>
      <c r="CG457" s="6">
        <f t="shared" si="88"/>
        <v>0</v>
      </c>
      <c r="CH457" s="6">
        <f>SUM(Table1[[#This Row],[MOH 731_EMTCT_Known Positive at 1st ANC_HV02-01]])</f>
        <v>0</v>
      </c>
      <c r="CI457" s="6">
        <f>SUM(Table1[[#This Row],[MOH 731_EMTCT_Positive Results_ANC_HV02-10]])</f>
        <v>0</v>
      </c>
      <c r="CJ457" s="6">
        <f t="shared" si="78"/>
        <v>0</v>
      </c>
      <c r="CK457" s="6">
        <f t="shared" si="79"/>
        <v>0</v>
      </c>
      <c r="CL457" s="6">
        <f>Table1[[#This Row],[MOH 731_EMTCT_Start HAART_ANC_HV02-15]]</f>
        <v>0</v>
      </c>
      <c r="CM457" s="6">
        <f>Table1[[#This Row],[MOH 731_EMTCT_On HAART at 1st ANC_HV02-14]]</f>
        <v>0</v>
      </c>
      <c r="CN457" s="6">
        <f>SUM(Table1[[#This Row],[MOH 731_HIV_TB_StartART_&lt;1 (M) HV03-01]:[MOH 731_HIV_TB_StartART_25+_(F)_HV03-14]])</f>
        <v>0</v>
      </c>
      <c r="CO457" s="6">
        <f>SUM(Table1[[#This Row],[MOH 731_HIV_TB_OnART_&lt;1 (M) HV03-15]:[MOH 731_HIV_TB_OnART_25+_(F)_HV03-28]])</f>
        <v>0</v>
      </c>
      <c r="CP457" s="6">
        <f>Table1[[#This Row],[anc1_731]]</f>
        <v>1</v>
      </c>
      <c r="CQ457" s="6">
        <f>Table1[[#This Row],[anc_kp]]</f>
        <v>0</v>
      </c>
      <c r="CR457" s="6">
        <f>Table1[[#This Row],[MOH 731_HIV_TB cases_New_HV03-61]]</f>
        <v>0</v>
      </c>
      <c r="CS457" s="6">
        <f>Table1[[#This Row],[MOH 731_HIV_TB New_KnownHIVPositive(KPs)_HV03-62]]</f>
        <v>0</v>
      </c>
      <c r="CT457" s="6">
        <f t="shared" si="80"/>
        <v>0</v>
      </c>
      <c r="CU457" s="6">
        <f t="shared" si="81"/>
        <v>0</v>
      </c>
      <c r="CV457" s="6">
        <f>Table1[[#This Row],[MOH 731_HIV_TB New HIV Positive_HV03-63]]</f>
        <v>0</v>
      </c>
      <c r="CW457" s="6">
        <f>Table1[[#This Row],[MOH 731_HIV_TB New Known HIV Positive (KP) on HAART_HV03-64]]</f>
        <v>0</v>
      </c>
      <c r="CX457" s="6">
        <f>Table1[[#This Row],[MOH 731_HIV_TB New_start_HAART_HV03-65]]</f>
        <v>0</v>
      </c>
      <c r="CY457" s="6">
        <f>SUM(Table1[[#This Row],[tb_alreadyart_3082]:[tb_newart_3083]])</f>
        <v>0</v>
      </c>
      <c r="CZ457" s="6">
        <f>SUM(Table1[[#This Row],[MOH 731_HTS_No. Initiated on PrEP (NEW)_General popn _(M)_ HV01-19]:[MOH 731_HTS_No. Initiated on PrEP (NEW)_Pregnant and breastfeeding women HV01-31]])</f>
        <v>0</v>
      </c>
      <c r="DA457" s="6">
        <f t="shared" si="82"/>
        <v>0</v>
      </c>
      <c r="DB457" s="6">
        <f t="shared" si="83"/>
        <v>0</v>
      </c>
      <c r="DC457" s="6">
        <f>Table1[[#This Row],[MOH 711 SGBV Total Survivors Seen]]</f>
        <v>0</v>
      </c>
      <c r="DD457" s="6">
        <f t="shared" si="84"/>
        <v>0</v>
      </c>
      <c r="DE457" s="6">
        <f t="shared" si="85"/>
        <v>0</v>
      </c>
      <c r="DF457" s="6">
        <f>SUM(Table1[[#This Row],[MOH 731_HIV_TB_StartTPT_&lt;15 HV03-31]:[MOH 731_HIV_TB_StartTPT_15+ HV03-32]])</f>
        <v>0</v>
      </c>
      <c r="DG457" s="6">
        <f t="shared" si="86"/>
        <v>0</v>
      </c>
      <c r="DH457" s="18"/>
      <c r="DI457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('202408_LgY8TrbifoN','202408','LgY8TrbifoN','28851','0','0','1','0','0','0','0','0','0','0','0','0','0','0','1','0','0','0','0','0','0','0','0','0','0','0','0','0','0','0','0','0');</v>
      </c>
    </row>
    <row r="458" spans="2:113" x14ac:dyDescent="0.25">
      <c r="B458" s="1">
        <v>202408</v>
      </c>
      <c r="C458" s="2">
        <v>45505</v>
      </c>
      <c r="D458" s="1">
        <v>202408</v>
      </c>
      <c r="E458" s="1"/>
      <c r="F458" s="1" t="s">
        <v>312</v>
      </c>
      <c r="G458" s="1" t="s">
        <v>313</v>
      </c>
      <c r="H458" s="1">
        <v>15079</v>
      </c>
      <c r="I458" s="1"/>
      <c r="J458" s="1">
        <v>3</v>
      </c>
      <c r="K458" s="1">
        <v>56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>
        <v>20</v>
      </c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>
        <v>19</v>
      </c>
      <c r="BZ458" s="1"/>
      <c r="CA458" s="1"/>
      <c r="CB458" s="16">
        <f>SUM(Table1[[#This Row],[MOH 731_HTS_Positive_2-9 _(M)_ HV01-06]:[MOH 731_HTS_Positive_25+ _(F) (Including PMTCT)_HV01-15]])</f>
        <v>0</v>
      </c>
      <c r="CC458" s="16">
        <f>SUM(Table1[[#This Row],[MOH 731_HTS_Tests _(M)_ HV01-01]:[MOH 731_HTS_Tests _(F) (Including PMTCT)_ HV01-02]])</f>
        <v>59</v>
      </c>
      <c r="CD458" s="16">
        <f>Table1[[#This Row],[MOH 711 New ANC clients]]</f>
        <v>19</v>
      </c>
      <c r="CE458" s="6">
        <f>SUM(Table1[[#This Row],[MOH 731_EMTCT_Tested at ANC_Initial_HV02-02]])</f>
        <v>20</v>
      </c>
      <c r="CF458" s="6">
        <f t="shared" si="88"/>
        <v>0</v>
      </c>
      <c r="CG458" s="6">
        <f t="shared" si="88"/>
        <v>0</v>
      </c>
      <c r="CH458" s="6">
        <f>SUM(Table1[[#This Row],[MOH 731_EMTCT_Known Positive at 1st ANC_HV02-01]])</f>
        <v>0</v>
      </c>
      <c r="CI458" s="6">
        <f>SUM(Table1[[#This Row],[MOH 731_EMTCT_Positive Results_ANC_HV02-10]])</f>
        <v>0</v>
      </c>
      <c r="CJ458" s="6">
        <f t="shared" si="78"/>
        <v>0</v>
      </c>
      <c r="CK458" s="6">
        <f t="shared" si="79"/>
        <v>0</v>
      </c>
      <c r="CL458" s="6">
        <f>Table1[[#This Row],[MOH 731_EMTCT_Start HAART_ANC_HV02-15]]</f>
        <v>0</v>
      </c>
      <c r="CM458" s="6">
        <f>Table1[[#This Row],[MOH 731_EMTCT_On HAART at 1st ANC_HV02-14]]</f>
        <v>0</v>
      </c>
      <c r="CN458" s="6">
        <f>SUM(Table1[[#This Row],[MOH 731_HIV_TB_StartART_&lt;1 (M) HV03-01]:[MOH 731_HIV_TB_StartART_25+_(F)_HV03-14]])</f>
        <v>0</v>
      </c>
      <c r="CO458" s="6">
        <f>SUM(Table1[[#This Row],[MOH 731_HIV_TB_OnART_&lt;1 (M) HV03-15]:[MOH 731_HIV_TB_OnART_25+_(F)_HV03-28]])</f>
        <v>0</v>
      </c>
      <c r="CP458" s="6">
        <f>Table1[[#This Row],[anc1_731]]</f>
        <v>19</v>
      </c>
      <c r="CQ458" s="6">
        <f>Table1[[#This Row],[anc_kp]]</f>
        <v>0</v>
      </c>
      <c r="CR458" s="6">
        <f>Table1[[#This Row],[MOH 731_HIV_TB cases_New_HV03-61]]</f>
        <v>0</v>
      </c>
      <c r="CS458" s="6">
        <f>Table1[[#This Row],[MOH 731_HIV_TB New_KnownHIVPositive(KPs)_HV03-62]]</f>
        <v>0</v>
      </c>
      <c r="CT458" s="6">
        <f t="shared" si="80"/>
        <v>0</v>
      </c>
      <c r="CU458" s="6">
        <f t="shared" si="81"/>
        <v>0</v>
      </c>
      <c r="CV458" s="6">
        <f>Table1[[#This Row],[MOH 731_HIV_TB New HIV Positive_HV03-63]]</f>
        <v>0</v>
      </c>
      <c r="CW458" s="6">
        <f>Table1[[#This Row],[MOH 731_HIV_TB New Known HIV Positive (KP) on HAART_HV03-64]]</f>
        <v>0</v>
      </c>
      <c r="CX458" s="6">
        <f>Table1[[#This Row],[MOH 731_HIV_TB New_start_HAART_HV03-65]]</f>
        <v>0</v>
      </c>
      <c r="CY458" s="6">
        <f>SUM(Table1[[#This Row],[tb_alreadyart_3082]:[tb_newart_3083]])</f>
        <v>0</v>
      </c>
      <c r="CZ458" s="6">
        <f>SUM(Table1[[#This Row],[MOH 731_HTS_No. Initiated on PrEP (NEW)_General popn _(M)_ HV01-19]:[MOH 731_HTS_No. Initiated on PrEP (NEW)_Pregnant and breastfeeding women HV01-31]])</f>
        <v>0</v>
      </c>
      <c r="DA458" s="6">
        <f t="shared" si="82"/>
        <v>0</v>
      </c>
      <c r="DB458" s="6">
        <f t="shared" si="83"/>
        <v>0</v>
      </c>
      <c r="DC458" s="6">
        <f>Table1[[#This Row],[MOH 711 SGBV Total Survivors Seen]]</f>
        <v>0</v>
      </c>
      <c r="DD458" s="6">
        <f t="shared" si="84"/>
        <v>0</v>
      </c>
      <c r="DE458" s="6">
        <f t="shared" si="85"/>
        <v>0</v>
      </c>
      <c r="DF458" s="6">
        <f>SUM(Table1[[#This Row],[MOH 731_HIV_TB_StartTPT_&lt;15 HV03-31]:[MOH 731_HIV_TB_StartTPT_15+ HV03-32]])</f>
        <v>0</v>
      </c>
      <c r="DG458" s="6">
        <f t="shared" si="86"/>
        <v>0</v>
      </c>
      <c r="DH458" s="18"/>
      <c r="DI458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('202408_T31nW3EJMLj','202408','T31nW3EJMLj','15079','0','59','19','20','0','0','0','0','0','0','0','0','0','0','19','0','0','0','0','0','0','0','0','0','0','0','0','0','0','0','0','0');</v>
      </c>
    </row>
    <row r="459" spans="2:113" x14ac:dyDescent="0.25">
      <c r="B459" s="1">
        <v>202408</v>
      </c>
      <c r="C459" s="2">
        <v>45505</v>
      </c>
      <c r="D459" s="1">
        <v>202408</v>
      </c>
      <c r="E459" s="1"/>
      <c r="F459" s="1" t="s">
        <v>649</v>
      </c>
      <c r="G459" s="1" t="s">
        <v>650</v>
      </c>
      <c r="H459" s="1">
        <v>20758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>
        <v>3</v>
      </c>
      <c r="BZ459" s="1"/>
      <c r="CA459" s="1"/>
      <c r="CB459" s="16">
        <f>SUM(Table1[[#This Row],[MOH 731_HTS_Positive_2-9 _(M)_ HV01-06]:[MOH 731_HTS_Positive_25+ _(F) (Including PMTCT)_HV01-15]])</f>
        <v>0</v>
      </c>
      <c r="CC459" s="16">
        <f>SUM(Table1[[#This Row],[MOH 731_HTS_Tests _(M)_ HV01-01]:[MOH 731_HTS_Tests _(F) (Including PMTCT)_ HV01-02]])</f>
        <v>0</v>
      </c>
      <c r="CD459" s="16">
        <f>Table1[[#This Row],[MOH 711 New ANC clients]]</f>
        <v>3</v>
      </c>
      <c r="CE459" s="6">
        <f>SUM(Table1[[#This Row],[MOH 731_EMTCT_Tested at ANC_Initial_HV02-02]])</f>
        <v>0</v>
      </c>
      <c r="CF459" s="6">
        <f t="shared" si="88"/>
        <v>0</v>
      </c>
      <c r="CG459" s="6">
        <f t="shared" si="88"/>
        <v>0</v>
      </c>
      <c r="CH459" s="6">
        <f>SUM(Table1[[#This Row],[MOH 731_EMTCT_Known Positive at 1st ANC_HV02-01]])</f>
        <v>0</v>
      </c>
      <c r="CI459" s="6">
        <f>SUM(Table1[[#This Row],[MOH 731_EMTCT_Positive Results_ANC_HV02-10]])</f>
        <v>0</v>
      </c>
      <c r="CJ459" s="6">
        <f t="shared" si="78"/>
        <v>0</v>
      </c>
      <c r="CK459" s="6">
        <f t="shared" si="79"/>
        <v>0</v>
      </c>
      <c r="CL459" s="6">
        <f>Table1[[#This Row],[MOH 731_EMTCT_Start HAART_ANC_HV02-15]]</f>
        <v>0</v>
      </c>
      <c r="CM459" s="6">
        <f>Table1[[#This Row],[MOH 731_EMTCT_On HAART at 1st ANC_HV02-14]]</f>
        <v>0</v>
      </c>
      <c r="CN459" s="6">
        <f>SUM(Table1[[#This Row],[MOH 731_HIV_TB_StartART_&lt;1 (M) HV03-01]:[MOH 731_HIV_TB_StartART_25+_(F)_HV03-14]])</f>
        <v>0</v>
      </c>
      <c r="CO459" s="6">
        <f>SUM(Table1[[#This Row],[MOH 731_HIV_TB_OnART_&lt;1 (M) HV03-15]:[MOH 731_HIV_TB_OnART_25+_(F)_HV03-28]])</f>
        <v>0</v>
      </c>
      <c r="CP459" s="6">
        <f>Table1[[#This Row],[anc1_731]]</f>
        <v>3</v>
      </c>
      <c r="CQ459" s="6">
        <f>Table1[[#This Row],[anc_kp]]</f>
        <v>0</v>
      </c>
      <c r="CR459" s="6">
        <f>Table1[[#This Row],[MOH 731_HIV_TB cases_New_HV03-61]]</f>
        <v>0</v>
      </c>
      <c r="CS459" s="6">
        <f>Table1[[#This Row],[MOH 731_HIV_TB New_KnownHIVPositive(KPs)_HV03-62]]</f>
        <v>0</v>
      </c>
      <c r="CT459" s="6">
        <f t="shared" si="80"/>
        <v>0</v>
      </c>
      <c r="CU459" s="6">
        <f t="shared" si="81"/>
        <v>0</v>
      </c>
      <c r="CV459" s="6">
        <f>Table1[[#This Row],[MOH 731_HIV_TB New HIV Positive_HV03-63]]</f>
        <v>0</v>
      </c>
      <c r="CW459" s="6">
        <f>Table1[[#This Row],[MOH 731_HIV_TB New Known HIV Positive (KP) on HAART_HV03-64]]</f>
        <v>0</v>
      </c>
      <c r="CX459" s="6">
        <f>Table1[[#This Row],[MOH 731_HIV_TB New_start_HAART_HV03-65]]</f>
        <v>0</v>
      </c>
      <c r="CY459" s="6">
        <f>SUM(Table1[[#This Row],[tb_alreadyart_3082]:[tb_newart_3083]])</f>
        <v>0</v>
      </c>
      <c r="CZ459" s="6">
        <f>SUM(Table1[[#This Row],[MOH 731_HTS_No. Initiated on PrEP (NEW)_General popn _(M)_ HV01-19]:[MOH 731_HTS_No. Initiated on PrEP (NEW)_Pregnant and breastfeeding women HV01-31]])</f>
        <v>0</v>
      </c>
      <c r="DA459" s="6">
        <f t="shared" si="82"/>
        <v>0</v>
      </c>
      <c r="DB459" s="6">
        <f t="shared" si="83"/>
        <v>0</v>
      </c>
      <c r="DC459" s="6">
        <f>Table1[[#This Row],[MOH 711 SGBV Total Survivors Seen]]</f>
        <v>0</v>
      </c>
      <c r="DD459" s="6">
        <f t="shared" si="84"/>
        <v>0</v>
      </c>
      <c r="DE459" s="6">
        <f t="shared" si="85"/>
        <v>0</v>
      </c>
      <c r="DF459" s="6">
        <f>SUM(Table1[[#This Row],[MOH 731_HIV_TB_StartTPT_&lt;15 HV03-31]:[MOH 731_HIV_TB_StartTPT_15+ HV03-32]])</f>
        <v>0</v>
      </c>
      <c r="DG459" s="6">
        <f t="shared" si="86"/>
        <v>0</v>
      </c>
      <c r="DH459" s="18"/>
      <c r="DI459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('202408_mR4jQEcLFbT','202408','mR4jQEcLFbT','20758','0','0','3','0','0','0','0','0','0','0','0','0','0','0','3','0','0','0','0','0','0','0','0','0','0','0','0','0','0','0','0','0');</v>
      </c>
    </row>
    <row r="460" spans="2:113" x14ac:dyDescent="0.25">
      <c r="B460" s="1">
        <v>202408</v>
      </c>
      <c r="C460" s="2">
        <v>45505</v>
      </c>
      <c r="D460" s="1">
        <v>202408</v>
      </c>
      <c r="E460" s="1"/>
      <c r="F460" s="1" t="s">
        <v>314</v>
      </c>
      <c r="G460" s="1" t="s">
        <v>315</v>
      </c>
      <c r="H460" s="1">
        <v>15091</v>
      </c>
      <c r="I460" s="1"/>
      <c r="J460" s="1">
        <v>4</v>
      </c>
      <c r="K460" s="1">
        <v>40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>
        <v>1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>
        <v>20</v>
      </c>
      <c r="AK460" s="1"/>
      <c r="AL460" s="1">
        <v>3</v>
      </c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>
        <v>1</v>
      </c>
      <c r="BL460" s="1"/>
      <c r="BM460" s="1"/>
      <c r="BN460" s="1"/>
      <c r="BO460" s="1"/>
      <c r="BP460" s="1"/>
      <c r="BQ460" s="1">
        <v>1</v>
      </c>
      <c r="BR460" s="1"/>
      <c r="BS460" s="1"/>
      <c r="BT460" s="1"/>
      <c r="BU460" s="1"/>
      <c r="BV460" s="1"/>
      <c r="BW460" s="1"/>
      <c r="BX460" s="1"/>
      <c r="BY460" s="1">
        <v>20</v>
      </c>
      <c r="BZ460" s="1"/>
      <c r="CA460" s="1"/>
      <c r="CB460" s="16">
        <f>SUM(Table1[[#This Row],[MOH 731_HTS_Positive_2-9 _(M)_ HV01-06]:[MOH 731_HTS_Positive_25+ _(F) (Including PMTCT)_HV01-15]])</f>
        <v>0</v>
      </c>
      <c r="CC460" s="16">
        <f>SUM(Table1[[#This Row],[MOH 731_HTS_Tests _(M)_ HV01-01]:[MOH 731_HTS_Tests _(F) (Including PMTCT)_ HV01-02]])</f>
        <v>44</v>
      </c>
      <c r="CD460" s="16">
        <f>Table1[[#This Row],[MOH 711 New ANC clients]]</f>
        <v>20</v>
      </c>
      <c r="CE460" s="6">
        <f>SUM(Table1[[#This Row],[MOH 731_EMTCT_Tested at ANC_Initial_HV02-02]])</f>
        <v>20</v>
      </c>
      <c r="CF460" s="6">
        <f t="shared" si="88"/>
        <v>0</v>
      </c>
      <c r="CG460" s="6">
        <f t="shared" si="88"/>
        <v>0</v>
      </c>
      <c r="CH460" s="6">
        <f>SUM(Table1[[#This Row],[MOH 731_EMTCT_Known Positive at 1st ANC_HV02-01]])</f>
        <v>0</v>
      </c>
      <c r="CI460" s="6">
        <f>SUM(Table1[[#This Row],[MOH 731_EMTCT_Positive Results_ANC_HV02-10]])</f>
        <v>0</v>
      </c>
      <c r="CJ460" s="6">
        <f t="shared" si="78"/>
        <v>0</v>
      </c>
      <c r="CK460" s="6">
        <f t="shared" si="79"/>
        <v>0</v>
      </c>
      <c r="CL460" s="6">
        <f>Table1[[#This Row],[MOH 731_EMTCT_Start HAART_ANC_HV02-15]]</f>
        <v>0</v>
      </c>
      <c r="CM460" s="6">
        <f>Table1[[#This Row],[MOH 731_EMTCT_On HAART at 1st ANC_HV02-14]]</f>
        <v>0</v>
      </c>
      <c r="CN460" s="6">
        <f>SUM(Table1[[#This Row],[MOH 731_HIV_TB_StartART_&lt;1 (M) HV03-01]:[MOH 731_HIV_TB_StartART_25+_(F)_HV03-14]])</f>
        <v>0</v>
      </c>
      <c r="CO460" s="6">
        <f>SUM(Table1[[#This Row],[MOH 731_HIV_TB_OnART_&lt;1 (M) HV03-15]:[MOH 731_HIV_TB_OnART_25+_(F)_HV03-28]])</f>
        <v>2</v>
      </c>
      <c r="CP460" s="6">
        <f>Table1[[#This Row],[anc1_731]]</f>
        <v>20</v>
      </c>
      <c r="CQ460" s="6">
        <f>Table1[[#This Row],[anc_kp]]</f>
        <v>0</v>
      </c>
      <c r="CR460" s="6">
        <f>Table1[[#This Row],[MOH 731_HIV_TB cases_New_HV03-61]]</f>
        <v>0</v>
      </c>
      <c r="CS460" s="6">
        <f>Table1[[#This Row],[MOH 731_HIV_TB New_KnownHIVPositive(KPs)_HV03-62]]</f>
        <v>0</v>
      </c>
      <c r="CT460" s="6">
        <f t="shared" si="80"/>
        <v>0</v>
      </c>
      <c r="CU460" s="6">
        <f t="shared" si="81"/>
        <v>0</v>
      </c>
      <c r="CV460" s="6">
        <f>Table1[[#This Row],[MOH 731_HIV_TB New HIV Positive_HV03-63]]</f>
        <v>0</v>
      </c>
      <c r="CW460" s="6">
        <f>Table1[[#This Row],[MOH 731_HIV_TB New Known HIV Positive (KP) on HAART_HV03-64]]</f>
        <v>0</v>
      </c>
      <c r="CX460" s="6">
        <f>Table1[[#This Row],[MOH 731_HIV_TB New_start_HAART_HV03-65]]</f>
        <v>0</v>
      </c>
      <c r="CY460" s="6">
        <f>SUM(Table1[[#This Row],[tb_alreadyart_3082]:[tb_newart_3083]])</f>
        <v>0</v>
      </c>
      <c r="CZ460" s="6">
        <f>SUM(Table1[[#This Row],[MOH 731_HTS_No. Initiated on PrEP (NEW)_General popn _(M)_ HV01-19]:[MOH 731_HTS_No. Initiated on PrEP (NEW)_Pregnant and breastfeeding women HV01-31]])</f>
        <v>1</v>
      </c>
      <c r="DA460" s="6">
        <f t="shared" si="82"/>
        <v>0</v>
      </c>
      <c r="DB460" s="6">
        <f t="shared" si="83"/>
        <v>0</v>
      </c>
      <c r="DC460" s="6">
        <f>Table1[[#This Row],[MOH 711 SGBV Total Survivors Seen]]</f>
        <v>0</v>
      </c>
      <c r="DD460" s="6">
        <f t="shared" si="84"/>
        <v>0</v>
      </c>
      <c r="DE460" s="6">
        <f t="shared" si="85"/>
        <v>0</v>
      </c>
      <c r="DF460" s="6">
        <f>SUM(Table1[[#This Row],[MOH 731_HIV_TB_StartTPT_&lt;15 HV03-31]:[MOH 731_HIV_TB_StartTPT_15+ HV03-32]])</f>
        <v>0</v>
      </c>
      <c r="DG460" s="6">
        <f t="shared" si="86"/>
        <v>0</v>
      </c>
      <c r="DH460" s="18"/>
      <c r="DI460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('202408_kUVH2XUzrvY','202408','kUVH2XUzrvY','15091','0','44','20','20','0','0','0','0','0','0','0','0','0','2','20','0','0','0','0','0','0','0','0','0','1','0','0','0','0','0','0','0');</v>
      </c>
    </row>
    <row r="461" spans="2:113" x14ac:dyDescent="0.25">
      <c r="B461" s="1">
        <v>202408</v>
      </c>
      <c r="C461" s="2">
        <v>45505</v>
      </c>
      <c r="D461" s="1">
        <v>202408</v>
      </c>
      <c r="E461" s="1"/>
      <c r="F461" s="1" t="s">
        <v>316</v>
      </c>
      <c r="G461" s="1" t="s">
        <v>317</v>
      </c>
      <c r="H461" s="1">
        <v>17276</v>
      </c>
      <c r="I461" s="1"/>
      <c r="J461" s="1"/>
      <c r="K461" s="1"/>
      <c r="L461" s="1">
        <v>1</v>
      </c>
      <c r="M461" s="1">
        <v>6</v>
      </c>
      <c r="N461" s="1"/>
      <c r="O461" s="1">
        <v>4</v>
      </c>
      <c r="P461" s="1"/>
      <c r="Q461" s="1">
        <v>11</v>
      </c>
      <c r="R461" s="1"/>
      <c r="S461" s="1">
        <v>11</v>
      </c>
      <c r="T461" s="1"/>
      <c r="U461" s="1"/>
      <c r="V461" s="1"/>
      <c r="W461" s="1"/>
      <c r="X461" s="1"/>
      <c r="Y461" s="1"/>
      <c r="Z461" s="1"/>
      <c r="AA461" s="1"/>
      <c r="AB461" s="1">
        <v>1</v>
      </c>
      <c r="AC461" s="1">
        <v>1</v>
      </c>
      <c r="AD461" s="1">
        <v>10</v>
      </c>
      <c r="AE461" s="1"/>
      <c r="AF461" s="1"/>
      <c r="AG461" s="1"/>
      <c r="AH461" s="1"/>
      <c r="AI461" s="1">
        <v>8</v>
      </c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>
        <v>8</v>
      </c>
      <c r="BZ461" s="1"/>
      <c r="CA461" s="1"/>
      <c r="CB461" s="16">
        <f>SUM(Table1[[#This Row],[MOH 731_HTS_Positive_2-9 _(M)_ HV01-06]:[MOH 731_HTS_Positive_25+ _(F) (Including PMTCT)_HV01-15]])</f>
        <v>33</v>
      </c>
      <c r="CC461" s="16">
        <f>SUM(Table1[[#This Row],[MOH 731_HTS_Tests _(M)_ HV01-01]:[MOH 731_HTS_Tests _(F) (Including PMTCT)_ HV01-02]])</f>
        <v>0</v>
      </c>
      <c r="CD461" s="16">
        <f>Table1[[#This Row],[MOH 711 New ANC clients]]</f>
        <v>8</v>
      </c>
      <c r="CE461" s="6">
        <f>SUM(Table1[[#This Row],[MOH 731_EMTCT_Tested at ANC_Initial_HV02-02]])</f>
        <v>0</v>
      </c>
      <c r="CF461" s="6">
        <f t="shared" si="88"/>
        <v>0</v>
      </c>
      <c r="CG461" s="6">
        <f t="shared" si="88"/>
        <v>0</v>
      </c>
      <c r="CH461" s="6">
        <f>SUM(Table1[[#This Row],[MOH 731_EMTCT_Known Positive at 1st ANC_HV02-01]])</f>
        <v>8</v>
      </c>
      <c r="CI461" s="6">
        <f>SUM(Table1[[#This Row],[MOH 731_EMTCT_Positive Results_ANC_HV02-10]])</f>
        <v>0</v>
      </c>
      <c r="CJ461" s="6">
        <f t="shared" si="78"/>
        <v>0</v>
      </c>
      <c r="CK461" s="6">
        <f t="shared" si="79"/>
        <v>0</v>
      </c>
      <c r="CL461" s="6">
        <f>Table1[[#This Row],[MOH 731_EMTCT_Start HAART_ANC_HV02-15]]</f>
        <v>0</v>
      </c>
      <c r="CM461" s="6">
        <f>Table1[[#This Row],[MOH 731_EMTCT_On HAART at 1st ANC_HV02-14]]</f>
        <v>0</v>
      </c>
      <c r="CN461" s="6">
        <f>SUM(Table1[[#This Row],[MOH 731_HIV_TB_StartART_&lt;1 (M) HV03-01]:[MOH 731_HIV_TB_StartART_25+_(F)_HV03-14]])</f>
        <v>0</v>
      </c>
      <c r="CO461" s="6">
        <f>SUM(Table1[[#This Row],[MOH 731_HIV_TB_OnART_&lt;1 (M) HV03-15]:[MOH 731_HIV_TB_OnART_25+_(F)_HV03-28]])</f>
        <v>0</v>
      </c>
      <c r="CP461" s="6">
        <f>Table1[[#This Row],[anc1_731]]</f>
        <v>8</v>
      </c>
      <c r="CQ461" s="6">
        <f>Table1[[#This Row],[anc_kp]]</f>
        <v>8</v>
      </c>
      <c r="CR461" s="6">
        <f>Table1[[#This Row],[MOH 731_HIV_TB cases_New_HV03-61]]</f>
        <v>0</v>
      </c>
      <c r="CS461" s="6">
        <f>Table1[[#This Row],[MOH 731_HIV_TB New_KnownHIVPositive(KPs)_HV03-62]]</f>
        <v>0</v>
      </c>
      <c r="CT461" s="6">
        <f t="shared" si="80"/>
        <v>0</v>
      </c>
      <c r="CU461" s="6">
        <f t="shared" si="81"/>
        <v>0</v>
      </c>
      <c r="CV461" s="6">
        <f>Table1[[#This Row],[MOH 731_HIV_TB New HIV Positive_HV03-63]]</f>
        <v>0</v>
      </c>
      <c r="CW461" s="6">
        <f>Table1[[#This Row],[MOH 731_HIV_TB New Known HIV Positive (KP) on HAART_HV03-64]]</f>
        <v>0</v>
      </c>
      <c r="CX461" s="6">
        <f>Table1[[#This Row],[MOH 731_HIV_TB New_start_HAART_HV03-65]]</f>
        <v>0</v>
      </c>
      <c r="CY461" s="6">
        <f>SUM(Table1[[#This Row],[tb_alreadyart_3082]:[tb_newart_3083]])</f>
        <v>0</v>
      </c>
      <c r="CZ461" s="6">
        <f>SUM(Table1[[#This Row],[MOH 731_HTS_No. Initiated on PrEP (NEW)_General popn _(M)_ HV01-19]:[MOH 731_HTS_No. Initiated on PrEP (NEW)_Pregnant and breastfeeding women HV01-31]])</f>
        <v>12</v>
      </c>
      <c r="DA461" s="6">
        <f t="shared" si="82"/>
        <v>0</v>
      </c>
      <c r="DB461" s="6">
        <f t="shared" si="83"/>
        <v>0</v>
      </c>
      <c r="DC461" s="6">
        <f>Table1[[#This Row],[MOH 711 SGBV Total Survivors Seen]]</f>
        <v>0</v>
      </c>
      <c r="DD461" s="6">
        <f t="shared" si="84"/>
        <v>0</v>
      </c>
      <c r="DE461" s="6">
        <f t="shared" si="85"/>
        <v>0</v>
      </c>
      <c r="DF461" s="6">
        <f>SUM(Table1[[#This Row],[MOH 731_HIV_TB_StartTPT_&lt;15 HV03-31]:[MOH 731_HIV_TB_StartTPT_15+ HV03-32]])</f>
        <v>0</v>
      </c>
      <c r="DG461" s="6">
        <f t="shared" si="86"/>
        <v>0</v>
      </c>
      <c r="DH461" s="18"/>
      <c r="DI461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('202408_JimOdjFJDr7','202408','JimOdjFJDr7','17276','33','0','8','0','0','0','8','0','0','0','0','0','0','0','8','8','0','0','0','0','0','0','0','0','12','0','0','0','0','0','0','0');</v>
      </c>
    </row>
    <row r="462" spans="2:113" x14ac:dyDescent="0.25">
      <c r="B462" s="1">
        <v>202408</v>
      </c>
      <c r="C462" s="2">
        <v>45505</v>
      </c>
      <c r="D462" s="1">
        <v>202408</v>
      </c>
      <c r="E462" s="1"/>
      <c r="F462" s="1" t="s">
        <v>320</v>
      </c>
      <c r="G462" s="1" t="s">
        <v>321</v>
      </c>
      <c r="H462" s="1">
        <v>15111</v>
      </c>
      <c r="I462" s="1"/>
      <c r="J462" s="1">
        <v>9</v>
      </c>
      <c r="K462" s="1">
        <v>3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6">
        <f>SUM(Table1[[#This Row],[MOH 731_HTS_Positive_2-9 _(M)_ HV01-06]:[MOH 731_HTS_Positive_25+ _(F) (Including PMTCT)_HV01-15]])</f>
        <v>0</v>
      </c>
      <c r="CC462" s="16">
        <f>SUM(Table1[[#This Row],[MOH 731_HTS_Tests _(M)_ HV01-01]:[MOH 731_HTS_Tests _(F) (Including PMTCT)_ HV01-02]])</f>
        <v>12</v>
      </c>
      <c r="CD462" s="16">
        <f>Table1[[#This Row],[MOH 711 New ANC clients]]</f>
        <v>0</v>
      </c>
      <c r="CE462" s="6">
        <f>SUM(Table1[[#This Row],[MOH 731_EMTCT_Tested at ANC_Initial_HV02-02]])</f>
        <v>0</v>
      </c>
      <c r="CF462" s="6">
        <f t="shared" si="88"/>
        <v>0</v>
      </c>
      <c r="CG462" s="6">
        <f t="shared" si="88"/>
        <v>0</v>
      </c>
      <c r="CH462" s="6">
        <f>SUM(Table1[[#This Row],[MOH 731_EMTCT_Known Positive at 1st ANC_HV02-01]])</f>
        <v>0</v>
      </c>
      <c r="CI462" s="6">
        <f>SUM(Table1[[#This Row],[MOH 731_EMTCT_Positive Results_ANC_HV02-10]])</f>
        <v>0</v>
      </c>
      <c r="CJ462" s="6">
        <f t="shared" si="78"/>
        <v>0</v>
      </c>
      <c r="CK462" s="6">
        <f t="shared" si="79"/>
        <v>0</v>
      </c>
      <c r="CL462" s="6">
        <f>Table1[[#This Row],[MOH 731_EMTCT_Start HAART_ANC_HV02-15]]</f>
        <v>0</v>
      </c>
      <c r="CM462" s="6">
        <f>Table1[[#This Row],[MOH 731_EMTCT_On HAART at 1st ANC_HV02-14]]</f>
        <v>0</v>
      </c>
      <c r="CN462" s="6">
        <f>SUM(Table1[[#This Row],[MOH 731_HIV_TB_StartART_&lt;1 (M) HV03-01]:[MOH 731_HIV_TB_StartART_25+_(F)_HV03-14]])</f>
        <v>0</v>
      </c>
      <c r="CO462" s="6">
        <f>SUM(Table1[[#This Row],[MOH 731_HIV_TB_OnART_&lt;1 (M) HV03-15]:[MOH 731_HIV_TB_OnART_25+_(F)_HV03-28]])</f>
        <v>0</v>
      </c>
      <c r="CP462" s="6">
        <f>Table1[[#This Row],[anc1_731]]</f>
        <v>0</v>
      </c>
      <c r="CQ462" s="6">
        <f>Table1[[#This Row],[anc_kp]]</f>
        <v>0</v>
      </c>
      <c r="CR462" s="6">
        <f>Table1[[#This Row],[MOH 731_HIV_TB cases_New_HV03-61]]</f>
        <v>0</v>
      </c>
      <c r="CS462" s="6">
        <f>Table1[[#This Row],[MOH 731_HIV_TB New_KnownHIVPositive(KPs)_HV03-62]]</f>
        <v>0</v>
      </c>
      <c r="CT462" s="6">
        <f t="shared" si="80"/>
        <v>0</v>
      </c>
      <c r="CU462" s="6">
        <f t="shared" si="81"/>
        <v>0</v>
      </c>
      <c r="CV462" s="6">
        <f>Table1[[#This Row],[MOH 731_HIV_TB New HIV Positive_HV03-63]]</f>
        <v>0</v>
      </c>
      <c r="CW462" s="6">
        <f>Table1[[#This Row],[MOH 731_HIV_TB New Known HIV Positive (KP) on HAART_HV03-64]]</f>
        <v>0</v>
      </c>
      <c r="CX462" s="6">
        <f>Table1[[#This Row],[MOH 731_HIV_TB New_start_HAART_HV03-65]]</f>
        <v>0</v>
      </c>
      <c r="CY462" s="6">
        <f>SUM(Table1[[#This Row],[tb_alreadyart_3082]:[tb_newart_3083]])</f>
        <v>0</v>
      </c>
      <c r="CZ462" s="6">
        <f>SUM(Table1[[#This Row],[MOH 731_HTS_No. Initiated on PrEP (NEW)_General popn _(M)_ HV01-19]:[MOH 731_HTS_No. Initiated on PrEP (NEW)_Pregnant and breastfeeding women HV01-31]])</f>
        <v>0</v>
      </c>
      <c r="DA462" s="6">
        <f t="shared" si="82"/>
        <v>0</v>
      </c>
      <c r="DB462" s="6">
        <f t="shared" si="83"/>
        <v>0</v>
      </c>
      <c r="DC462" s="6">
        <f>Table1[[#This Row],[MOH 711 SGBV Total Survivors Seen]]</f>
        <v>0</v>
      </c>
      <c r="DD462" s="6">
        <f t="shared" si="84"/>
        <v>0</v>
      </c>
      <c r="DE462" s="6">
        <f t="shared" si="85"/>
        <v>0</v>
      </c>
      <c r="DF462" s="6">
        <f>SUM(Table1[[#This Row],[MOH 731_HIV_TB_StartTPT_&lt;15 HV03-31]:[MOH 731_HIV_TB_StartTPT_15+ HV03-32]])</f>
        <v>0</v>
      </c>
      <c r="DG462" s="6">
        <f t="shared" si="86"/>
        <v>0</v>
      </c>
      <c r="DH462" s="18"/>
      <c r="DI462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('202408_pHSLKuSdrXy','202408','pHSLKuSdrXy','15111','0','12','0','0','0','0','0','0','0','0','0','0','0','0','0','0','0','0','0','0','0','0','0','0','0','0','0','0','0','0','0','0');</v>
      </c>
    </row>
    <row r="463" spans="2:113" x14ac:dyDescent="0.25">
      <c r="B463" s="1">
        <v>202408</v>
      </c>
      <c r="C463" s="2">
        <v>45505</v>
      </c>
      <c r="D463" s="1">
        <v>202408</v>
      </c>
      <c r="E463" s="1"/>
      <c r="F463" s="1" t="s">
        <v>322</v>
      </c>
      <c r="G463" s="1" t="s">
        <v>323</v>
      </c>
      <c r="H463" s="1">
        <v>15112</v>
      </c>
      <c r="I463" s="1"/>
      <c r="J463" s="1"/>
      <c r="K463" s="1">
        <v>1</v>
      </c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>
        <v>2</v>
      </c>
      <c r="AK463" s="1">
        <v>1</v>
      </c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>
        <v>2</v>
      </c>
      <c r="BZ463" s="1"/>
      <c r="CA463" s="1"/>
      <c r="CB463" s="16">
        <f>SUM(Table1[[#This Row],[MOH 731_HTS_Positive_2-9 _(M)_ HV01-06]:[MOH 731_HTS_Positive_25+ _(F) (Including PMTCT)_HV01-15]])</f>
        <v>0</v>
      </c>
      <c r="CC463" s="16">
        <f>SUM(Table1[[#This Row],[MOH 731_HTS_Tests _(M)_ HV01-01]:[MOH 731_HTS_Tests _(F) (Including PMTCT)_ HV01-02]])</f>
        <v>1</v>
      </c>
      <c r="CD463" s="16">
        <f>Table1[[#This Row],[MOH 711 New ANC clients]]</f>
        <v>2</v>
      </c>
      <c r="CE463" s="6">
        <f>SUM(Table1[[#This Row],[MOH 731_EMTCT_Tested at ANC_Initial_HV02-02]])</f>
        <v>2</v>
      </c>
      <c r="CF463" s="6">
        <f t="shared" si="88"/>
        <v>0</v>
      </c>
      <c r="CG463" s="6">
        <f t="shared" si="88"/>
        <v>0</v>
      </c>
      <c r="CH463" s="6">
        <f>SUM(Table1[[#This Row],[MOH 731_EMTCT_Known Positive at 1st ANC_HV02-01]])</f>
        <v>0</v>
      </c>
      <c r="CI463" s="6">
        <f>SUM(Table1[[#This Row],[MOH 731_EMTCT_Positive Results_ANC_HV02-10]])</f>
        <v>0</v>
      </c>
      <c r="CJ463" s="6">
        <f t="shared" si="78"/>
        <v>0</v>
      </c>
      <c r="CK463" s="6">
        <f t="shared" si="79"/>
        <v>0</v>
      </c>
      <c r="CL463" s="6">
        <f>Table1[[#This Row],[MOH 731_EMTCT_Start HAART_ANC_HV02-15]]</f>
        <v>0</v>
      </c>
      <c r="CM463" s="6">
        <f>Table1[[#This Row],[MOH 731_EMTCT_On HAART at 1st ANC_HV02-14]]</f>
        <v>0</v>
      </c>
      <c r="CN463" s="6">
        <f>SUM(Table1[[#This Row],[MOH 731_HIV_TB_StartART_&lt;1 (M) HV03-01]:[MOH 731_HIV_TB_StartART_25+_(F)_HV03-14]])</f>
        <v>0</v>
      </c>
      <c r="CO463" s="6">
        <f>SUM(Table1[[#This Row],[MOH 731_HIV_TB_OnART_&lt;1 (M) HV03-15]:[MOH 731_HIV_TB_OnART_25+_(F)_HV03-28]])</f>
        <v>0</v>
      </c>
      <c r="CP463" s="6">
        <f>Table1[[#This Row],[anc1_731]]</f>
        <v>2</v>
      </c>
      <c r="CQ463" s="6">
        <f>Table1[[#This Row],[anc_kp]]</f>
        <v>0</v>
      </c>
      <c r="CR463" s="6">
        <f>Table1[[#This Row],[MOH 731_HIV_TB cases_New_HV03-61]]</f>
        <v>0</v>
      </c>
      <c r="CS463" s="6">
        <f>Table1[[#This Row],[MOH 731_HIV_TB New_KnownHIVPositive(KPs)_HV03-62]]</f>
        <v>0</v>
      </c>
      <c r="CT463" s="6">
        <f t="shared" si="80"/>
        <v>0</v>
      </c>
      <c r="CU463" s="6">
        <f t="shared" si="81"/>
        <v>0</v>
      </c>
      <c r="CV463" s="6">
        <f>Table1[[#This Row],[MOH 731_HIV_TB New HIV Positive_HV03-63]]</f>
        <v>0</v>
      </c>
      <c r="CW463" s="6">
        <f>Table1[[#This Row],[MOH 731_HIV_TB New Known HIV Positive (KP) on HAART_HV03-64]]</f>
        <v>0</v>
      </c>
      <c r="CX463" s="6">
        <f>Table1[[#This Row],[MOH 731_HIV_TB New_start_HAART_HV03-65]]</f>
        <v>0</v>
      </c>
      <c r="CY463" s="6">
        <f>SUM(Table1[[#This Row],[tb_alreadyart_3082]:[tb_newart_3083]])</f>
        <v>0</v>
      </c>
      <c r="CZ463" s="6">
        <f>SUM(Table1[[#This Row],[MOH 731_HTS_No. Initiated on PrEP (NEW)_General popn _(M)_ HV01-19]:[MOH 731_HTS_No. Initiated on PrEP (NEW)_Pregnant and breastfeeding women HV01-31]])</f>
        <v>0</v>
      </c>
      <c r="DA463" s="6">
        <f t="shared" si="82"/>
        <v>0</v>
      </c>
      <c r="DB463" s="6">
        <f t="shared" si="83"/>
        <v>0</v>
      </c>
      <c r="DC463" s="6">
        <f>Table1[[#This Row],[MOH 711 SGBV Total Survivors Seen]]</f>
        <v>0</v>
      </c>
      <c r="DD463" s="6">
        <f t="shared" si="84"/>
        <v>0</v>
      </c>
      <c r="DE463" s="6">
        <f t="shared" si="85"/>
        <v>0</v>
      </c>
      <c r="DF463" s="6">
        <f>SUM(Table1[[#This Row],[MOH 731_HIV_TB_StartTPT_&lt;15 HV03-31]:[MOH 731_HIV_TB_StartTPT_15+ HV03-32]])</f>
        <v>0</v>
      </c>
      <c r="DG463" s="6">
        <f t="shared" si="86"/>
        <v>0</v>
      </c>
      <c r="DH463" s="18"/>
      <c r="DI463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('202408_Wf2LydCNdy1','202408','Wf2LydCNdy1','15112','0','1','2','2','0','0','0','0','0','0','0','0','0','0','2','0','0','0','0','0','0','0','0','0','0','0','0','0','0','0','0','0');</v>
      </c>
    </row>
    <row r="464" spans="2:113" x14ac:dyDescent="0.25">
      <c r="B464" s="1">
        <v>202408</v>
      </c>
      <c r="C464" s="2">
        <v>45505</v>
      </c>
      <c r="D464" s="1">
        <v>202408</v>
      </c>
      <c r="E464" s="1"/>
      <c r="F464" s="1" t="s">
        <v>324</v>
      </c>
      <c r="G464" s="1" t="s">
        <v>325</v>
      </c>
      <c r="H464" s="1">
        <v>15125</v>
      </c>
      <c r="I464" s="1"/>
      <c r="J464" s="1">
        <v>3</v>
      </c>
      <c r="K464" s="1">
        <v>11</v>
      </c>
      <c r="L464" s="1"/>
      <c r="M464" s="1"/>
      <c r="N464" s="1"/>
      <c r="O464" s="1"/>
      <c r="P464" s="1"/>
      <c r="Q464" s="1"/>
      <c r="R464" s="1"/>
      <c r="S464" s="1"/>
      <c r="T464" s="1">
        <v>1</v>
      </c>
      <c r="U464" s="1"/>
      <c r="V464" s="1"/>
      <c r="W464" s="1">
        <v>3</v>
      </c>
      <c r="X464" s="1"/>
      <c r="Y464" s="1"/>
      <c r="Z464" s="1"/>
      <c r="AA464" s="1"/>
      <c r="AB464" s="1"/>
      <c r="AC464" s="1"/>
      <c r="AD464" s="1"/>
      <c r="AE464" s="1">
        <v>1</v>
      </c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>
        <v>1</v>
      </c>
      <c r="BC464" s="1"/>
      <c r="BD464" s="1"/>
      <c r="BE464" s="1"/>
      <c r="BF464" s="1"/>
      <c r="BG464" s="1"/>
      <c r="BH464" s="1"/>
      <c r="BI464" s="1">
        <v>1</v>
      </c>
      <c r="BJ464" s="1"/>
      <c r="BK464" s="1"/>
      <c r="BL464" s="1"/>
      <c r="BM464" s="1"/>
      <c r="BN464" s="1"/>
      <c r="BO464" s="1"/>
      <c r="BP464" s="1">
        <v>4</v>
      </c>
      <c r="BQ464" s="1">
        <v>8</v>
      </c>
      <c r="BR464" s="1"/>
      <c r="BS464" s="1"/>
      <c r="BT464" s="1"/>
      <c r="BU464" s="1"/>
      <c r="BV464" s="1"/>
      <c r="BW464" s="1"/>
      <c r="BX464" s="1"/>
      <c r="BY464" s="1">
        <v>1</v>
      </c>
      <c r="BZ464" s="1"/>
      <c r="CA464" s="1"/>
      <c r="CB464" s="16">
        <f>SUM(Table1[[#This Row],[MOH 731_HTS_Positive_2-9 _(M)_ HV01-06]:[MOH 731_HTS_Positive_25+ _(F) (Including PMTCT)_HV01-15]])</f>
        <v>1</v>
      </c>
      <c r="CC464" s="16">
        <f>SUM(Table1[[#This Row],[MOH 731_HTS_Tests _(M)_ HV01-01]:[MOH 731_HTS_Tests _(F) (Including PMTCT)_ HV01-02]])</f>
        <v>14</v>
      </c>
      <c r="CD464" s="16">
        <f>Table1[[#This Row],[MOH 711 New ANC clients]]</f>
        <v>1</v>
      </c>
      <c r="CE464" s="6">
        <f>SUM(Table1[[#This Row],[MOH 731_EMTCT_Tested at ANC_Initial_HV02-02]])</f>
        <v>0</v>
      </c>
      <c r="CF464" s="6">
        <f t="shared" si="88"/>
        <v>0</v>
      </c>
      <c r="CG464" s="6">
        <f t="shared" si="88"/>
        <v>0</v>
      </c>
      <c r="CH464" s="6">
        <f>SUM(Table1[[#This Row],[MOH 731_EMTCT_Known Positive at 1st ANC_HV02-01]])</f>
        <v>0</v>
      </c>
      <c r="CI464" s="6">
        <f>SUM(Table1[[#This Row],[MOH 731_EMTCT_Positive Results_ANC_HV02-10]])</f>
        <v>0</v>
      </c>
      <c r="CJ464" s="6">
        <f t="shared" si="78"/>
        <v>0</v>
      </c>
      <c r="CK464" s="6">
        <f t="shared" si="79"/>
        <v>0</v>
      </c>
      <c r="CL464" s="6">
        <f>Table1[[#This Row],[MOH 731_EMTCT_Start HAART_ANC_HV02-15]]</f>
        <v>0</v>
      </c>
      <c r="CM464" s="6">
        <f>Table1[[#This Row],[MOH 731_EMTCT_On HAART at 1st ANC_HV02-14]]</f>
        <v>0</v>
      </c>
      <c r="CN464" s="6">
        <f>SUM(Table1[[#This Row],[MOH 731_HIV_TB_StartART_&lt;1 (M) HV03-01]:[MOH 731_HIV_TB_StartART_25+_(F)_HV03-14]])</f>
        <v>1</v>
      </c>
      <c r="CO464" s="6">
        <f>SUM(Table1[[#This Row],[MOH 731_HIV_TB_OnART_&lt;1 (M) HV03-15]:[MOH 731_HIV_TB_OnART_25+_(F)_HV03-28]])</f>
        <v>13</v>
      </c>
      <c r="CP464" s="6">
        <f>Table1[[#This Row],[anc1_731]]</f>
        <v>1</v>
      </c>
      <c r="CQ464" s="6">
        <f>Table1[[#This Row],[anc_kp]]</f>
        <v>0</v>
      </c>
      <c r="CR464" s="6">
        <f>Table1[[#This Row],[MOH 731_HIV_TB cases_New_HV03-61]]</f>
        <v>0</v>
      </c>
      <c r="CS464" s="6">
        <f>Table1[[#This Row],[MOH 731_HIV_TB New_KnownHIVPositive(KPs)_HV03-62]]</f>
        <v>0</v>
      </c>
      <c r="CT464" s="6">
        <f t="shared" si="80"/>
        <v>0</v>
      </c>
      <c r="CU464" s="6">
        <f t="shared" si="81"/>
        <v>0</v>
      </c>
      <c r="CV464" s="6">
        <f>Table1[[#This Row],[MOH 731_HIV_TB New HIV Positive_HV03-63]]</f>
        <v>0</v>
      </c>
      <c r="CW464" s="6">
        <f>Table1[[#This Row],[MOH 731_HIV_TB New Known HIV Positive (KP) on HAART_HV03-64]]</f>
        <v>0</v>
      </c>
      <c r="CX464" s="6">
        <f>Table1[[#This Row],[MOH 731_HIV_TB New_start_HAART_HV03-65]]</f>
        <v>0</v>
      </c>
      <c r="CY464" s="6">
        <f>SUM(Table1[[#This Row],[tb_alreadyart_3082]:[tb_newart_3083]])</f>
        <v>0</v>
      </c>
      <c r="CZ464" s="6">
        <f>SUM(Table1[[#This Row],[MOH 731_HTS_No. Initiated on PrEP (NEW)_General popn _(M)_ HV01-19]:[MOH 731_HTS_No. Initiated on PrEP (NEW)_Pregnant and breastfeeding women HV01-31]])</f>
        <v>4</v>
      </c>
      <c r="DA464" s="6">
        <f t="shared" si="82"/>
        <v>0</v>
      </c>
      <c r="DB464" s="6">
        <f t="shared" si="83"/>
        <v>0</v>
      </c>
      <c r="DC464" s="6">
        <f>Table1[[#This Row],[MOH 711 SGBV Total Survivors Seen]]</f>
        <v>0</v>
      </c>
      <c r="DD464" s="6">
        <f t="shared" si="84"/>
        <v>0</v>
      </c>
      <c r="DE464" s="6">
        <f t="shared" si="85"/>
        <v>0</v>
      </c>
      <c r="DF464" s="6">
        <f>SUM(Table1[[#This Row],[MOH 731_HIV_TB_StartTPT_&lt;15 HV03-31]:[MOH 731_HIV_TB_StartTPT_15+ HV03-32]])</f>
        <v>0</v>
      </c>
      <c r="DG464" s="6">
        <f t="shared" si="86"/>
        <v>0</v>
      </c>
      <c r="DH464" s="18"/>
      <c r="DI464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('202408_eHOUYVBmO5E','202408','eHOUYVBmO5E','15125','1','14','1','0','0','0','0','0','0','0','0','0','1','13','1','0','0','0','0','0','0','0','0','0','4','0','0','0','0','0','0','0');</v>
      </c>
    </row>
    <row r="465" spans="2:113" x14ac:dyDescent="0.25">
      <c r="B465" s="1">
        <v>202408</v>
      </c>
      <c r="C465" s="2">
        <v>45505</v>
      </c>
      <c r="D465" s="1">
        <v>202408</v>
      </c>
      <c r="E465" s="1"/>
      <c r="F465" s="1" t="s">
        <v>326</v>
      </c>
      <c r="G465" s="1" t="s">
        <v>327</v>
      </c>
      <c r="H465" s="1">
        <v>31412</v>
      </c>
      <c r="I465" s="1"/>
      <c r="J465" s="1"/>
      <c r="K465" s="1">
        <v>29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>
        <v>4</v>
      </c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6">
        <f>SUM(Table1[[#This Row],[MOH 731_HTS_Positive_2-9 _(M)_ HV01-06]:[MOH 731_HTS_Positive_25+ _(F) (Including PMTCT)_HV01-15]])</f>
        <v>0</v>
      </c>
      <c r="CC465" s="16">
        <f>SUM(Table1[[#This Row],[MOH 731_HTS_Tests _(M)_ HV01-01]:[MOH 731_HTS_Tests _(F) (Including PMTCT)_ HV01-02]])</f>
        <v>29</v>
      </c>
      <c r="CD465" s="16">
        <f>Table1[[#This Row],[MOH 711 New ANC clients]]</f>
        <v>0</v>
      </c>
      <c r="CE465" s="6">
        <f>SUM(Table1[[#This Row],[MOH 731_EMTCT_Tested at ANC_Initial_HV02-02]])</f>
        <v>0</v>
      </c>
      <c r="CF465" s="6">
        <f t="shared" si="88"/>
        <v>0</v>
      </c>
      <c r="CG465" s="6">
        <f t="shared" si="88"/>
        <v>0</v>
      </c>
      <c r="CH465" s="6">
        <f>SUM(Table1[[#This Row],[MOH 731_EMTCT_Known Positive at 1st ANC_HV02-01]])</f>
        <v>0</v>
      </c>
      <c r="CI465" s="6">
        <f>SUM(Table1[[#This Row],[MOH 731_EMTCT_Positive Results_ANC_HV02-10]])</f>
        <v>0</v>
      </c>
      <c r="CJ465" s="6">
        <f t="shared" si="78"/>
        <v>0</v>
      </c>
      <c r="CK465" s="6">
        <f t="shared" si="79"/>
        <v>0</v>
      </c>
      <c r="CL465" s="6">
        <f>Table1[[#This Row],[MOH 731_EMTCT_Start HAART_ANC_HV02-15]]</f>
        <v>0</v>
      </c>
      <c r="CM465" s="6">
        <f>Table1[[#This Row],[MOH 731_EMTCT_On HAART at 1st ANC_HV02-14]]</f>
        <v>0</v>
      </c>
      <c r="CN465" s="6">
        <f>SUM(Table1[[#This Row],[MOH 731_HIV_TB_StartART_&lt;1 (M) HV03-01]:[MOH 731_HIV_TB_StartART_25+_(F)_HV03-14]])</f>
        <v>0</v>
      </c>
      <c r="CO465" s="6">
        <f>SUM(Table1[[#This Row],[MOH 731_HIV_TB_OnART_&lt;1 (M) HV03-15]:[MOH 731_HIV_TB_OnART_25+_(F)_HV03-28]])</f>
        <v>0</v>
      </c>
      <c r="CP465" s="6">
        <f>Table1[[#This Row],[anc1_731]]</f>
        <v>0</v>
      </c>
      <c r="CQ465" s="6">
        <f>Table1[[#This Row],[anc_kp]]</f>
        <v>0</v>
      </c>
      <c r="CR465" s="6">
        <f>Table1[[#This Row],[MOH 731_HIV_TB cases_New_HV03-61]]</f>
        <v>0</v>
      </c>
      <c r="CS465" s="6">
        <f>Table1[[#This Row],[MOH 731_HIV_TB New_KnownHIVPositive(KPs)_HV03-62]]</f>
        <v>0</v>
      </c>
      <c r="CT465" s="6">
        <f t="shared" si="80"/>
        <v>0</v>
      </c>
      <c r="CU465" s="6">
        <f t="shared" si="81"/>
        <v>0</v>
      </c>
      <c r="CV465" s="6">
        <f>Table1[[#This Row],[MOH 731_HIV_TB New HIV Positive_HV03-63]]</f>
        <v>0</v>
      </c>
      <c r="CW465" s="6">
        <f>Table1[[#This Row],[MOH 731_HIV_TB New Known HIV Positive (KP) on HAART_HV03-64]]</f>
        <v>0</v>
      </c>
      <c r="CX465" s="6">
        <f>Table1[[#This Row],[MOH 731_HIV_TB New_start_HAART_HV03-65]]</f>
        <v>0</v>
      </c>
      <c r="CY465" s="6">
        <f>SUM(Table1[[#This Row],[tb_alreadyart_3082]:[tb_newart_3083]])</f>
        <v>0</v>
      </c>
      <c r="CZ465" s="6">
        <f>SUM(Table1[[#This Row],[MOH 731_HTS_No. Initiated on PrEP (NEW)_General popn _(M)_ HV01-19]:[MOH 731_HTS_No. Initiated on PrEP (NEW)_Pregnant and breastfeeding women HV01-31]])</f>
        <v>4</v>
      </c>
      <c r="DA465" s="6">
        <f t="shared" si="82"/>
        <v>0</v>
      </c>
      <c r="DB465" s="6">
        <f t="shared" si="83"/>
        <v>0</v>
      </c>
      <c r="DC465" s="6">
        <f>Table1[[#This Row],[MOH 711 SGBV Total Survivors Seen]]</f>
        <v>0</v>
      </c>
      <c r="DD465" s="6">
        <f t="shared" si="84"/>
        <v>0</v>
      </c>
      <c r="DE465" s="6">
        <f t="shared" si="85"/>
        <v>0</v>
      </c>
      <c r="DF465" s="6">
        <f>SUM(Table1[[#This Row],[MOH 731_HIV_TB_StartTPT_&lt;15 HV03-31]:[MOH 731_HIV_TB_StartTPT_15+ HV03-32]])</f>
        <v>0</v>
      </c>
      <c r="DG465" s="6">
        <f t="shared" si="86"/>
        <v>0</v>
      </c>
      <c r="DH465" s="18"/>
      <c r="DI465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('202408_if6fZmcGzZf','202408','if6fZmcGzZf','31412','0','29','0','0','0','0','0','0','0','0','0','0','0','0','0','0','0','0','0','0','0','0','0','0','4','0','0','0','0','0','0','0');</v>
      </c>
    </row>
    <row r="466" spans="2:113" x14ac:dyDescent="0.25">
      <c r="B466" s="1">
        <v>202408</v>
      </c>
      <c r="C466" s="2">
        <v>45505</v>
      </c>
      <c r="D466" s="1">
        <v>202408</v>
      </c>
      <c r="E466" s="1"/>
      <c r="F466" s="1" t="s">
        <v>729</v>
      </c>
      <c r="G466" s="1" t="s">
        <v>730</v>
      </c>
      <c r="H466" s="1">
        <v>16322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>
        <v>1</v>
      </c>
      <c r="BZ466" s="1"/>
      <c r="CA466" s="1"/>
      <c r="CB466" s="16">
        <f>SUM(Table1[[#This Row],[MOH 731_HTS_Positive_2-9 _(M)_ HV01-06]:[MOH 731_HTS_Positive_25+ _(F) (Including PMTCT)_HV01-15]])</f>
        <v>0</v>
      </c>
      <c r="CC466" s="16">
        <f>SUM(Table1[[#This Row],[MOH 731_HTS_Tests _(M)_ HV01-01]:[MOH 731_HTS_Tests _(F) (Including PMTCT)_ HV01-02]])</f>
        <v>0</v>
      </c>
      <c r="CD466" s="16">
        <f>Table1[[#This Row],[MOH 711 New ANC clients]]</f>
        <v>1</v>
      </c>
      <c r="CE466" s="6">
        <f>SUM(Table1[[#This Row],[MOH 731_EMTCT_Tested at ANC_Initial_HV02-02]])</f>
        <v>0</v>
      </c>
      <c r="CF466" s="6">
        <f t="shared" si="88"/>
        <v>0</v>
      </c>
      <c r="CG466" s="6">
        <f t="shared" si="88"/>
        <v>0</v>
      </c>
      <c r="CH466" s="6">
        <f>SUM(Table1[[#This Row],[MOH 731_EMTCT_Known Positive at 1st ANC_HV02-01]])</f>
        <v>0</v>
      </c>
      <c r="CI466" s="6">
        <f>SUM(Table1[[#This Row],[MOH 731_EMTCT_Positive Results_ANC_HV02-10]])</f>
        <v>0</v>
      </c>
      <c r="CJ466" s="6">
        <f t="shared" si="78"/>
        <v>0</v>
      </c>
      <c r="CK466" s="6">
        <f t="shared" si="79"/>
        <v>0</v>
      </c>
      <c r="CL466" s="6">
        <f>Table1[[#This Row],[MOH 731_EMTCT_Start HAART_ANC_HV02-15]]</f>
        <v>0</v>
      </c>
      <c r="CM466" s="6">
        <f>Table1[[#This Row],[MOH 731_EMTCT_On HAART at 1st ANC_HV02-14]]</f>
        <v>0</v>
      </c>
      <c r="CN466" s="6">
        <f>SUM(Table1[[#This Row],[MOH 731_HIV_TB_StartART_&lt;1 (M) HV03-01]:[MOH 731_HIV_TB_StartART_25+_(F)_HV03-14]])</f>
        <v>0</v>
      </c>
      <c r="CO466" s="6">
        <f>SUM(Table1[[#This Row],[MOH 731_HIV_TB_OnART_&lt;1 (M) HV03-15]:[MOH 731_HIV_TB_OnART_25+_(F)_HV03-28]])</f>
        <v>0</v>
      </c>
      <c r="CP466" s="6">
        <f>Table1[[#This Row],[anc1_731]]</f>
        <v>1</v>
      </c>
      <c r="CQ466" s="6">
        <f>Table1[[#This Row],[anc_kp]]</f>
        <v>0</v>
      </c>
      <c r="CR466" s="6">
        <f>Table1[[#This Row],[MOH 731_HIV_TB cases_New_HV03-61]]</f>
        <v>0</v>
      </c>
      <c r="CS466" s="6">
        <f>Table1[[#This Row],[MOH 731_HIV_TB New_KnownHIVPositive(KPs)_HV03-62]]</f>
        <v>0</v>
      </c>
      <c r="CT466" s="6">
        <f t="shared" si="80"/>
        <v>0</v>
      </c>
      <c r="CU466" s="6">
        <f t="shared" si="81"/>
        <v>0</v>
      </c>
      <c r="CV466" s="6">
        <f>Table1[[#This Row],[MOH 731_HIV_TB New HIV Positive_HV03-63]]</f>
        <v>0</v>
      </c>
      <c r="CW466" s="6">
        <f>Table1[[#This Row],[MOH 731_HIV_TB New Known HIV Positive (KP) on HAART_HV03-64]]</f>
        <v>0</v>
      </c>
      <c r="CX466" s="6">
        <f>Table1[[#This Row],[MOH 731_HIV_TB New_start_HAART_HV03-65]]</f>
        <v>0</v>
      </c>
      <c r="CY466" s="6">
        <f>SUM(Table1[[#This Row],[tb_alreadyart_3082]:[tb_newart_3083]])</f>
        <v>0</v>
      </c>
      <c r="CZ466" s="6">
        <f>SUM(Table1[[#This Row],[MOH 731_HTS_No. Initiated on PrEP (NEW)_General popn _(M)_ HV01-19]:[MOH 731_HTS_No. Initiated on PrEP (NEW)_Pregnant and breastfeeding women HV01-31]])</f>
        <v>0</v>
      </c>
      <c r="DA466" s="6">
        <f t="shared" si="82"/>
        <v>0</v>
      </c>
      <c r="DB466" s="6">
        <f t="shared" si="83"/>
        <v>0</v>
      </c>
      <c r="DC466" s="6">
        <f>Table1[[#This Row],[MOH 711 SGBV Total Survivors Seen]]</f>
        <v>0</v>
      </c>
      <c r="DD466" s="6">
        <f t="shared" si="84"/>
        <v>0</v>
      </c>
      <c r="DE466" s="6">
        <f t="shared" si="85"/>
        <v>0</v>
      </c>
      <c r="DF466" s="6">
        <f>SUM(Table1[[#This Row],[MOH 731_HIV_TB_StartTPT_&lt;15 HV03-31]:[MOH 731_HIV_TB_StartTPT_15+ HV03-32]])</f>
        <v>0</v>
      </c>
      <c r="DG466" s="6">
        <f t="shared" si="86"/>
        <v>0</v>
      </c>
      <c r="DH466" s="18"/>
      <c r="DI466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('202408_c2RArnztXjN','202408','c2RArnztXjN','16322','0','0','1','0','0','0','0','0','0','0','0','0','0','0','1','0','0','0','0','0','0','0','0','0','0','0','0','0','0','0','0','0');</v>
      </c>
    </row>
    <row r="467" spans="2:113" x14ac:dyDescent="0.25">
      <c r="B467" s="1">
        <v>202408</v>
      </c>
      <c r="C467" s="2">
        <v>45505</v>
      </c>
      <c r="D467" s="1">
        <v>202408</v>
      </c>
      <c r="E467" s="1"/>
      <c r="F467" s="1" t="s">
        <v>328</v>
      </c>
      <c r="G467" s="1" t="s">
        <v>329</v>
      </c>
      <c r="H467" s="1">
        <v>15137</v>
      </c>
      <c r="I467" s="1"/>
      <c r="J467" s="1">
        <v>17</v>
      </c>
      <c r="K467" s="1">
        <v>258</v>
      </c>
      <c r="L467" s="1"/>
      <c r="M467" s="1"/>
      <c r="N467" s="1"/>
      <c r="O467" s="1"/>
      <c r="P467" s="1"/>
      <c r="Q467" s="1"/>
      <c r="R467" s="1"/>
      <c r="S467" s="1">
        <v>1</v>
      </c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>
        <v>110</v>
      </c>
      <c r="AK467" s="1">
        <v>13</v>
      </c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>
        <v>1</v>
      </c>
      <c r="BB467" s="1"/>
      <c r="BC467" s="1"/>
      <c r="BD467" s="1"/>
      <c r="BE467" s="1"/>
      <c r="BF467" s="1">
        <v>1</v>
      </c>
      <c r="BG467" s="1"/>
      <c r="BH467" s="1"/>
      <c r="BI467" s="1">
        <v>2</v>
      </c>
      <c r="BJ467" s="1"/>
      <c r="BK467" s="1">
        <v>1</v>
      </c>
      <c r="BL467" s="1"/>
      <c r="BM467" s="1">
        <v>2</v>
      </c>
      <c r="BN467" s="1">
        <v>1</v>
      </c>
      <c r="BO467" s="1">
        <v>6</v>
      </c>
      <c r="BP467" s="1">
        <v>35</v>
      </c>
      <c r="BQ467" s="1">
        <v>83</v>
      </c>
      <c r="BR467" s="1"/>
      <c r="BS467" s="1">
        <v>2</v>
      </c>
      <c r="BT467" s="1"/>
      <c r="BU467" s="1"/>
      <c r="BV467" s="1"/>
      <c r="BW467" s="1"/>
      <c r="BX467" s="1"/>
      <c r="BY467" s="1">
        <v>110</v>
      </c>
      <c r="BZ467" s="1"/>
      <c r="CA467" s="1"/>
      <c r="CB467" s="16">
        <f>SUM(Table1[[#This Row],[MOH 731_HTS_Positive_2-9 _(M)_ HV01-06]:[MOH 731_HTS_Positive_25+ _(F) (Including PMTCT)_HV01-15]])</f>
        <v>1</v>
      </c>
      <c r="CC467" s="16">
        <f>SUM(Table1[[#This Row],[MOH 731_HTS_Tests _(M)_ HV01-01]:[MOH 731_HTS_Tests _(F) (Including PMTCT)_ HV01-02]])</f>
        <v>275</v>
      </c>
      <c r="CD467" s="16">
        <f>Table1[[#This Row],[MOH 711 New ANC clients]]</f>
        <v>110</v>
      </c>
      <c r="CE467" s="6">
        <f>SUM(Table1[[#This Row],[MOH 731_EMTCT_Tested at ANC_Initial_HV02-02]])</f>
        <v>110</v>
      </c>
      <c r="CF467" s="6">
        <f t="shared" si="88"/>
        <v>0</v>
      </c>
      <c r="CG467" s="6">
        <f t="shared" si="88"/>
        <v>0</v>
      </c>
      <c r="CH467" s="6">
        <f>SUM(Table1[[#This Row],[MOH 731_EMTCT_Known Positive at 1st ANC_HV02-01]])</f>
        <v>0</v>
      </c>
      <c r="CI467" s="6">
        <f>SUM(Table1[[#This Row],[MOH 731_EMTCT_Positive Results_ANC_HV02-10]])</f>
        <v>0</v>
      </c>
      <c r="CJ467" s="6">
        <f t="shared" si="78"/>
        <v>0</v>
      </c>
      <c r="CK467" s="6">
        <f t="shared" si="79"/>
        <v>0</v>
      </c>
      <c r="CL467" s="6">
        <f>Table1[[#This Row],[MOH 731_EMTCT_Start HAART_ANC_HV02-15]]</f>
        <v>0</v>
      </c>
      <c r="CM467" s="6">
        <f>Table1[[#This Row],[MOH 731_EMTCT_On HAART at 1st ANC_HV02-14]]</f>
        <v>0</v>
      </c>
      <c r="CN467" s="6">
        <f>SUM(Table1[[#This Row],[MOH 731_HIV_TB_StartART_&lt;1 (M) HV03-01]:[MOH 731_HIV_TB_StartART_25+_(F)_HV03-14]])</f>
        <v>1</v>
      </c>
      <c r="CO467" s="6">
        <f>SUM(Table1[[#This Row],[MOH 731_HIV_TB_OnART_&lt;1 (M) HV03-15]:[MOH 731_HIV_TB_OnART_25+_(F)_HV03-28]])</f>
        <v>131</v>
      </c>
      <c r="CP467" s="6">
        <f>Table1[[#This Row],[anc1_731]]</f>
        <v>110</v>
      </c>
      <c r="CQ467" s="6">
        <f>Table1[[#This Row],[anc_kp]]</f>
        <v>0</v>
      </c>
      <c r="CR467" s="6">
        <f>Table1[[#This Row],[MOH 731_HIV_TB cases_New_HV03-61]]</f>
        <v>0</v>
      </c>
      <c r="CS467" s="6">
        <f>Table1[[#This Row],[MOH 731_HIV_TB New_KnownHIVPositive(KPs)_HV03-62]]</f>
        <v>0</v>
      </c>
      <c r="CT467" s="6">
        <f t="shared" si="80"/>
        <v>0</v>
      </c>
      <c r="CU467" s="6">
        <f t="shared" si="81"/>
        <v>0</v>
      </c>
      <c r="CV467" s="6">
        <f>Table1[[#This Row],[MOH 731_HIV_TB New HIV Positive_HV03-63]]</f>
        <v>0</v>
      </c>
      <c r="CW467" s="6">
        <f>Table1[[#This Row],[MOH 731_HIV_TB New Known HIV Positive (KP) on HAART_HV03-64]]</f>
        <v>0</v>
      </c>
      <c r="CX467" s="6">
        <f>Table1[[#This Row],[MOH 731_HIV_TB New_start_HAART_HV03-65]]</f>
        <v>0</v>
      </c>
      <c r="CY467" s="6">
        <f>SUM(Table1[[#This Row],[tb_alreadyart_3082]:[tb_newart_3083]])</f>
        <v>0</v>
      </c>
      <c r="CZ467" s="6">
        <f>SUM(Table1[[#This Row],[MOH 731_HTS_No. Initiated on PrEP (NEW)_General popn _(M)_ HV01-19]:[MOH 731_HTS_No. Initiated on PrEP (NEW)_Pregnant and breastfeeding women HV01-31]])</f>
        <v>0</v>
      </c>
      <c r="DA467" s="6">
        <f t="shared" si="82"/>
        <v>0</v>
      </c>
      <c r="DB467" s="6">
        <f t="shared" si="83"/>
        <v>0</v>
      </c>
      <c r="DC467" s="6">
        <f>Table1[[#This Row],[MOH 711 SGBV Total Survivors Seen]]</f>
        <v>0</v>
      </c>
      <c r="DD467" s="6">
        <f t="shared" si="84"/>
        <v>0</v>
      </c>
      <c r="DE467" s="6">
        <f t="shared" si="85"/>
        <v>0</v>
      </c>
      <c r="DF467" s="6">
        <f>SUM(Table1[[#This Row],[MOH 731_HIV_TB_StartTPT_&lt;15 HV03-31]:[MOH 731_HIV_TB_StartTPT_15+ HV03-32]])</f>
        <v>2</v>
      </c>
      <c r="DG467" s="6">
        <f t="shared" si="86"/>
        <v>0</v>
      </c>
      <c r="DH467" s="18"/>
      <c r="DI467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('202408_vgvLvqu6Xfc','202408','vgvLvqu6Xfc','15137','1','275','110','110','0','0','0','0','0','0','0','0','1','131','110','0','0','0','0','0','0','0','0','0','0','0','0','0','0','0','2','0');</v>
      </c>
    </row>
    <row r="468" spans="2:113" x14ac:dyDescent="0.25">
      <c r="B468" s="1">
        <v>202408</v>
      </c>
      <c r="C468" s="2">
        <v>45505</v>
      </c>
      <c r="D468" s="1">
        <v>202408</v>
      </c>
      <c r="E468" s="1"/>
      <c r="F468" s="1" t="s">
        <v>330</v>
      </c>
      <c r="G468" s="1" t="s">
        <v>331</v>
      </c>
      <c r="H468" s="1">
        <v>15138</v>
      </c>
      <c r="I468" s="1"/>
      <c r="J468" s="1">
        <v>103</v>
      </c>
      <c r="K468" s="1">
        <v>295</v>
      </c>
      <c r="L468" s="1"/>
      <c r="M468" s="1"/>
      <c r="N468" s="1"/>
      <c r="O468" s="1"/>
      <c r="P468" s="1"/>
      <c r="Q468" s="1"/>
      <c r="R468" s="1"/>
      <c r="S468" s="1"/>
      <c r="T468" s="1">
        <v>2</v>
      </c>
      <c r="U468" s="1">
        <v>2</v>
      </c>
      <c r="V468" s="1">
        <v>2</v>
      </c>
      <c r="W468" s="1"/>
      <c r="X468" s="1"/>
      <c r="Y468" s="1">
        <v>1</v>
      </c>
      <c r="Z468" s="1"/>
      <c r="AA468" s="1"/>
      <c r="AB468" s="1"/>
      <c r="AC468" s="1"/>
      <c r="AD468" s="1"/>
      <c r="AE468" s="1"/>
      <c r="AF468" s="1">
        <v>1</v>
      </c>
      <c r="AG468" s="1"/>
      <c r="AH468" s="1"/>
      <c r="AI468" s="1"/>
      <c r="AJ468" s="1">
        <v>37</v>
      </c>
      <c r="AK468" s="1">
        <v>18</v>
      </c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>
        <v>2</v>
      </c>
      <c r="BC468" s="1">
        <v>2</v>
      </c>
      <c r="BD468" s="1">
        <v>1</v>
      </c>
      <c r="BE468" s="1"/>
      <c r="BF468" s="1">
        <v>1</v>
      </c>
      <c r="BG468" s="1">
        <v>5</v>
      </c>
      <c r="BH468" s="1">
        <v>6</v>
      </c>
      <c r="BI468" s="1">
        <v>4</v>
      </c>
      <c r="BJ468" s="1">
        <v>9</v>
      </c>
      <c r="BK468" s="1">
        <v>6</v>
      </c>
      <c r="BL468" s="1">
        <v>14</v>
      </c>
      <c r="BM468" s="1">
        <v>18</v>
      </c>
      <c r="BN468" s="1">
        <v>12</v>
      </c>
      <c r="BO468" s="1">
        <v>23</v>
      </c>
      <c r="BP468" s="1">
        <v>236</v>
      </c>
      <c r="BQ468" s="1">
        <v>500</v>
      </c>
      <c r="BR468" s="1"/>
      <c r="BS468" s="1">
        <v>2</v>
      </c>
      <c r="BT468" s="1">
        <v>21</v>
      </c>
      <c r="BU468" s="1">
        <v>2</v>
      </c>
      <c r="BV468" s="1">
        <v>1</v>
      </c>
      <c r="BW468" s="1">
        <v>2</v>
      </c>
      <c r="BX468" s="1">
        <v>1</v>
      </c>
      <c r="BY468" s="1">
        <v>37</v>
      </c>
      <c r="BZ468" s="1"/>
      <c r="CA468" s="1"/>
      <c r="CB468" s="16">
        <f>SUM(Table1[[#This Row],[MOH 731_HTS_Positive_2-9 _(M)_ HV01-06]:[MOH 731_HTS_Positive_25+ _(F) (Including PMTCT)_HV01-15]])</f>
        <v>4</v>
      </c>
      <c r="CC468" s="16">
        <f>SUM(Table1[[#This Row],[MOH 731_HTS_Tests _(M)_ HV01-01]:[MOH 731_HTS_Tests _(F) (Including PMTCT)_ HV01-02]])</f>
        <v>398</v>
      </c>
      <c r="CD468" s="16">
        <f>Table1[[#This Row],[MOH 711 New ANC clients]]</f>
        <v>37</v>
      </c>
      <c r="CE468" s="6">
        <f>SUM(Table1[[#This Row],[MOH 731_EMTCT_Tested at ANC_Initial_HV02-02]])</f>
        <v>37</v>
      </c>
      <c r="CF468" s="6">
        <f t="shared" si="88"/>
        <v>0</v>
      </c>
      <c r="CG468" s="6">
        <f t="shared" si="88"/>
        <v>0</v>
      </c>
      <c r="CH468" s="6">
        <f>SUM(Table1[[#This Row],[MOH 731_EMTCT_Known Positive at 1st ANC_HV02-01]])</f>
        <v>0</v>
      </c>
      <c r="CI468" s="6">
        <f>SUM(Table1[[#This Row],[MOH 731_EMTCT_Positive Results_ANC_HV02-10]])</f>
        <v>0</v>
      </c>
      <c r="CJ468" s="6">
        <f t="shared" si="78"/>
        <v>0</v>
      </c>
      <c r="CK468" s="6">
        <f t="shared" si="79"/>
        <v>0</v>
      </c>
      <c r="CL468" s="6">
        <f>Table1[[#This Row],[MOH 731_EMTCT_Start HAART_ANC_HV02-15]]</f>
        <v>0</v>
      </c>
      <c r="CM468" s="6">
        <f>Table1[[#This Row],[MOH 731_EMTCT_On HAART at 1st ANC_HV02-14]]</f>
        <v>0</v>
      </c>
      <c r="CN468" s="6">
        <f>SUM(Table1[[#This Row],[MOH 731_HIV_TB_StartART_&lt;1 (M) HV03-01]:[MOH 731_HIV_TB_StartART_25+_(F)_HV03-14]])</f>
        <v>4</v>
      </c>
      <c r="CO468" s="6">
        <f>SUM(Table1[[#This Row],[MOH 731_HIV_TB_OnART_&lt;1 (M) HV03-15]:[MOH 731_HIV_TB_OnART_25+_(F)_HV03-28]])</f>
        <v>835</v>
      </c>
      <c r="CP468" s="6">
        <f>Table1[[#This Row],[anc1_731]]</f>
        <v>37</v>
      </c>
      <c r="CQ468" s="6">
        <f>Table1[[#This Row],[anc_kp]]</f>
        <v>0</v>
      </c>
      <c r="CR468" s="6">
        <f>Table1[[#This Row],[MOH 731_HIV_TB cases_New_HV03-61]]</f>
        <v>21</v>
      </c>
      <c r="CS468" s="6">
        <f>Table1[[#This Row],[MOH 731_HIV_TB New_KnownHIVPositive(KPs)_HV03-62]]</f>
        <v>2</v>
      </c>
      <c r="CT468" s="6">
        <f t="shared" si="80"/>
        <v>0</v>
      </c>
      <c r="CU468" s="6">
        <f t="shared" si="81"/>
        <v>0</v>
      </c>
      <c r="CV468" s="6">
        <f>Table1[[#This Row],[MOH 731_HIV_TB New HIV Positive_HV03-63]]</f>
        <v>1</v>
      </c>
      <c r="CW468" s="6">
        <f>Table1[[#This Row],[MOH 731_HIV_TB New Known HIV Positive (KP) on HAART_HV03-64]]</f>
        <v>2</v>
      </c>
      <c r="CX468" s="6">
        <f>Table1[[#This Row],[MOH 731_HIV_TB New_start_HAART_HV03-65]]</f>
        <v>1</v>
      </c>
      <c r="CY468" s="6">
        <f>SUM(Table1[[#This Row],[tb_alreadyart_3082]:[tb_newart_3083]])</f>
        <v>3</v>
      </c>
      <c r="CZ468" s="6">
        <f>SUM(Table1[[#This Row],[MOH 731_HTS_No. Initiated on PrEP (NEW)_General popn _(M)_ HV01-19]:[MOH 731_HTS_No. Initiated on PrEP (NEW)_Pregnant and breastfeeding women HV01-31]])</f>
        <v>4</v>
      </c>
      <c r="DA468" s="6">
        <f t="shared" si="82"/>
        <v>0</v>
      </c>
      <c r="DB468" s="6">
        <f t="shared" si="83"/>
        <v>0</v>
      </c>
      <c r="DC468" s="6">
        <f>Table1[[#This Row],[MOH 711 SGBV Total Survivors Seen]]</f>
        <v>0</v>
      </c>
      <c r="DD468" s="6">
        <f t="shared" si="84"/>
        <v>0</v>
      </c>
      <c r="DE468" s="6">
        <f t="shared" si="85"/>
        <v>0</v>
      </c>
      <c r="DF468" s="6">
        <f>SUM(Table1[[#This Row],[MOH 731_HIV_TB_StartTPT_&lt;15 HV03-31]:[MOH 731_HIV_TB_StartTPT_15+ HV03-32]])</f>
        <v>2</v>
      </c>
      <c r="DG468" s="6">
        <f t="shared" si="86"/>
        <v>0</v>
      </c>
      <c r="DH468" s="18"/>
      <c r="DI468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('202408_TGSQz8SdKu1','202408','TGSQz8SdKu1','15138','4','398','37','37','0','0','0','0','0','0','0','0','4','835','37','0','21','2','0','0','1','2','1','3','4','0','0','0','0','0','2','0');</v>
      </c>
    </row>
    <row r="469" spans="2:113" x14ac:dyDescent="0.25">
      <c r="B469" s="1">
        <v>202408</v>
      </c>
      <c r="C469" s="2">
        <v>45505</v>
      </c>
      <c r="D469" s="1">
        <v>202408</v>
      </c>
      <c r="E469" s="1"/>
      <c r="F469" s="1" t="s">
        <v>570</v>
      </c>
      <c r="G469" s="1" t="s">
        <v>571</v>
      </c>
      <c r="H469" s="1">
        <v>15141</v>
      </c>
      <c r="I469" s="1"/>
      <c r="J469" s="1">
        <v>5</v>
      </c>
      <c r="K469" s="1">
        <v>15</v>
      </c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>
        <v>5</v>
      </c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>
        <v>5</v>
      </c>
      <c r="BZ469" s="1"/>
      <c r="CA469" s="1"/>
      <c r="CB469" s="16">
        <f>SUM(Table1[[#This Row],[MOH 731_HTS_Positive_2-9 _(M)_ HV01-06]:[MOH 731_HTS_Positive_25+ _(F) (Including PMTCT)_HV01-15]])</f>
        <v>0</v>
      </c>
      <c r="CC469" s="16">
        <f>SUM(Table1[[#This Row],[MOH 731_HTS_Tests _(M)_ HV01-01]:[MOH 731_HTS_Tests _(F) (Including PMTCT)_ HV01-02]])</f>
        <v>20</v>
      </c>
      <c r="CD469" s="16">
        <f>Table1[[#This Row],[MOH 711 New ANC clients]]</f>
        <v>5</v>
      </c>
      <c r="CE469" s="6">
        <f>SUM(Table1[[#This Row],[MOH 731_EMTCT_Tested at ANC_Initial_HV02-02]])</f>
        <v>5</v>
      </c>
      <c r="CF469" s="6">
        <f t="shared" si="88"/>
        <v>0</v>
      </c>
      <c r="CG469" s="6">
        <f t="shared" si="88"/>
        <v>0</v>
      </c>
      <c r="CH469" s="6">
        <f>SUM(Table1[[#This Row],[MOH 731_EMTCT_Known Positive at 1st ANC_HV02-01]])</f>
        <v>0</v>
      </c>
      <c r="CI469" s="6">
        <f>SUM(Table1[[#This Row],[MOH 731_EMTCT_Positive Results_ANC_HV02-10]])</f>
        <v>0</v>
      </c>
      <c r="CJ469" s="6">
        <f t="shared" si="78"/>
        <v>0</v>
      </c>
      <c r="CK469" s="6">
        <f t="shared" si="79"/>
        <v>0</v>
      </c>
      <c r="CL469" s="6">
        <f>Table1[[#This Row],[MOH 731_EMTCT_Start HAART_ANC_HV02-15]]</f>
        <v>0</v>
      </c>
      <c r="CM469" s="6">
        <f>Table1[[#This Row],[MOH 731_EMTCT_On HAART at 1st ANC_HV02-14]]</f>
        <v>0</v>
      </c>
      <c r="CN469" s="6">
        <f>SUM(Table1[[#This Row],[MOH 731_HIV_TB_StartART_&lt;1 (M) HV03-01]:[MOH 731_HIV_TB_StartART_25+_(F)_HV03-14]])</f>
        <v>0</v>
      </c>
      <c r="CO469" s="6">
        <f>SUM(Table1[[#This Row],[MOH 731_HIV_TB_OnART_&lt;1 (M) HV03-15]:[MOH 731_HIV_TB_OnART_25+_(F)_HV03-28]])</f>
        <v>0</v>
      </c>
      <c r="CP469" s="6">
        <f>Table1[[#This Row],[anc1_731]]</f>
        <v>5</v>
      </c>
      <c r="CQ469" s="6">
        <f>Table1[[#This Row],[anc_kp]]</f>
        <v>0</v>
      </c>
      <c r="CR469" s="6">
        <f>Table1[[#This Row],[MOH 731_HIV_TB cases_New_HV03-61]]</f>
        <v>0</v>
      </c>
      <c r="CS469" s="6">
        <f>Table1[[#This Row],[MOH 731_HIV_TB New_KnownHIVPositive(KPs)_HV03-62]]</f>
        <v>0</v>
      </c>
      <c r="CT469" s="6">
        <f t="shared" si="80"/>
        <v>0</v>
      </c>
      <c r="CU469" s="6">
        <f t="shared" si="81"/>
        <v>0</v>
      </c>
      <c r="CV469" s="6">
        <f>Table1[[#This Row],[MOH 731_HIV_TB New HIV Positive_HV03-63]]</f>
        <v>0</v>
      </c>
      <c r="CW469" s="6">
        <f>Table1[[#This Row],[MOH 731_HIV_TB New Known HIV Positive (KP) on HAART_HV03-64]]</f>
        <v>0</v>
      </c>
      <c r="CX469" s="6">
        <f>Table1[[#This Row],[MOH 731_HIV_TB New_start_HAART_HV03-65]]</f>
        <v>0</v>
      </c>
      <c r="CY469" s="6">
        <f>SUM(Table1[[#This Row],[tb_alreadyart_3082]:[tb_newart_3083]])</f>
        <v>0</v>
      </c>
      <c r="CZ469" s="6">
        <f>SUM(Table1[[#This Row],[MOH 731_HTS_No. Initiated on PrEP (NEW)_General popn _(M)_ HV01-19]:[MOH 731_HTS_No. Initiated on PrEP (NEW)_Pregnant and breastfeeding women HV01-31]])</f>
        <v>0</v>
      </c>
      <c r="DA469" s="6">
        <f t="shared" si="82"/>
        <v>0</v>
      </c>
      <c r="DB469" s="6">
        <f t="shared" si="83"/>
        <v>0</v>
      </c>
      <c r="DC469" s="6">
        <f>Table1[[#This Row],[MOH 711 SGBV Total Survivors Seen]]</f>
        <v>0</v>
      </c>
      <c r="DD469" s="6">
        <f t="shared" si="84"/>
        <v>0</v>
      </c>
      <c r="DE469" s="6">
        <f t="shared" si="85"/>
        <v>0</v>
      </c>
      <c r="DF469" s="6">
        <f>SUM(Table1[[#This Row],[MOH 731_HIV_TB_StartTPT_&lt;15 HV03-31]:[MOH 731_HIV_TB_StartTPT_15+ HV03-32]])</f>
        <v>0</v>
      </c>
      <c r="DG469" s="6">
        <f t="shared" si="86"/>
        <v>0</v>
      </c>
      <c r="DH469" s="18"/>
      <c r="DI469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('202408_sWGOP2Sk0d3','202408','sWGOP2Sk0d3','15141','0','20','5','5','0','0','0','0','0','0','0','0','0','0','5','0','0','0','0','0','0','0','0','0','0','0','0','0','0','0','0','0');</v>
      </c>
    </row>
    <row r="470" spans="2:113" x14ac:dyDescent="0.25">
      <c r="B470" s="1">
        <v>202408</v>
      </c>
      <c r="C470" s="2">
        <v>45505</v>
      </c>
      <c r="D470" s="1">
        <v>202408</v>
      </c>
      <c r="E470" s="1"/>
      <c r="F470" s="1" t="s">
        <v>572</v>
      </c>
      <c r="G470" s="1" t="s">
        <v>573</v>
      </c>
      <c r="H470" s="1">
        <v>20747</v>
      </c>
      <c r="I470" s="1"/>
      <c r="J470" s="1">
        <v>3</v>
      </c>
      <c r="K470" s="1">
        <v>3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>
        <v>8</v>
      </c>
      <c r="AK470" s="1"/>
      <c r="AL470" s="1">
        <v>1</v>
      </c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>
        <v>8</v>
      </c>
      <c r="BZ470" s="1"/>
      <c r="CA470" s="1"/>
      <c r="CB470" s="16">
        <f>SUM(Table1[[#This Row],[MOH 731_HTS_Positive_2-9 _(M)_ HV01-06]:[MOH 731_HTS_Positive_25+ _(F) (Including PMTCT)_HV01-15]])</f>
        <v>0</v>
      </c>
      <c r="CC470" s="16">
        <f>SUM(Table1[[#This Row],[MOH 731_HTS_Tests _(M)_ HV01-01]:[MOH 731_HTS_Tests _(F) (Including PMTCT)_ HV01-02]])</f>
        <v>6</v>
      </c>
      <c r="CD470" s="16">
        <f>Table1[[#This Row],[MOH 711 New ANC clients]]</f>
        <v>8</v>
      </c>
      <c r="CE470" s="6">
        <f>SUM(Table1[[#This Row],[MOH 731_EMTCT_Tested at ANC_Initial_HV02-02]])</f>
        <v>8</v>
      </c>
      <c r="CF470" s="6">
        <f t="shared" si="88"/>
        <v>0</v>
      </c>
      <c r="CG470" s="6">
        <f t="shared" si="88"/>
        <v>0</v>
      </c>
      <c r="CH470" s="6">
        <f>SUM(Table1[[#This Row],[MOH 731_EMTCT_Known Positive at 1st ANC_HV02-01]])</f>
        <v>0</v>
      </c>
      <c r="CI470" s="6">
        <f>SUM(Table1[[#This Row],[MOH 731_EMTCT_Positive Results_ANC_HV02-10]])</f>
        <v>0</v>
      </c>
      <c r="CJ470" s="6">
        <f t="shared" si="78"/>
        <v>0</v>
      </c>
      <c r="CK470" s="6">
        <f t="shared" si="79"/>
        <v>0</v>
      </c>
      <c r="CL470" s="6">
        <f>Table1[[#This Row],[MOH 731_EMTCT_Start HAART_ANC_HV02-15]]</f>
        <v>0</v>
      </c>
      <c r="CM470" s="6">
        <f>Table1[[#This Row],[MOH 731_EMTCT_On HAART at 1st ANC_HV02-14]]</f>
        <v>0</v>
      </c>
      <c r="CN470" s="6">
        <f>SUM(Table1[[#This Row],[MOH 731_HIV_TB_StartART_&lt;1 (M) HV03-01]:[MOH 731_HIV_TB_StartART_25+_(F)_HV03-14]])</f>
        <v>0</v>
      </c>
      <c r="CO470" s="6">
        <f>SUM(Table1[[#This Row],[MOH 731_HIV_TB_OnART_&lt;1 (M) HV03-15]:[MOH 731_HIV_TB_OnART_25+_(F)_HV03-28]])</f>
        <v>0</v>
      </c>
      <c r="CP470" s="6">
        <f>Table1[[#This Row],[anc1_731]]</f>
        <v>8</v>
      </c>
      <c r="CQ470" s="6">
        <f>Table1[[#This Row],[anc_kp]]</f>
        <v>0</v>
      </c>
      <c r="CR470" s="6">
        <f>Table1[[#This Row],[MOH 731_HIV_TB cases_New_HV03-61]]</f>
        <v>0</v>
      </c>
      <c r="CS470" s="6">
        <f>Table1[[#This Row],[MOH 731_HIV_TB New_KnownHIVPositive(KPs)_HV03-62]]</f>
        <v>0</v>
      </c>
      <c r="CT470" s="6">
        <f t="shared" si="80"/>
        <v>0</v>
      </c>
      <c r="CU470" s="6">
        <f t="shared" si="81"/>
        <v>0</v>
      </c>
      <c r="CV470" s="6">
        <f>Table1[[#This Row],[MOH 731_HIV_TB New HIV Positive_HV03-63]]</f>
        <v>0</v>
      </c>
      <c r="CW470" s="6">
        <f>Table1[[#This Row],[MOH 731_HIV_TB New Known HIV Positive (KP) on HAART_HV03-64]]</f>
        <v>0</v>
      </c>
      <c r="CX470" s="6">
        <f>Table1[[#This Row],[MOH 731_HIV_TB New_start_HAART_HV03-65]]</f>
        <v>0</v>
      </c>
      <c r="CY470" s="6">
        <f>SUM(Table1[[#This Row],[tb_alreadyart_3082]:[tb_newart_3083]])</f>
        <v>0</v>
      </c>
      <c r="CZ470" s="6">
        <f>SUM(Table1[[#This Row],[MOH 731_HTS_No. Initiated on PrEP (NEW)_General popn _(M)_ HV01-19]:[MOH 731_HTS_No. Initiated on PrEP (NEW)_Pregnant and breastfeeding women HV01-31]])</f>
        <v>0</v>
      </c>
      <c r="DA470" s="6">
        <f t="shared" si="82"/>
        <v>0</v>
      </c>
      <c r="DB470" s="6">
        <f t="shared" si="83"/>
        <v>0</v>
      </c>
      <c r="DC470" s="6">
        <f>Table1[[#This Row],[MOH 711 SGBV Total Survivors Seen]]</f>
        <v>0</v>
      </c>
      <c r="DD470" s="6">
        <f t="shared" si="84"/>
        <v>0</v>
      </c>
      <c r="DE470" s="6">
        <f t="shared" si="85"/>
        <v>0</v>
      </c>
      <c r="DF470" s="6">
        <f>SUM(Table1[[#This Row],[MOH 731_HIV_TB_StartTPT_&lt;15 HV03-31]:[MOH 731_HIV_TB_StartTPT_15+ HV03-32]])</f>
        <v>0</v>
      </c>
      <c r="DG470" s="6">
        <f t="shared" si="86"/>
        <v>0</v>
      </c>
      <c r="DH470" s="18"/>
      <c r="DI470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('202408_CsSNsJ8Nzue','202408','CsSNsJ8Nzue','20747','0','6','8','8','0','0','0','0','0','0','0','0','0','0','8','0','0','0','0','0','0','0','0','0','0','0','0','0','0','0','0','0');</v>
      </c>
    </row>
    <row r="471" spans="2:113" x14ac:dyDescent="0.25">
      <c r="B471" s="1">
        <v>202408</v>
      </c>
      <c r="C471" s="2">
        <v>45505</v>
      </c>
      <c r="D471" s="1">
        <v>202408</v>
      </c>
      <c r="E471" s="1"/>
      <c r="F471" s="1" t="s">
        <v>332</v>
      </c>
      <c r="G471" s="1" t="s">
        <v>333</v>
      </c>
      <c r="H471" s="1">
        <v>15144</v>
      </c>
      <c r="I471" s="1"/>
      <c r="J471" s="1">
        <v>5</v>
      </c>
      <c r="K471" s="1">
        <v>19</v>
      </c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>
        <v>1</v>
      </c>
      <c r="AK471" s="1">
        <v>1</v>
      </c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>
        <v>1</v>
      </c>
      <c r="BK471" s="1">
        <v>1</v>
      </c>
      <c r="BL471" s="1">
        <v>1</v>
      </c>
      <c r="BM471" s="1"/>
      <c r="BN471" s="1"/>
      <c r="BO471" s="1"/>
      <c r="BP471" s="1">
        <v>3</v>
      </c>
      <c r="BQ471" s="1">
        <v>9</v>
      </c>
      <c r="BR471" s="1"/>
      <c r="BS471" s="1"/>
      <c r="BT471" s="1">
        <v>1</v>
      </c>
      <c r="BU471" s="1"/>
      <c r="BV471" s="1"/>
      <c r="BW471" s="1"/>
      <c r="BX471" s="1"/>
      <c r="BY471" s="1">
        <v>1</v>
      </c>
      <c r="BZ471" s="1"/>
      <c r="CA471" s="1"/>
      <c r="CB471" s="16">
        <f>SUM(Table1[[#This Row],[MOH 731_HTS_Positive_2-9 _(M)_ HV01-06]:[MOH 731_HTS_Positive_25+ _(F) (Including PMTCT)_HV01-15]])</f>
        <v>0</v>
      </c>
      <c r="CC471" s="16">
        <f>SUM(Table1[[#This Row],[MOH 731_HTS_Tests _(M)_ HV01-01]:[MOH 731_HTS_Tests _(F) (Including PMTCT)_ HV01-02]])</f>
        <v>24</v>
      </c>
      <c r="CD471" s="16">
        <f>Table1[[#This Row],[MOH 711 New ANC clients]]</f>
        <v>1</v>
      </c>
      <c r="CE471" s="6">
        <f>SUM(Table1[[#This Row],[MOH 731_EMTCT_Tested at ANC_Initial_HV02-02]])</f>
        <v>1</v>
      </c>
      <c r="CF471" s="6">
        <f t="shared" si="88"/>
        <v>0</v>
      </c>
      <c r="CG471" s="6">
        <f t="shared" si="88"/>
        <v>0</v>
      </c>
      <c r="CH471" s="6">
        <f>SUM(Table1[[#This Row],[MOH 731_EMTCT_Known Positive at 1st ANC_HV02-01]])</f>
        <v>0</v>
      </c>
      <c r="CI471" s="6">
        <f>SUM(Table1[[#This Row],[MOH 731_EMTCT_Positive Results_ANC_HV02-10]])</f>
        <v>0</v>
      </c>
      <c r="CJ471" s="6">
        <f t="shared" si="78"/>
        <v>0</v>
      </c>
      <c r="CK471" s="6">
        <f t="shared" si="79"/>
        <v>0</v>
      </c>
      <c r="CL471" s="6">
        <f>Table1[[#This Row],[MOH 731_EMTCT_Start HAART_ANC_HV02-15]]</f>
        <v>0</v>
      </c>
      <c r="CM471" s="6">
        <f>Table1[[#This Row],[MOH 731_EMTCT_On HAART at 1st ANC_HV02-14]]</f>
        <v>0</v>
      </c>
      <c r="CN471" s="6">
        <f>SUM(Table1[[#This Row],[MOH 731_HIV_TB_StartART_&lt;1 (M) HV03-01]:[MOH 731_HIV_TB_StartART_25+_(F)_HV03-14]])</f>
        <v>0</v>
      </c>
      <c r="CO471" s="6">
        <f>SUM(Table1[[#This Row],[MOH 731_HIV_TB_OnART_&lt;1 (M) HV03-15]:[MOH 731_HIV_TB_OnART_25+_(F)_HV03-28]])</f>
        <v>15</v>
      </c>
      <c r="CP471" s="6">
        <f>Table1[[#This Row],[anc1_731]]</f>
        <v>1</v>
      </c>
      <c r="CQ471" s="6">
        <f>Table1[[#This Row],[anc_kp]]</f>
        <v>0</v>
      </c>
      <c r="CR471" s="6">
        <f>Table1[[#This Row],[MOH 731_HIV_TB cases_New_HV03-61]]</f>
        <v>1</v>
      </c>
      <c r="CS471" s="6">
        <f>Table1[[#This Row],[MOH 731_HIV_TB New_KnownHIVPositive(KPs)_HV03-62]]</f>
        <v>0</v>
      </c>
      <c r="CT471" s="6">
        <f t="shared" si="80"/>
        <v>0</v>
      </c>
      <c r="CU471" s="6">
        <f t="shared" si="81"/>
        <v>0</v>
      </c>
      <c r="CV471" s="6">
        <f>Table1[[#This Row],[MOH 731_HIV_TB New HIV Positive_HV03-63]]</f>
        <v>0</v>
      </c>
      <c r="CW471" s="6">
        <f>Table1[[#This Row],[MOH 731_HIV_TB New Known HIV Positive (KP) on HAART_HV03-64]]</f>
        <v>0</v>
      </c>
      <c r="CX471" s="6">
        <f>Table1[[#This Row],[MOH 731_HIV_TB New_start_HAART_HV03-65]]</f>
        <v>0</v>
      </c>
      <c r="CY471" s="6">
        <f>SUM(Table1[[#This Row],[tb_alreadyart_3082]:[tb_newart_3083]])</f>
        <v>0</v>
      </c>
      <c r="CZ471" s="6">
        <f>SUM(Table1[[#This Row],[MOH 731_HTS_No. Initiated on PrEP (NEW)_General popn _(M)_ HV01-19]:[MOH 731_HTS_No. Initiated on PrEP (NEW)_Pregnant and breastfeeding women HV01-31]])</f>
        <v>0</v>
      </c>
      <c r="DA471" s="6">
        <f t="shared" si="82"/>
        <v>0</v>
      </c>
      <c r="DB471" s="6">
        <f t="shared" si="83"/>
        <v>0</v>
      </c>
      <c r="DC471" s="6">
        <f>Table1[[#This Row],[MOH 711 SGBV Total Survivors Seen]]</f>
        <v>0</v>
      </c>
      <c r="DD471" s="6">
        <f t="shared" si="84"/>
        <v>0</v>
      </c>
      <c r="DE471" s="6">
        <f t="shared" si="85"/>
        <v>0</v>
      </c>
      <c r="DF471" s="6">
        <f>SUM(Table1[[#This Row],[MOH 731_HIV_TB_StartTPT_&lt;15 HV03-31]:[MOH 731_HIV_TB_StartTPT_15+ HV03-32]])</f>
        <v>0</v>
      </c>
      <c r="DG471" s="6">
        <f t="shared" si="86"/>
        <v>0</v>
      </c>
      <c r="DH471" s="18"/>
      <c r="DI471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('202408_Bo7f1Y4HRqL','202408','Bo7f1Y4HRqL','15144','0','24','1','1','0','0','0','0','0','0','0','0','0','15','1','0','1','0','0','0','0','0','0','0','0','0','0','0','0','0','0','0');</v>
      </c>
    </row>
    <row r="472" spans="2:113" x14ac:dyDescent="0.25">
      <c r="B472" s="1">
        <v>202408</v>
      </c>
      <c r="C472" s="2">
        <v>45505</v>
      </c>
      <c r="D472" s="1">
        <v>202408</v>
      </c>
      <c r="E472" s="1"/>
      <c r="F472" s="1" t="s">
        <v>334</v>
      </c>
      <c r="G472" s="1" t="s">
        <v>335</v>
      </c>
      <c r="H472" s="1">
        <v>17279</v>
      </c>
      <c r="I472" s="1"/>
      <c r="J472" s="1">
        <v>1</v>
      </c>
      <c r="K472" s="1">
        <v>6</v>
      </c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>
        <v>2</v>
      </c>
      <c r="AK472" s="1">
        <v>1</v>
      </c>
      <c r="AL472" s="1">
        <v>3</v>
      </c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>
        <v>6</v>
      </c>
      <c r="BZ472" s="1"/>
      <c r="CA472" s="1"/>
      <c r="CB472" s="16">
        <f>SUM(Table1[[#This Row],[MOH 731_HTS_Positive_2-9 _(M)_ HV01-06]:[MOH 731_HTS_Positive_25+ _(F) (Including PMTCT)_HV01-15]])</f>
        <v>0</v>
      </c>
      <c r="CC472" s="16">
        <f>SUM(Table1[[#This Row],[MOH 731_HTS_Tests _(M)_ HV01-01]:[MOH 731_HTS_Tests _(F) (Including PMTCT)_ HV01-02]])</f>
        <v>7</v>
      </c>
      <c r="CD472" s="16">
        <f>Table1[[#This Row],[MOH 711 New ANC clients]]</f>
        <v>6</v>
      </c>
      <c r="CE472" s="6">
        <f>SUM(Table1[[#This Row],[MOH 731_EMTCT_Tested at ANC_Initial_HV02-02]])</f>
        <v>2</v>
      </c>
      <c r="CF472" s="6">
        <f t="shared" si="88"/>
        <v>0</v>
      </c>
      <c r="CG472" s="6">
        <f t="shared" si="88"/>
        <v>0</v>
      </c>
      <c r="CH472" s="6">
        <f>SUM(Table1[[#This Row],[MOH 731_EMTCT_Known Positive at 1st ANC_HV02-01]])</f>
        <v>0</v>
      </c>
      <c r="CI472" s="6">
        <f>SUM(Table1[[#This Row],[MOH 731_EMTCT_Positive Results_ANC_HV02-10]])</f>
        <v>0</v>
      </c>
      <c r="CJ472" s="6">
        <f t="shared" si="78"/>
        <v>0</v>
      </c>
      <c r="CK472" s="6">
        <f t="shared" si="79"/>
        <v>0</v>
      </c>
      <c r="CL472" s="6">
        <f>Table1[[#This Row],[MOH 731_EMTCT_Start HAART_ANC_HV02-15]]</f>
        <v>0</v>
      </c>
      <c r="CM472" s="6">
        <f>Table1[[#This Row],[MOH 731_EMTCT_On HAART at 1st ANC_HV02-14]]</f>
        <v>0</v>
      </c>
      <c r="CN472" s="6">
        <f>SUM(Table1[[#This Row],[MOH 731_HIV_TB_StartART_&lt;1 (M) HV03-01]:[MOH 731_HIV_TB_StartART_25+_(F)_HV03-14]])</f>
        <v>0</v>
      </c>
      <c r="CO472" s="6">
        <f>SUM(Table1[[#This Row],[MOH 731_HIV_TB_OnART_&lt;1 (M) HV03-15]:[MOH 731_HIV_TB_OnART_25+_(F)_HV03-28]])</f>
        <v>0</v>
      </c>
      <c r="CP472" s="6">
        <f>Table1[[#This Row],[anc1_731]]</f>
        <v>6</v>
      </c>
      <c r="CQ472" s="6">
        <f>Table1[[#This Row],[anc_kp]]</f>
        <v>0</v>
      </c>
      <c r="CR472" s="6">
        <f>Table1[[#This Row],[MOH 731_HIV_TB cases_New_HV03-61]]</f>
        <v>0</v>
      </c>
      <c r="CS472" s="6">
        <f>Table1[[#This Row],[MOH 731_HIV_TB New_KnownHIVPositive(KPs)_HV03-62]]</f>
        <v>0</v>
      </c>
      <c r="CT472" s="6">
        <f t="shared" si="80"/>
        <v>0</v>
      </c>
      <c r="CU472" s="6">
        <f t="shared" si="81"/>
        <v>0</v>
      </c>
      <c r="CV472" s="6">
        <f>Table1[[#This Row],[MOH 731_HIV_TB New HIV Positive_HV03-63]]</f>
        <v>0</v>
      </c>
      <c r="CW472" s="6">
        <f>Table1[[#This Row],[MOH 731_HIV_TB New Known HIV Positive (KP) on HAART_HV03-64]]</f>
        <v>0</v>
      </c>
      <c r="CX472" s="6">
        <f>Table1[[#This Row],[MOH 731_HIV_TB New_start_HAART_HV03-65]]</f>
        <v>0</v>
      </c>
      <c r="CY472" s="6">
        <f>SUM(Table1[[#This Row],[tb_alreadyart_3082]:[tb_newart_3083]])</f>
        <v>0</v>
      </c>
      <c r="CZ472" s="6">
        <f>SUM(Table1[[#This Row],[MOH 731_HTS_No. Initiated on PrEP (NEW)_General popn _(M)_ HV01-19]:[MOH 731_HTS_No. Initiated on PrEP (NEW)_Pregnant and breastfeeding women HV01-31]])</f>
        <v>0</v>
      </c>
      <c r="DA472" s="6">
        <f t="shared" si="82"/>
        <v>0</v>
      </c>
      <c r="DB472" s="6">
        <f t="shared" si="83"/>
        <v>0</v>
      </c>
      <c r="DC472" s="6">
        <f>Table1[[#This Row],[MOH 711 SGBV Total Survivors Seen]]</f>
        <v>0</v>
      </c>
      <c r="DD472" s="6">
        <f t="shared" si="84"/>
        <v>0</v>
      </c>
      <c r="DE472" s="6">
        <f t="shared" si="85"/>
        <v>0</v>
      </c>
      <c r="DF472" s="6">
        <f>SUM(Table1[[#This Row],[MOH 731_HIV_TB_StartTPT_&lt;15 HV03-31]:[MOH 731_HIV_TB_StartTPT_15+ HV03-32]])</f>
        <v>0</v>
      </c>
      <c r="DG472" s="6">
        <f t="shared" si="86"/>
        <v>0</v>
      </c>
      <c r="DH472" s="18"/>
      <c r="DI472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('202408_nC5Wy3BCab1','202408','nC5Wy3BCab1','17279','0','7','6','2','0','0','0','0','0','0','0','0','0','0','6','0','0','0','0','0','0','0','0','0','0','0','0','0','0','0','0','0');</v>
      </c>
    </row>
    <row r="473" spans="2:113" x14ac:dyDescent="0.25">
      <c r="B473" s="1">
        <v>202408</v>
      </c>
      <c r="C473" s="2">
        <v>45505</v>
      </c>
      <c r="D473" s="1">
        <v>202408</v>
      </c>
      <c r="E473" s="1"/>
      <c r="F473" s="1" t="s">
        <v>574</v>
      </c>
      <c r="G473" s="1" t="s">
        <v>575</v>
      </c>
      <c r="H473" s="1">
        <v>26525</v>
      </c>
      <c r="I473" s="1"/>
      <c r="J473" s="1"/>
      <c r="K473" s="1">
        <v>4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6">
        <f>SUM(Table1[[#This Row],[MOH 731_HTS_Positive_2-9 _(M)_ HV01-06]:[MOH 731_HTS_Positive_25+ _(F) (Including PMTCT)_HV01-15]])</f>
        <v>0</v>
      </c>
      <c r="CC473" s="16">
        <f>SUM(Table1[[#This Row],[MOH 731_HTS_Tests _(M)_ HV01-01]:[MOH 731_HTS_Tests _(F) (Including PMTCT)_ HV01-02]])</f>
        <v>4</v>
      </c>
      <c r="CD473" s="16">
        <f>Table1[[#This Row],[MOH 711 New ANC clients]]</f>
        <v>0</v>
      </c>
      <c r="CE473" s="6">
        <f>SUM(Table1[[#This Row],[MOH 731_EMTCT_Tested at ANC_Initial_HV02-02]])</f>
        <v>0</v>
      </c>
      <c r="CF473" s="6">
        <f t="shared" si="88"/>
        <v>0</v>
      </c>
      <c r="CG473" s="6">
        <f t="shared" si="88"/>
        <v>0</v>
      </c>
      <c r="CH473" s="6">
        <f>SUM(Table1[[#This Row],[MOH 731_EMTCT_Known Positive at 1st ANC_HV02-01]])</f>
        <v>0</v>
      </c>
      <c r="CI473" s="6">
        <f>SUM(Table1[[#This Row],[MOH 731_EMTCT_Positive Results_ANC_HV02-10]])</f>
        <v>0</v>
      </c>
      <c r="CJ473" s="6">
        <f t="shared" si="78"/>
        <v>0</v>
      </c>
      <c r="CK473" s="6">
        <f t="shared" si="79"/>
        <v>0</v>
      </c>
      <c r="CL473" s="6">
        <f>Table1[[#This Row],[MOH 731_EMTCT_Start HAART_ANC_HV02-15]]</f>
        <v>0</v>
      </c>
      <c r="CM473" s="6">
        <f>Table1[[#This Row],[MOH 731_EMTCT_On HAART at 1st ANC_HV02-14]]</f>
        <v>0</v>
      </c>
      <c r="CN473" s="6">
        <f>SUM(Table1[[#This Row],[MOH 731_HIV_TB_StartART_&lt;1 (M) HV03-01]:[MOH 731_HIV_TB_StartART_25+_(F)_HV03-14]])</f>
        <v>0</v>
      </c>
      <c r="CO473" s="6">
        <f>SUM(Table1[[#This Row],[MOH 731_HIV_TB_OnART_&lt;1 (M) HV03-15]:[MOH 731_HIV_TB_OnART_25+_(F)_HV03-28]])</f>
        <v>0</v>
      </c>
      <c r="CP473" s="6">
        <f>Table1[[#This Row],[anc1_731]]</f>
        <v>0</v>
      </c>
      <c r="CQ473" s="6">
        <f>Table1[[#This Row],[anc_kp]]</f>
        <v>0</v>
      </c>
      <c r="CR473" s="6">
        <f>Table1[[#This Row],[MOH 731_HIV_TB cases_New_HV03-61]]</f>
        <v>0</v>
      </c>
      <c r="CS473" s="6">
        <f>Table1[[#This Row],[MOH 731_HIV_TB New_KnownHIVPositive(KPs)_HV03-62]]</f>
        <v>0</v>
      </c>
      <c r="CT473" s="6">
        <f t="shared" si="80"/>
        <v>0</v>
      </c>
      <c r="CU473" s="6">
        <f t="shared" si="81"/>
        <v>0</v>
      </c>
      <c r="CV473" s="6">
        <f>Table1[[#This Row],[MOH 731_HIV_TB New HIV Positive_HV03-63]]</f>
        <v>0</v>
      </c>
      <c r="CW473" s="6">
        <f>Table1[[#This Row],[MOH 731_HIV_TB New Known HIV Positive (KP) on HAART_HV03-64]]</f>
        <v>0</v>
      </c>
      <c r="CX473" s="6">
        <f>Table1[[#This Row],[MOH 731_HIV_TB New_start_HAART_HV03-65]]</f>
        <v>0</v>
      </c>
      <c r="CY473" s="6">
        <f>SUM(Table1[[#This Row],[tb_alreadyart_3082]:[tb_newart_3083]])</f>
        <v>0</v>
      </c>
      <c r="CZ473" s="6">
        <f>SUM(Table1[[#This Row],[MOH 731_HTS_No. Initiated on PrEP (NEW)_General popn _(M)_ HV01-19]:[MOH 731_HTS_No. Initiated on PrEP (NEW)_Pregnant and breastfeeding women HV01-31]])</f>
        <v>0</v>
      </c>
      <c r="DA473" s="6">
        <f t="shared" si="82"/>
        <v>0</v>
      </c>
      <c r="DB473" s="6">
        <f t="shared" si="83"/>
        <v>0</v>
      </c>
      <c r="DC473" s="6">
        <f>Table1[[#This Row],[MOH 711 SGBV Total Survivors Seen]]</f>
        <v>0</v>
      </c>
      <c r="DD473" s="6">
        <f t="shared" si="84"/>
        <v>0</v>
      </c>
      <c r="DE473" s="6">
        <f t="shared" si="85"/>
        <v>0</v>
      </c>
      <c r="DF473" s="6">
        <f>SUM(Table1[[#This Row],[MOH 731_HIV_TB_StartTPT_&lt;15 HV03-31]:[MOH 731_HIV_TB_StartTPT_15+ HV03-32]])</f>
        <v>0</v>
      </c>
      <c r="DG473" s="6">
        <f t="shared" si="86"/>
        <v>0</v>
      </c>
      <c r="DH473" s="18"/>
      <c r="DI473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('202408_sTWR6RYPgdj','202408','sTWR6RYPgdj','26525','0','4','0','0','0','0','0','0','0','0','0','0','0','0','0','0','0','0','0','0','0','0','0','0','0','0','0','0','0','0','0','0');</v>
      </c>
    </row>
    <row r="474" spans="2:113" x14ac:dyDescent="0.25">
      <c r="B474" s="1">
        <v>202408</v>
      </c>
      <c r="C474" s="2">
        <v>45505</v>
      </c>
      <c r="D474" s="1">
        <v>202408</v>
      </c>
      <c r="E474" s="1"/>
      <c r="F474" s="1" t="s">
        <v>336</v>
      </c>
      <c r="G474" s="1" t="s">
        <v>337</v>
      </c>
      <c r="H474" s="1">
        <v>15174</v>
      </c>
      <c r="I474" s="1"/>
      <c r="J474" s="1">
        <v>46</v>
      </c>
      <c r="K474" s="1">
        <v>227</v>
      </c>
      <c r="L474" s="1"/>
      <c r="M474" s="1"/>
      <c r="N474" s="1"/>
      <c r="O474" s="1"/>
      <c r="P474" s="1"/>
      <c r="Q474" s="1"/>
      <c r="R474" s="1"/>
      <c r="S474" s="1"/>
      <c r="T474" s="1">
        <v>1</v>
      </c>
      <c r="U474" s="1">
        <v>1</v>
      </c>
      <c r="V474" s="1">
        <v>7</v>
      </c>
      <c r="W474" s="1"/>
      <c r="X474" s="1"/>
      <c r="Y474" s="1"/>
      <c r="Z474" s="1"/>
      <c r="AA474" s="1"/>
      <c r="AB474" s="1"/>
      <c r="AC474" s="1">
        <v>1</v>
      </c>
      <c r="AD474" s="1"/>
      <c r="AE474" s="1"/>
      <c r="AF474" s="1">
        <v>1</v>
      </c>
      <c r="AG474" s="1">
        <v>3</v>
      </c>
      <c r="AH474" s="1">
        <v>12</v>
      </c>
      <c r="AI474" s="1"/>
      <c r="AJ474" s="1">
        <v>26</v>
      </c>
      <c r="AK474" s="1">
        <v>2</v>
      </c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>
        <v>1</v>
      </c>
      <c r="BC474" s="1">
        <v>2</v>
      </c>
      <c r="BD474" s="1">
        <v>1</v>
      </c>
      <c r="BE474" s="1"/>
      <c r="BF474" s="1">
        <v>2</v>
      </c>
      <c r="BG474" s="1">
        <v>1</v>
      </c>
      <c r="BH474" s="1">
        <v>3</v>
      </c>
      <c r="BI474" s="1">
        <v>4</v>
      </c>
      <c r="BJ474" s="1">
        <v>6</v>
      </c>
      <c r="BK474" s="1">
        <v>1</v>
      </c>
      <c r="BL474" s="1">
        <v>3</v>
      </c>
      <c r="BM474" s="1">
        <v>2</v>
      </c>
      <c r="BN474" s="1">
        <v>4</v>
      </c>
      <c r="BO474" s="1">
        <v>10</v>
      </c>
      <c r="BP474" s="1">
        <v>164</v>
      </c>
      <c r="BQ474" s="1">
        <v>273</v>
      </c>
      <c r="BR474" s="1"/>
      <c r="BS474" s="1">
        <v>3</v>
      </c>
      <c r="BT474" s="1">
        <v>3</v>
      </c>
      <c r="BU474" s="1">
        <v>2</v>
      </c>
      <c r="BV474" s="1"/>
      <c r="BW474" s="1">
        <v>2</v>
      </c>
      <c r="BX474" s="1"/>
      <c r="BY474" s="1">
        <v>26</v>
      </c>
      <c r="BZ474" s="1"/>
      <c r="CA474" s="1"/>
      <c r="CB474" s="16">
        <f>SUM(Table1[[#This Row],[MOH 731_HTS_Positive_2-9 _(M)_ HV01-06]:[MOH 731_HTS_Positive_25+ _(F) (Including PMTCT)_HV01-15]])</f>
        <v>2</v>
      </c>
      <c r="CC474" s="16">
        <f>SUM(Table1[[#This Row],[MOH 731_HTS_Tests _(M)_ HV01-01]:[MOH 731_HTS_Tests _(F) (Including PMTCT)_ HV01-02]])</f>
        <v>273</v>
      </c>
      <c r="CD474" s="16">
        <f>Table1[[#This Row],[MOH 711 New ANC clients]]</f>
        <v>26</v>
      </c>
      <c r="CE474" s="6">
        <f>SUM(Table1[[#This Row],[MOH 731_EMTCT_Tested at ANC_Initial_HV02-02]])</f>
        <v>26</v>
      </c>
      <c r="CF474" s="6">
        <f t="shared" si="88"/>
        <v>0</v>
      </c>
      <c r="CG474" s="6">
        <f t="shared" si="88"/>
        <v>0</v>
      </c>
      <c r="CH474" s="6">
        <f>SUM(Table1[[#This Row],[MOH 731_EMTCT_Known Positive at 1st ANC_HV02-01]])</f>
        <v>0</v>
      </c>
      <c r="CI474" s="6">
        <f>SUM(Table1[[#This Row],[MOH 731_EMTCT_Positive Results_ANC_HV02-10]])</f>
        <v>0</v>
      </c>
      <c r="CJ474" s="6">
        <f t="shared" si="78"/>
        <v>0</v>
      </c>
      <c r="CK474" s="6">
        <f t="shared" si="79"/>
        <v>0</v>
      </c>
      <c r="CL474" s="6">
        <f>Table1[[#This Row],[MOH 731_EMTCT_Start HAART_ANC_HV02-15]]</f>
        <v>0</v>
      </c>
      <c r="CM474" s="6">
        <f>Table1[[#This Row],[MOH 731_EMTCT_On HAART at 1st ANC_HV02-14]]</f>
        <v>0</v>
      </c>
      <c r="CN474" s="6">
        <f>SUM(Table1[[#This Row],[MOH 731_HIV_TB_StartART_&lt;1 (M) HV03-01]:[MOH 731_HIV_TB_StartART_25+_(F)_HV03-14]])</f>
        <v>3</v>
      </c>
      <c r="CO474" s="6">
        <f>SUM(Table1[[#This Row],[MOH 731_HIV_TB_OnART_&lt;1 (M) HV03-15]:[MOH 731_HIV_TB_OnART_25+_(F)_HV03-28]])</f>
        <v>474</v>
      </c>
      <c r="CP474" s="6">
        <f>Table1[[#This Row],[anc1_731]]</f>
        <v>26</v>
      </c>
      <c r="CQ474" s="6">
        <f>Table1[[#This Row],[anc_kp]]</f>
        <v>0</v>
      </c>
      <c r="CR474" s="6">
        <f>Table1[[#This Row],[MOH 731_HIV_TB cases_New_HV03-61]]</f>
        <v>3</v>
      </c>
      <c r="CS474" s="6">
        <f>Table1[[#This Row],[MOH 731_HIV_TB New_KnownHIVPositive(KPs)_HV03-62]]</f>
        <v>2</v>
      </c>
      <c r="CT474" s="6">
        <f t="shared" si="80"/>
        <v>0</v>
      </c>
      <c r="CU474" s="6">
        <f t="shared" si="81"/>
        <v>0</v>
      </c>
      <c r="CV474" s="6">
        <f>Table1[[#This Row],[MOH 731_HIV_TB New HIV Positive_HV03-63]]</f>
        <v>0</v>
      </c>
      <c r="CW474" s="6">
        <f>Table1[[#This Row],[MOH 731_HIV_TB New Known HIV Positive (KP) on HAART_HV03-64]]</f>
        <v>2</v>
      </c>
      <c r="CX474" s="6">
        <f>Table1[[#This Row],[MOH 731_HIV_TB New_start_HAART_HV03-65]]</f>
        <v>0</v>
      </c>
      <c r="CY474" s="6">
        <f>SUM(Table1[[#This Row],[tb_alreadyart_3082]:[tb_newart_3083]])</f>
        <v>2</v>
      </c>
      <c r="CZ474" s="6">
        <f>SUM(Table1[[#This Row],[MOH 731_HTS_No. Initiated on PrEP (NEW)_General popn _(M)_ HV01-19]:[MOH 731_HTS_No. Initiated on PrEP (NEW)_Pregnant and breastfeeding women HV01-31]])</f>
        <v>24</v>
      </c>
      <c r="DA474" s="6">
        <f t="shared" si="82"/>
        <v>0</v>
      </c>
      <c r="DB474" s="6">
        <f t="shared" si="83"/>
        <v>0</v>
      </c>
      <c r="DC474" s="6">
        <f>Table1[[#This Row],[MOH 711 SGBV Total Survivors Seen]]</f>
        <v>0</v>
      </c>
      <c r="DD474" s="6">
        <f t="shared" si="84"/>
        <v>0</v>
      </c>
      <c r="DE474" s="6">
        <f t="shared" si="85"/>
        <v>0</v>
      </c>
      <c r="DF474" s="6">
        <f>SUM(Table1[[#This Row],[MOH 731_HIV_TB_StartTPT_&lt;15 HV03-31]:[MOH 731_HIV_TB_StartTPT_15+ HV03-32]])</f>
        <v>3</v>
      </c>
      <c r="DG474" s="6">
        <f t="shared" si="86"/>
        <v>0</v>
      </c>
      <c r="DH474" s="18"/>
      <c r="DI474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('202408_dcnhTpMFSDo','202408','dcnhTpMFSDo','15174','2','273','26','26','0','0','0','0','0','0','0','0','3','474','26','0','3','2','0','0','0','2','0','2','24','0','0','0','0','0','3','0');</v>
      </c>
    </row>
    <row r="475" spans="2:113" x14ac:dyDescent="0.25">
      <c r="B475" s="1">
        <v>202408</v>
      </c>
      <c r="C475" s="2">
        <v>45505</v>
      </c>
      <c r="D475" s="1">
        <v>202408</v>
      </c>
      <c r="E475" s="1"/>
      <c r="F475" s="1" t="s">
        <v>338</v>
      </c>
      <c r="G475" s="1" t="s">
        <v>339</v>
      </c>
      <c r="H475" s="1">
        <v>15192</v>
      </c>
      <c r="I475" s="1"/>
      <c r="J475" s="1">
        <v>8</v>
      </c>
      <c r="K475" s="1">
        <v>33</v>
      </c>
      <c r="L475" s="1"/>
      <c r="M475" s="1"/>
      <c r="N475" s="1"/>
      <c r="O475" s="1"/>
      <c r="P475" s="1"/>
      <c r="Q475" s="1"/>
      <c r="R475" s="1"/>
      <c r="S475" s="1"/>
      <c r="T475" s="1"/>
      <c r="U475" s="1">
        <v>1</v>
      </c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>
        <v>21</v>
      </c>
      <c r="AK475" s="1"/>
      <c r="AL475" s="1">
        <v>28</v>
      </c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>
        <v>1</v>
      </c>
      <c r="BD475" s="1"/>
      <c r="BE475" s="1"/>
      <c r="BF475" s="1"/>
      <c r="BG475" s="1">
        <v>1</v>
      </c>
      <c r="BH475" s="1">
        <v>1</v>
      </c>
      <c r="BI475" s="1">
        <v>1</v>
      </c>
      <c r="BJ475" s="1">
        <v>2</v>
      </c>
      <c r="BK475" s="1"/>
      <c r="BL475" s="1"/>
      <c r="BM475" s="1">
        <v>2</v>
      </c>
      <c r="BN475" s="1"/>
      <c r="BO475" s="1"/>
      <c r="BP475" s="1">
        <v>8</v>
      </c>
      <c r="BQ475" s="1">
        <v>35</v>
      </c>
      <c r="BR475" s="1"/>
      <c r="BS475" s="1"/>
      <c r="BT475" s="1"/>
      <c r="BU475" s="1"/>
      <c r="BV475" s="1"/>
      <c r="BW475" s="1"/>
      <c r="BX475" s="1"/>
      <c r="BY475" s="1">
        <v>21</v>
      </c>
      <c r="BZ475" s="1"/>
      <c r="CA475" s="1"/>
      <c r="CB475" s="16">
        <f>SUM(Table1[[#This Row],[MOH 731_HTS_Positive_2-9 _(M)_ HV01-06]:[MOH 731_HTS_Positive_25+ _(F) (Including PMTCT)_HV01-15]])</f>
        <v>1</v>
      </c>
      <c r="CC475" s="16">
        <f>SUM(Table1[[#This Row],[MOH 731_HTS_Tests _(M)_ HV01-01]:[MOH 731_HTS_Tests _(F) (Including PMTCT)_ HV01-02]])</f>
        <v>41</v>
      </c>
      <c r="CD475" s="16">
        <f>Table1[[#This Row],[MOH 711 New ANC clients]]</f>
        <v>21</v>
      </c>
      <c r="CE475" s="6">
        <f>SUM(Table1[[#This Row],[MOH 731_EMTCT_Tested at ANC_Initial_HV02-02]])</f>
        <v>21</v>
      </c>
      <c r="CF475" s="6">
        <f t="shared" si="88"/>
        <v>0</v>
      </c>
      <c r="CG475" s="6">
        <f t="shared" si="88"/>
        <v>0</v>
      </c>
      <c r="CH475" s="6">
        <f>SUM(Table1[[#This Row],[MOH 731_EMTCT_Known Positive at 1st ANC_HV02-01]])</f>
        <v>0</v>
      </c>
      <c r="CI475" s="6">
        <f>SUM(Table1[[#This Row],[MOH 731_EMTCT_Positive Results_ANC_HV02-10]])</f>
        <v>0</v>
      </c>
      <c r="CJ475" s="6">
        <f t="shared" si="78"/>
        <v>0</v>
      </c>
      <c r="CK475" s="6">
        <f t="shared" si="79"/>
        <v>0</v>
      </c>
      <c r="CL475" s="6">
        <f>Table1[[#This Row],[MOH 731_EMTCT_Start HAART_ANC_HV02-15]]</f>
        <v>0</v>
      </c>
      <c r="CM475" s="6">
        <f>Table1[[#This Row],[MOH 731_EMTCT_On HAART at 1st ANC_HV02-14]]</f>
        <v>0</v>
      </c>
      <c r="CN475" s="6">
        <f>SUM(Table1[[#This Row],[MOH 731_HIV_TB_StartART_&lt;1 (M) HV03-01]:[MOH 731_HIV_TB_StartART_25+_(F)_HV03-14]])</f>
        <v>1</v>
      </c>
      <c r="CO475" s="6">
        <f>SUM(Table1[[#This Row],[MOH 731_HIV_TB_OnART_&lt;1 (M) HV03-15]:[MOH 731_HIV_TB_OnART_25+_(F)_HV03-28]])</f>
        <v>50</v>
      </c>
      <c r="CP475" s="6">
        <f>Table1[[#This Row],[anc1_731]]</f>
        <v>21</v>
      </c>
      <c r="CQ475" s="6">
        <f>Table1[[#This Row],[anc_kp]]</f>
        <v>0</v>
      </c>
      <c r="CR475" s="6">
        <f>Table1[[#This Row],[MOH 731_HIV_TB cases_New_HV03-61]]</f>
        <v>0</v>
      </c>
      <c r="CS475" s="6">
        <f>Table1[[#This Row],[MOH 731_HIV_TB New_KnownHIVPositive(KPs)_HV03-62]]</f>
        <v>0</v>
      </c>
      <c r="CT475" s="6">
        <f t="shared" si="80"/>
        <v>0</v>
      </c>
      <c r="CU475" s="6">
        <f t="shared" si="81"/>
        <v>0</v>
      </c>
      <c r="CV475" s="6">
        <f>Table1[[#This Row],[MOH 731_HIV_TB New HIV Positive_HV03-63]]</f>
        <v>0</v>
      </c>
      <c r="CW475" s="6">
        <f>Table1[[#This Row],[MOH 731_HIV_TB New Known HIV Positive (KP) on HAART_HV03-64]]</f>
        <v>0</v>
      </c>
      <c r="CX475" s="6">
        <f>Table1[[#This Row],[MOH 731_HIV_TB New_start_HAART_HV03-65]]</f>
        <v>0</v>
      </c>
      <c r="CY475" s="6">
        <f>SUM(Table1[[#This Row],[tb_alreadyart_3082]:[tb_newart_3083]])</f>
        <v>0</v>
      </c>
      <c r="CZ475" s="6">
        <f>SUM(Table1[[#This Row],[MOH 731_HTS_No. Initiated on PrEP (NEW)_General popn _(M)_ HV01-19]:[MOH 731_HTS_No. Initiated on PrEP (NEW)_Pregnant and breastfeeding women HV01-31]])</f>
        <v>0</v>
      </c>
      <c r="DA475" s="6">
        <f t="shared" si="82"/>
        <v>0</v>
      </c>
      <c r="DB475" s="6">
        <f t="shared" si="83"/>
        <v>0</v>
      </c>
      <c r="DC475" s="6">
        <f>Table1[[#This Row],[MOH 711 SGBV Total Survivors Seen]]</f>
        <v>0</v>
      </c>
      <c r="DD475" s="6">
        <f t="shared" si="84"/>
        <v>0</v>
      </c>
      <c r="DE475" s="6">
        <f t="shared" si="85"/>
        <v>0</v>
      </c>
      <c r="DF475" s="6">
        <f>SUM(Table1[[#This Row],[MOH 731_HIV_TB_StartTPT_&lt;15 HV03-31]:[MOH 731_HIV_TB_StartTPT_15+ HV03-32]])</f>
        <v>0</v>
      </c>
      <c r="DG475" s="6">
        <f t="shared" si="86"/>
        <v>0</v>
      </c>
      <c r="DH475" s="18"/>
      <c r="DI475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('202408_hU0HsTvk8eo','202408','hU0HsTvk8eo','15192','1','41','21','21','0','0','0','0','0','0','0','0','1','50','21','0','0','0','0','0','0','0','0','0','0','0','0','0','0','0','0','0');</v>
      </c>
    </row>
    <row r="476" spans="2:113" x14ac:dyDescent="0.25">
      <c r="B476" s="1">
        <v>202408</v>
      </c>
      <c r="C476" s="2">
        <v>45505</v>
      </c>
      <c r="D476" s="1">
        <v>202408</v>
      </c>
      <c r="E476" s="1"/>
      <c r="F476" s="1" t="s">
        <v>340</v>
      </c>
      <c r="G476" s="1" t="s">
        <v>341</v>
      </c>
      <c r="H476" s="1">
        <v>15197</v>
      </c>
      <c r="I476" s="1"/>
      <c r="J476" s="1">
        <v>8</v>
      </c>
      <c r="K476" s="1">
        <v>11</v>
      </c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>
        <v>7</v>
      </c>
      <c r="AK476" s="1"/>
      <c r="AL476" s="1">
        <v>1</v>
      </c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>
        <v>1</v>
      </c>
      <c r="BP476" s="1">
        <v>11</v>
      </c>
      <c r="BQ476" s="1">
        <v>17</v>
      </c>
      <c r="BR476" s="1"/>
      <c r="BS476" s="1"/>
      <c r="BT476" s="1"/>
      <c r="BU476" s="1"/>
      <c r="BV476" s="1"/>
      <c r="BW476" s="1"/>
      <c r="BX476" s="1"/>
      <c r="BY476" s="1">
        <v>7</v>
      </c>
      <c r="BZ476" s="1"/>
      <c r="CA476" s="1"/>
      <c r="CB476" s="16">
        <f>SUM(Table1[[#This Row],[MOH 731_HTS_Positive_2-9 _(M)_ HV01-06]:[MOH 731_HTS_Positive_25+ _(F) (Including PMTCT)_HV01-15]])</f>
        <v>0</v>
      </c>
      <c r="CC476" s="16">
        <f>SUM(Table1[[#This Row],[MOH 731_HTS_Tests _(M)_ HV01-01]:[MOH 731_HTS_Tests _(F) (Including PMTCT)_ HV01-02]])</f>
        <v>19</v>
      </c>
      <c r="CD476" s="16">
        <f>Table1[[#This Row],[MOH 711 New ANC clients]]</f>
        <v>7</v>
      </c>
      <c r="CE476" s="6">
        <f>SUM(Table1[[#This Row],[MOH 731_EMTCT_Tested at ANC_Initial_HV02-02]])</f>
        <v>7</v>
      </c>
      <c r="CF476" s="6">
        <f t="shared" si="88"/>
        <v>0</v>
      </c>
      <c r="CG476" s="6">
        <f t="shared" si="88"/>
        <v>0</v>
      </c>
      <c r="CH476" s="6">
        <f>SUM(Table1[[#This Row],[MOH 731_EMTCT_Known Positive at 1st ANC_HV02-01]])</f>
        <v>0</v>
      </c>
      <c r="CI476" s="6">
        <f>SUM(Table1[[#This Row],[MOH 731_EMTCT_Positive Results_ANC_HV02-10]])</f>
        <v>0</v>
      </c>
      <c r="CJ476" s="6">
        <f t="shared" si="78"/>
        <v>0</v>
      </c>
      <c r="CK476" s="6">
        <f t="shared" si="79"/>
        <v>0</v>
      </c>
      <c r="CL476" s="6">
        <f>Table1[[#This Row],[MOH 731_EMTCT_Start HAART_ANC_HV02-15]]</f>
        <v>0</v>
      </c>
      <c r="CM476" s="6">
        <f>Table1[[#This Row],[MOH 731_EMTCT_On HAART at 1st ANC_HV02-14]]</f>
        <v>0</v>
      </c>
      <c r="CN476" s="6">
        <f>SUM(Table1[[#This Row],[MOH 731_HIV_TB_StartART_&lt;1 (M) HV03-01]:[MOH 731_HIV_TB_StartART_25+_(F)_HV03-14]])</f>
        <v>0</v>
      </c>
      <c r="CO476" s="6">
        <f>SUM(Table1[[#This Row],[MOH 731_HIV_TB_OnART_&lt;1 (M) HV03-15]:[MOH 731_HIV_TB_OnART_25+_(F)_HV03-28]])</f>
        <v>29</v>
      </c>
      <c r="CP476" s="6">
        <f>Table1[[#This Row],[anc1_731]]</f>
        <v>7</v>
      </c>
      <c r="CQ476" s="6">
        <f>Table1[[#This Row],[anc_kp]]</f>
        <v>0</v>
      </c>
      <c r="CR476" s="6">
        <f>Table1[[#This Row],[MOH 731_HIV_TB cases_New_HV03-61]]</f>
        <v>0</v>
      </c>
      <c r="CS476" s="6">
        <f>Table1[[#This Row],[MOH 731_HIV_TB New_KnownHIVPositive(KPs)_HV03-62]]</f>
        <v>0</v>
      </c>
      <c r="CT476" s="6">
        <f t="shared" si="80"/>
        <v>0</v>
      </c>
      <c r="CU476" s="6">
        <f t="shared" si="81"/>
        <v>0</v>
      </c>
      <c r="CV476" s="6">
        <f>Table1[[#This Row],[MOH 731_HIV_TB New HIV Positive_HV03-63]]</f>
        <v>0</v>
      </c>
      <c r="CW476" s="6">
        <f>Table1[[#This Row],[MOH 731_HIV_TB New Known HIV Positive (KP) on HAART_HV03-64]]</f>
        <v>0</v>
      </c>
      <c r="CX476" s="6">
        <f>Table1[[#This Row],[MOH 731_HIV_TB New_start_HAART_HV03-65]]</f>
        <v>0</v>
      </c>
      <c r="CY476" s="6">
        <f>SUM(Table1[[#This Row],[tb_alreadyart_3082]:[tb_newart_3083]])</f>
        <v>0</v>
      </c>
      <c r="CZ476" s="6">
        <f>SUM(Table1[[#This Row],[MOH 731_HTS_No. Initiated on PrEP (NEW)_General popn _(M)_ HV01-19]:[MOH 731_HTS_No. Initiated on PrEP (NEW)_Pregnant and breastfeeding women HV01-31]])</f>
        <v>0</v>
      </c>
      <c r="DA476" s="6">
        <f t="shared" si="82"/>
        <v>0</v>
      </c>
      <c r="DB476" s="6">
        <f t="shared" si="83"/>
        <v>0</v>
      </c>
      <c r="DC476" s="6">
        <f>Table1[[#This Row],[MOH 711 SGBV Total Survivors Seen]]</f>
        <v>0</v>
      </c>
      <c r="DD476" s="6">
        <f t="shared" si="84"/>
        <v>0</v>
      </c>
      <c r="DE476" s="6">
        <f t="shared" si="85"/>
        <v>0</v>
      </c>
      <c r="DF476" s="6">
        <f>SUM(Table1[[#This Row],[MOH 731_HIV_TB_StartTPT_&lt;15 HV03-31]:[MOH 731_HIV_TB_StartTPT_15+ HV03-32]])</f>
        <v>0</v>
      </c>
      <c r="DG476" s="6">
        <f t="shared" si="86"/>
        <v>0</v>
      </c>
      <c r="DH476" s="18"/>
      <c r="DI476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('202408_KzEBldPaRn1','202408','KzEBldPaRn1','15197','0','19','7','7','0','0','0','0','0','0','0','0','0','29','7','0','0','0','0','0','0','0','0','0','0','0','0','0','0','0','0','0');</v>
      </c>
    </row>
    <row r="477" spans="2:113" x14ac:dyDescent="0.25">
      <c r="B477" s="1">
        <v>202408</v>
      </c>
      <c r="C477" s="2">
        <v>45505</v>
      </c>
      <c r="D477" s="1">
        <v>202408</v>
      </c>
      <c r="E477" s="1"/>
      <c r="F477" s="1" t="s">
        <v>342</v>
      </c>
      <c r="G477" s="1" t="s">
        <v>343</v>
      </c>
      <c r="H477" s="1">
        <v>15198</v>
      </c>
      <c r="I477" s="1"/>
      <c r="J477" s="1">
        <v>4</v>
      </c>
      <c r="K477" s="1">
        <v>15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>
        <v>4</v>
      </c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>
        <v>4</v>
      </c>
      <c r="BQ477" s="1">
        <v>15</v>
      </c>
      <c r="BR477" s="1"/>
      <c r="BS477" s="1"/>
      <c r="BT477" s="1"/>
      <c r="BU477" s="1"/>
      <c r="BV477" s="1"/>
      <c r="BW477" s="1"/>
      <c r="BX477" s="1"/>
      <c r="BY477" s="1">
        <v>4</v>
      </c>
      <c r="BZ477" s="1"/>
      <c r="CA477" s="1"/>
      <c r="CB477" s="16">
        <f>SUM(Table1[[#This Row],[MOH 731_HTS_Positive_2-9 _(M)_ HV01-06]:[MOH 731_HTS_Positive_25+ _(F) (Including PMTCT)_HV01-15]])</f>
        <v>0</v>
      </c>
      <c r="CC477" s="16">
        <f>SUM(Table1[[#This Row],[MOH 731_HTS_Tests _(M)_ HV01-01]:[MOH 731_HTS_Tests _(F) (Including PMTCT)_ HV01-02]])</f>
        <v>19</v>
      </c>
      <c r="CD477" s="16">
        <f>Table1[[#This Row],[MOH 711 New ANC clients]]</f>
        <v>4</v>
      </c>
      <c r="CE477" s="6">
        <f>SUM(Table1[[#This Row],[MOH 731_EMTCT_Tested at ANC_Initial_HV02-02]])</f>
        <v>4</v>
      </c>
      <c r="CF477" s="6">
        <f t="shared" si="88"/>
        <v>0</v>
      </c>
      <c r="CG477" s="6">
        <f t="shared" si="88"/>
        <v>0</v>
      </c>
      <c r="CH477" s="6">
        <f>SUM(Table1[[#This Row],[MOH 731_EMTCT_Known Positive at 1st ANC_HV02-01]])</f>
        <v>0</v>
      </c>
      <c r="CI477" s="6">
        <f>SUM(Table1[[#This Row],[MOH 731_EMTCT_Positive Results_ANC_HV02-10]])</f>
        <v>0</v>
      </c>
      <c r="CJ477" s="6">
        <f t="shared" si="78"/>
        <v>0</v>
      </c>
      <c r="CK477" s="6">
        <f t="shared" si="79"/>
        <v>0</v>
      </c>
      <c r="CL477" s="6">
        <f>Table1[[#This Row],[MOH 731_EMTCT_Start HAART_ANC_HV02-15]]</f>
        <v>0</v>
      </c>
      <c r="CM477" s="6">
        <f>Table1[[#This Row],[MOH 731_EMTCT_On HAART at 1st ANC_HV02-14]]</f>
        <v>0</v>
      </c>
      <c r="CN477" s="6">
        <f>SUM(Table1[[#This Row],[MOH 731_HIV_TB_StartART_&lt;1 (M) HV03-01]:[MOH 731_HIV_TB_StartART_25+_(F)_HV03-14]])</f>
        <v>0</v>
      </c>
      <c r="CO477" s="6">
        <f>SUM(Table1[[#This Row],[MOH 731_HIV_TB_OnART_&lt;1 (M) HV03-15]:[MOH 731_HIV_TB_OnART_25+_(F)_HV03-28]])</f>
        <v>19</v>
      </c>
      <c r="CP477" s="6">
        <f>Table1[[#This Row],[anc1_731]]</f>
        <v>4</v>
      </c>
      <c r="CQ477" s="6">
        <f>Table1[[#This Row],[anc_kp]]</f>
        <v>0</v>
      </c>
      <c r="CR477" s="6">
        <f>Table1[[#This Row],[MOH 731_HIV_TB cases_New_HV03-61]]</f>
        <v>0</v>
      </c>
      <c r="CS477" s="6">
        <f>Table1[[#This Row],[MOH 731_HIV_TB New_KnownHIVPositive(KPs)_HV03-62]]</f>
        <v>0</v>
      </c>
      <c r="CT477" s="6">
        <f t="shared" si="80"/>
        <v>0</v>
      </c>
      <c r="CU477" s="6">
        <f t="shared" si="81"/>
        <v>0</v>
      </c>
      <c r="CV477" s="6">
        <f>Table1[[#This Row],[MOH 731_HIV_TB New HIV Positive_HV03-63]]</f>
        <v>0</v>
      </c>
      <c r="CW477" s="6">
        <f>Table1[[#This Row],[MOH 731_HIV_TB New Known HIV Positive (KP) on HAART_HV03-64]]</f>
        <v>0</v>
      </c>
      <c r="CX477" s="6">
        <f>Table1[[#This Row],[MOH 731_HIV_TB New_start_HAART_HV03-65]]</f>
        <v>0</v>
      </c>
      <c r="CY477" s="6">
        <f>SUM(Table1[[#This Row],[tb_alreadyart_3082]:[tb_newart_3083]])</f>
        <v>0</v>
      </c>
      <c r="CZ477" s="6">
        <f>SUM(Table1[[#This Row],[MOH 731_HTS_No. Initiated on PrEP (NEW)_General popn _(M)_ HV01-19]:[MOH 731_HTS_No. Initiated on PrEP (NEW)_Pregnant and breastfeeding women HV01-31]])</f>
        <v>0</v>
      </c>
      <c r="DA477" s="6">
        <f t="shared" si="82"/>
        <v>0</v>
      </c>
      <c r="DB477" s="6">
        <f t="shared" si="83"/>
        <v>0</v>
      </c>
      <c r="DC477" s="6">
        <f>Table1[[#This Row],[MOH 711 SGBV Total Survivors Seen]]</f>
        <v>0</v>
      </c>
      <c r="DD477" s="6">
        <f t="shared" si="84"/>
        <v>0</v>
      </c>
      <c r="DE477" s="6">
        <f t="shared" si="85"/>
        <v>0</v>
      </c>
      <c r="DF477" s="6">
        <f>SUM(Table1[[#This Row],[MOH 731_HIV_TB_StartTPT_&lt;15 HV03-31]:[MOH 731_HIV_TB_StartTPT_15+ HV03-32]])</f>
        <v>0</v>
      </c>
      <c r="DG477" s="6">
        <f t="shared" si="86"/>
        <v>0</v>
      </c>
      <c r="DH477" s="18"/>
      <c r="DI477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('202408_TT8Rw8Ygikn','202408','TT8Rw8Ygikn','15198','0','19','4','4','0','0','0','0','0','0','0','0','0','19','4','0','0','0','0','0','0','0','0','0','0','0','0','0','0','0','0','0');</v>
      </c>
    </row>
    <row r="478" spans="2:113" x14ac:dyDescent="0.25">
      <c r="B478" s="1">
        <v>202408</v>
      </c>
      <c r="C478" s="2">
        <v>45505</v>
      </c>
      <c r="D478" s="1">
        <v>202408</v>
      </c>
      <c r="E478" s="1"/>
      <c r="F478" s="1" t="s">
        <v>344</v>
      </c>
      <c r="G478" s="1" t="s">
        <v>345</v>
      </c>
      <c r="H478" s="1">
        <v>20005</v>
      </c>
      <c r="I478" s="1"/>
      <c r="J478" s="1">
        <v>38</v>
      </c>
      <c r="K478" s="1">
        <v>149</v>
      </c>
      <c r="L478" s="1"/>
      <c r="M478" s="1"/>
      <c r="N478" s="1"/>
      <c r="O478" s="1"/>
      <c r="P478" s="1"/>
      <c r="Q478" s="1"/>
      <c r="R478" s="1"/>
      <c r="S478" s="1"/>
      <c r="T478" s="1">
        <v>1</v>
      </c>
      <c r="U478" s="1"/>
      <c r="V478" s="1"/>
      <c r="W478" s="1">
        <v>1</v>
      </c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>
        <v>61</v>
      </c>
      <c r="AK478" s="1">
        <v>30</v>
      </c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>
        <v>2</v>
      </c>
      <c r="BC478" s="1"/>
      <c r="BD478" s="1"/>
      <c r="BE478" s="1"/>
      <c r="BF478" s="1">
        <v>2</v>
      </c>
      <c r="BG478" s="1">
        <v>3</v>
      </c>
      <c r="BH478" s="1">
        <v>1</v>
      </c>
      <c r="BI478" s="1"/>
      <c r="BJ478" s="1">
        <v>2</v>
      </c>
      <c r="BK478" s="1">
        <v>1</v>
      </c>
      <c r="BL478" s="1">
        <v>2</v>
      </c>
      <c r="BM478" s="1">
        <v>1</v>
      </c>
      <c r="BN478" s="1"/>
      <c r="BO478" s="1">
        <v>7</v>
      </c>
      <c r="BP478" s="1">
        <v>44</v>
      </c>
      <c r="BQ478" s="1">
        <v>92</v>
      </c>
      <c r="BR478" s="1"/>
      <c r="BS478" s="1">
        <v>3</v>
      </c>
      <c r="BT478" s="1">
        <v>3</v>
      </c>
      <c r="BU478" s="1"/>
      <c r="BV478" s="1"/>
      <c r="BW478" s="1"/>
      <c r="BX478" s="1"/>
      <c r="BY478" s="1">
        <v>61</v>
      </c>
      <c r="BZ478" s="1"/>
      <c r="CA478" s="1"/>
      <c r="CB478" s="16">
        <f>SUM(Table1[[#This Row],[MOH 731_HTS_Positive_2-9 _(M)_ HV01-06]:[MOH 731_HTS_Positive_25+ _(F) (Including PMTCT)_HV01-15]])</f>
        <v>1</v>
      </c>
      <c r="CC478" s="16">
        <f>SUM(Table1[[#This Row],[MOH 731_HTS_Tests _(M)_ HV01-01]:[MOH 731_HTS_Tests _(F) (Including PMTCT)_ HV01-02]])</f>
        <v>187</v>
      </c>
      <c r="CD478" s="16">
        <f>Table1[[#This Row],[MOH 711 New ANC clients]]</f>
        <v>61</v>
      </c>
      <c r="CE478" s="6">
        <f>SUM(Table1[[#This Row],[MOH 731_EMTCT_Tested at ANC_Initial_HV02-02]])</f>
        <v>61</v>
      </c>
      <c r="CF478" s="6">
        <f t="shared" si="88"/>
        <v>0</v>
      </c>
      <c r="CG478" s="6">
        <f t="shared" si="88"/>
        <v>0</v>
      </c>
      <c r="CH478" s="6">
        <f>SUM(Table1[[#This Row],[MOH 731_EMTCT_Known Positive at 1st ANC_HV02-01]])</f>
        <v>0</v>
      </c>
      <c r="CI478" s="6">
        <f>SUM(Table1[[#This Row],[MOH 731_EMTCT_Positive Results_ANC_HV02-10]])</f>
        <v>0</v>
      </c>
      <c r="CJ478" s="6">
        <f t="shared" si="78"/>
        <v>0</v>
      </c>
      <c r="CK478" s="6">
        <f t="shared" si="79"/>
        <v>0</v>
      </c>
      <c r="CL478" s="6">
        <f>Table1[[#This Row],[MOH 731_EMTCT_Start HAART_ANC_HV02-15]]</f>
        <v>0</v>
      </c>
      <c r="CM478" s="6">
        <f>Table1[[#This Row],[MOH 731_EMTCT_On HAART at 1st ANC_HV02-14]]</f>
        <v>0</v>
      </c>
      <c r="CN478" s="6">
        <f>SUM(Table1[[#This Row],[MOH 731_HIV_TB_StartART_&lt;1 (M) HV03-01]:[MOH 731_HIV_TB_StartART_25+_(F)_HV03-14]])</f>
        <v>2</v>
      </c>
      <c r="CO478" s="6">
        <f>SUM(Table1[[#This Row],[MOH 731_HIV_TB_OnART_&lt;1 (M) HV03-15]:[MOH 731_HIV_TB_OnART_25+_(F)_HV03-28]])</f>
        <v>155</v>
      </c>
      <c r="CP478" s="6">
        <f>Table1[[#This Row],[anc1_731]]</f>
        <v>61</v>
      </c>
      <c r="CQ478" s="6">
        <f>Table1[[#This Row],[anc_kp]]</f>
        <v>0</v>
      </c>
      <c r="CR478" s="6">
        <f>Table1[[#This Row],[MOH 731_HIV_TB cases_New_HV03-61]]</f>
        <v>3</v>
      </c>
      <c r="CS478" s="6">
        <f>Table1[[#This Row],[MOH 731_HIV_TB New_KnownHIVPositive(KPs)_HV03-62]]</f>
        <v>0</v>
      </c>
      <c r="CT478" s="6">
        <f t="shared" si="80"/>
        <v>0</v>
      </c>
      <c r="CU478" s="6">
        <f t="shared" si="81"/>
        <v>0</v>
      </c>
      <c r="CV478" s="6">
        <f>Table1[[#This Row],[MOH 731_HIV_TB New HIV Positive_HV03-63]]</f>
        <v>0</v>
      </c>
      <c r="CW478" s="6">
        <f>Table1[[#This Row],[MOH 731_HIV_TB New Known HIV Positive (KP) on HAART_HV03-64]]</f>
        <v>0</v>
      </c>
      <c r="CX478" s="6">
        <f>Table1[[#This Row],[MOH 731_HIV_TB New_start_HAART_HV03-65]]</f>
        <v>0</v>
      </c>
      <c r="CY478" s="6">
        <f>SUM(Table1[[#This Row],[tb_alreadyart_3082]:[tb_newart_3083]])</f>
        <v>0</v>
      </c>
      <c r="CZ478" s="6">
        <f>SUM(Table1[[#This Row],[MOH 731_HTS_No. Initiated on PrEP (NEW)_General popn _(M)_ HV01-19]:[MOH 731_HTS_No. Initiated on PrEP (NEW)_Pregnant and breastfeeding women HV01-31]])</f>
        <v>1</v>
      </c>
      <c r="DA478" s="6">
        <f t="shared" si="82"/>
        <v>0</v>
      </c>
      <c r="DB478" s="6">
        <f t="shared" si="83"/>
        <v>0</v>
      </c>
      <c r="DC478" s="6">
        <f>Table1[[#This Row],[MOH 711 SGBV Total Survivors Seen]]</f>
        <v>0</v>
      </c>
      <c r="DD478" s="6">
        <f t="shared" si="84"/>
        <v>0</v>
      </c>
      <c r="DE478" s="6">
        <f t="shared" si="85"/>
        <v>0</v>
      </c>
      <c r="DF478" s="6">
        <f>SUM(Table1[[#This Row],[MOH 731_HIV_TB_StartTPT_&lt;15 HV03-31]:[MOH 731_HIV_TB_StartTPT_15+ HV03-32]])</f>
        <v>3</v>
      </c>
      <c r="DG478" s="6">
        <f t="shared" si="86"/>
        <v>0</v>
      </c>
      <c r="DH478" s="18"/>
      <c r="DI478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('202408_Dh04YKYYrWd','202408','Dh04YKYYrWd','20005','1','187','61','61','0','0','0','0','0','0','0','0','2','155','61','0','3','0','0','0','0','0','0','0','1','0','0','0','0','0','3','0');</v>
      </c>
    </row>
    <row r="479" spans="2:113" x14ac:dyDescent="0.25">
      <c r="B479" s="1">
        <v>202408</v>
      </c>
      <c r="C479" s="2">
        <v>45505</v>
      </c>
      <c r="D479" s="1">
        <v>202408</v>
      </c>
      <c r="E479" s="1"/>
      <c r="F479" s="1" t="s">
        <v>576</v>
      </c>
      <c r="G479" s="1" t="s">
        <v>577</v>
      </c>
      <c r="H479" s="1">
        <v>17115</v>
      </c>
      <c r="I479" s="1"/>
      <c r="J479" s="1">
        <v>2</v>
      </c>
      <c r="K479" s="1">
        <v>3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>
        <v>3</v>
      </c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>
        <v>3</v>
      </c>
      <c r="BZ479" s="1"/>
      <c r="CA479" s="1"/>
      <c r="CB479" s="16">
        <f>SUM(Table1[[#This Row],[MOH 731_HTS_Positive_2-9 _(M)_ HV01-06]:[MOH 731_HTS_Positive_25+ _(F) (Including PMTCT)_HV01-15]])</f>
        <v>0</v>
      </c>
      <c r="CC479" s="16">
        <f>SUM(Table1[[#This Row],[MOH 731_HTS_Tests _(M)_ HV01-01]:[MOH 731_HTS_Tests _(F) (Including PMTCT)_ HV01-02]])</f>
        <v>5</v>
      </c>
      <c r="CD479" s="16">
        <f>Table1[[#This Row],[MOH 711 New ANC clients]]</f>
        <v>3</v>
      </c>
      <c r="CE479" s="6">
        <f>SUM(Table1[[#This Row],[MOH 731_EMTCT_Tested at ANC_Initial_HV02-02]])</f>
        <v>3</v>
      </c>
      <c r="CF479" s="6">
        <f t="shared" si="88"/>
        <v>0</v>
      </c>
      <c r="CG479" s="6">
        <f t="shared" si="88"/>
        <v>0</v>
      </c>
      <c r="CH479" s="6">
        <f>SUM(Table1[[#This Row],[MOH 731_EMTCT_Known Positive at 1st ANC_HV02-01]])</f>
        <v>0</v>
      </c>
      <c r="CI479" s="6">
        <f>SUM(Table1[[#This Row],[MOH 731_EMTCT_Positive Results_ANC_HV02-10]])</f>
        <v>0</v>
      </c>
      <c r="CJ479" s="6">
        <f t="shared" si="78"/>
        <v>0</v>
      </c>
      <c r="CK479" s="6">
        <f t="shared" si="79"/>
        <v>0</v>
      </c>
      <c r="CL479" s="6">
        <f>Table1[[#This Row],[MOH 731_EMTCT_Start HAART_ANC_HV02-15]]</f>
        <v>0</v>
      </c>
      <c r="CM479" s="6">
        <f>Table1[[#This Row],[MOH 731_EMTCT_On HAART at 1st ANC_HV02-14]]</f>
        <v>0</v>
      </c>
      <c r="CN479" s="6">
        <f>SUM(Table1[[#This Row],[MOH 731_HIV_TB_StartART_&lt;1 (M) HV03-01]:[MOH 731_HIV_TB_StartART_25+_(F)_HV03-14]])</f>
        <v>0</v>
      </c>
      <c r="CO479" s="6">
        <f>SUM(Table1[[#This Row],[MOH 731_HIV_TB_OnART_&lt;1 (M) HV03-15]:[MOH 731_HIV_TB_OnART_25+_(F)_HV03-28]])</f>
        <v>0</v>
      </c>
      <c r="CP479" s="6">
        <f>Table1[[#This Row],[anc1_731]]</f>
        <v>3</v>
      </c>
      <c r="CQ479" s="6">
        <f>Table1[[#This Row],[anc_kp]]</f>
        <v>0</v>
      </c>
      <c r="CR479" s="6">
        <f>Table1[[#This Row],[MOH 731_HIV_TB cases_New_HV03-61]]</f>
        <v>0</v>
      </c>
      <c r="CS479" s="6">
        <f>Table1[[#This Row],[MOH 731_HIV_TB New_KnownHIVPositive(KPs)_HV03-62]]</f>
        <v>0</v>
      </c>
      <c r="CT479" s="6">
        <f t="shared" si="80"/>
        <v>0</v>
      </c>
      <c r="CU479" s="6">
        <f t="shared" si="81"/>
        <v>0</v>
      </c>
      <c r="CV479" s="6">
        <f>Table1[[#This Row],[MOH 731_HIV_TB New HIV Positive_HV03-63]]</f>
        <v>0</v>
      </c>
      <c r="CW479" s="6">
        <f>Table1[[#This Row],[MOH 731_HIV_TB New Known HIV Positive (KP) on HAART_HV03-64]]</f>
        <v>0</v>
      </c>
      <c r="CX479" s="6">
        <f>Table1[[#This Row],[MOH 731_HIV_TB New_start_HAART_HV03-65]]</f>
        <v>0</v>
      </c>
      <c r="CY479" s="6">
        <f>SUM(Table1[[#This Row],[tb_alreadyart_3082]:[tb_newart_3083]])</f>
        <v>0</v>
      </c>
      <c r="CZ479" s="6">
        <f>SUM(Table1[[#This Row],[MOH 731_HTS_No. Initiated on PrEP (NEW)_General popn _(M)_ HV01-19]:[MOH 731_HTS_No. Initiated on PrEP (NEW)_Pregnant and breastfeeding women HV01-31]])</f>
        <v>0</v>
      </c>
      <c r="DA479" s="6">
        <f t="shared" si="82"/>
        <v>0</v>
      </c>
      <c r="DB479" s="6">
        <f t="shared" si="83"/>
        <v>0</v>
      </c>
      <c r="DC479" s="6">
        <f>Table1[[#This Row],[MOH 711 SGBV Total Survivors Seen]]</f>
        <v>0</v>
      </c>
      <c r="DD479" s="6">
        <f t="shared" si="84"/>
        <v>0</v>
      </c>
      <c r="DE479" s="6">
        <f t="shared" si="85"/>
        <v>0</v>
      </c>
      <c r="DF479" s="6">
        <f>SUM(Table1[[#This Row],[MOH 731_HIV_TB_StartTPT_&lt;15 HV03-31]:[MOH 731_HIV_TB_StartTPT_15+ HV03-32]])</f>
        <v>0</v>
      </c>
      <c r="DG479" s="6">
        <f t="shared" si="86"/>
        <v>0</v>
      </c>
      <c r="DH479" s="18"/>
      <c r="DI479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('202408_MCMUwgGJGcf','202408','MCMUwgGJGcf','17115','0','5','3','3','0','0','0','0','0','0','0','0','0','0','3','0','0','0','0','0','0','0','0','0','0','0','0','0','0','0','0','0');</v>
      </c>
    </row>
    <row r="480" spans="2:113" x14ac:dyDescent="0.25">
      <c r="B480" s="1">
        <v>202408</v>
      </c>
      <c r="C480" s="2">
        <v>45505</v>
      </c>
      <c r="D480" s="1">
        <v>202408</v>
      </c>
      <c r="E480" s="1"/>
      <c r="F480" s="1" t="s">
        <v>346</v>
      </c>
      <c r="G480" s="1" t="s">
        <v>347</v>
      </c>
      <c r="H480" s="1">
        <v>15216</v>
      </c>
      <c r="I480" s="1"/>
      <c r="J480" s="1">
        <v>2</v>
      </c>
      <c r="K480" s="1">
        <v>6</v>
      </c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>
        <v>2</v>
      </c>
      <c r="AK480" s="1">
        <v>2</v>
      </c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>
        <v>1</v>
      </c>
      <c r="BZ480" s="1"/>
      <c r="CA480" s="1"/>
      <c r="CB480" s="16">
        <f>SUM(Table1[[#This Row],[MOH 731_HTS_Positive_2-9 _(M)_ HV01-06]:[MOH 731_HTS_Positive_25+ _(F) (Including PMTCT)_HV01-15]])</f>
        <v>0</v>
      </c>
      <c r="CC480" s="16">
        <f>SUM(Table1[[#This Row],[MOH 731_HTS_Tests _(M)_ HV01-01]:[MOH 731_HTS_Tests _(F) (Including PMTCT)_ HV01-02]])</f>
        <v>8</v>
      </c>
      <c r="CD480" s="16">
        <f>Table1[[#This Row],[MOH 711 New ANC clients]]</f>
        <v>1</v>
      </c>
      <c r="CE480" s="6">
        <f>SUM(Table1[[#This Row],[MOH 731_EMTCT_Tested at ANC_Initial_HV02-02]])</f>
        <v>2</v>
      </c>
      <c r="CF480" s="6">
        <f t="shared" si="88"/>
        <v>0</v>
      </c>
      <c r="CG480" s="6">
        <f t="shared" si="88"/>
        <v>0</v>
      </c>
      <c r="CH480" s="6">
        <f>SUM(Table1[[#This Row],[MOH 731_EMTCT_Known Positive at 1st ANC_HV02-01]])</f>
        <v>0</v>
      </c>
      <c r="CI480" s="6">
        <f>SUM(Table1[[#This Row],[MOH 731_EMTCT_Positive Results_ANC_HV02-10]])</f>
        <v>0</v>
      </c>
      <c r="CJ480" s="6">
        <f t="shared" si="78"/>
        <v>0</v>
      </c>
      <c r="CK480" s="6">
        <f t="shared" si="79"/>
        <v>0</v>
      </c>
      <c r="CL480" s="6">
        <f>Table1[[#This Row],[MOH 731_EMTCT_Start HAART_ANC_HV02-15]]</f>
        <v>0</v>
      </c>
      <c r="CM480" s="6">
        <f>Table1[[#This Row],[MOH 731_EMTCT_On HAART at 1st ANC_HV02-14]]</f>
        <v>0</v>
      </c>
      <c r="CN480" s="6">
        <f>SUM(Table1[[#This Row],[MOH 731_HIV_TB_StartART_&lt;1 (M) HV03-01]:[MOH 731_HIV_TB_StartART_25+_(F)_HV03-14]])</f>
        <v>0</v>
      </c>
      <c r="CO480" s="6">
        <f>SUM(Table1[[#This Row],[MOH 731_HIV_TB_OnART_&lt;1 (M) HV03-15]:[MOH 731_HIV_TB_OnART_25+_(F)_HV03-28]])</f>
        <v>0</v>
      </c>
      <c r="CP480" s="6">
        <f>Table1[[#This Row],[anc1_731]]</f>
        <v>1</v>
      </c>
      <c r="CQ480" s="6">
        <f>Table1[[#This Row],[anc_kp]]</f>
        <v>0</v>
      </c>
      <c r="CR480" s="6">
        <f>Table1[[#This Row],[MOH 731_HIV_TB cases_New_HV03-61]]</f>
        <v>0</v>
      </c>
      <c r="CS480" s="6">
        <f>Table1[[#This Row],[MOH 731_HIV_TB New_KnownHIVPositive(KPs)_HV03-62]]</f>
        <v>0</v>
      </c>
      <c r="CT480" s="6">
        <f t="shared" si="80"/>
        <v>0</v>
      </c>
      <c r="CU480" s="6">
        <f t="shared" si="81"/>
        <v>0</v>
      </c>
      <c r="CV480" s="6">
        <f>Table1[[#This Row],[MOH 731_HIV_TB New HIV Positive_HV03-63]]</f>
        <v>0</v>
      </c>
      <c r="CW480" s="6">
        <f>Table1[[#This Row],[MOH 731_HIV_TB New Known HIV Positive (KP) on HAART_HV03-64]]</f>
        <v>0</v>
      </c>
      <c r="CX480" s="6">
        <f>Table1[[#This Row],[MOH 731_HIV_TB New_start_HAART_HV03-65]]</f>
        <v>0</v>
      </c>
      <c r="CY480" s="6">
        <f>SUM(Table1[[#This Row],[tb_alreadyart_3082]:[tb_newart_3083]])</f>
        <v>0</v>
      </c>
      <c r="CZ480" s="6">
        <f>SUM(Table1[[#This Row],[MOH 731_HTS_No. Initiated on PrEP (NEW)_General popn _(M)_ HV01-19]:[MOH 731_HTS_No. Initiated on PrEP (NEW)_Pregnant and breastfeeding women HV01-31]])</f>
        <v>0</v>
      </c>
      <c r="DA480" s="6">
        <f t="shared" si="82"/>
        <v>0</v>
      </c>
      <c r="DB480" s="6">
        <f t="shared" si="83"/>
        <v>0</v>
      </c>
      <c r="DC480" s="6">
        <f>Table1[[#This Row],[MOH 711 SGBV Total Survivors Seen]]</f>
        <v>0</v>
      </c>
      <c r="DD480" s="6">
        <f t="shared" si="84"/>
        <v>0</v>
      </c>
      <c r="DE480" s="6">
        <f t="shared" si="85"/>
        <v>0</v>
      </c>
      <c r="DF480" s="6">
        <f>SUM(Table1[[#This Row],[MOH 731_HIV_TB_StartTPT_&lt;15 HV03-31]:[MOH 731_HIV_TB_StartTPT_15+ HV03-32]])</f>
        <v>0</v>
      </c>
      <c r="DG480" s="6">
        <f t="shared" si="86"/>
        <v>0</v>
      </c>
      <c r="DH480" s="18"/>
      <c r="DI480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('202408_Lxolp2VqFSc','202408','Lxolp2VqFSc','15216','0','8','1','2','0','0','0','0','0','0','0','0','0','0','1','0','0','0','0','0','0','0','0','0','0','0','0','0','0','0','0','0');</v>
      </c>
    </row>
    <row r="481" spans="2:113" x14ac:dyDescent="0.25">
      <c r="B481" s="1">
        <v>202408</v>
      </c>
      <c r="C481" s="2">
        <v>45505</v>
      </c>
      <c r="D481" s="1">
        <v>202408</v>
      </c>
      <c r="E481" s="1"/>
      <c r="F481" s="1" t="s">
        <v>348</v>
      </c>
      <c r="G481" s="1" t="s">
        <v>349</v>
      </c>
      <c r="H481" s="1">
        <v>15217</v>
      </c>
      <c r="I481" s="1"/>
      <c r="J481" s="1">
        <v>3</v>
      </c>
      <c r="K481" s="1">
        <v>16</v>
      </c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>
        <v>8</v>
      </c>
      <c r="AK481" s="1"/>
      <c r="AL481" s="1">
        <v>1</v>
      </c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>
        <v>9</v>
      </c>
      <c r="BZ481" s="1"/>
      <c r="CA481" s="1"/>
      <c r="CB481" s="16">
        <f>SUM(Table1[[#This Row],[MOH 731_HTS_Positive_2-9 _(M)_ HV01-06]:[MOH 731_HTS_Positive_25+ _(F) (Including PMTCT)_HV01-15]])</f>
        <v>0</v>
      </c>
      <c r="CC481" s="16">
        <f>SUM(Table1[[#This Row],[MOH 731_HTS_Tests _(M)_ HV01-01]:[MOH 731_HTS_Tests _(F) (Including PMTCT)_ HV01-02]])</f>
        <v>19</v>
      </c>
      <c r="CD481" s="16">
        <f>Table1[[#This Row],[MOH 711 New ANC clients]]</f>
        <v>9</v>
      </c>
      <c r="CE481" s="6">
        <f>SUM(Table1[[#This Row],[MOH 731_EMTCT_Tested at ANC_Initial_HV02-02]])</f>
        <v>8</v>
      </c>
      <c r="CF481" s="6">
        <f t="shared" si="88"/>
        <v>0</v>
      </c>
      <c r="CG481" s="6">
        <f t="shared" si="88"/>
        <v>0</v>
      </c>
      <c r="CH481" s="6">
        <f>SUM(Table1[[#This Row],[MOH 731_EMTCT_Known Positive at 1st ANC_HV02-01]])</f>
        <v>0</v>
      </c>
      <c r="CI481" s="6">
        <f>SUM(Table1[[#This Row],[MOH 731_EMTCT_Positive Results_ANC_HV02-10]])</f>
        <v>0</v>
      </c>
      <c r="CJ481" s="6">
        <f t="shared" si="78"/>
        <v>0</v>
      </c>
      <c r="CK481" s="6">
        <f t="shared" si="79"/>
        <v>0</v>
      </c>
      <c r="CL481" s="6">
        <f>Table1[[#This Row],[MOH 731_EMTCT_Start HAART_ANC_HV02-15]]</f>
        <v>0</v>
      </c>
      <c r="CM481" s="6">
        <f>Table1[[#This Row],[MOH 731_EMTCT_On HAART at 1st ANC_HV02-14]]</f>
        <v>0</v>
      </c>
      <c r="CN481" s="6">
        <f>SUM(Table1[[#This Row],[MOH 731_HIV_TB_StartART_&lt;1 (M) HV03-01]:[MOH 731_HIV_TB_StartART_25+_(F)_HV03-14]])</f>
        <v>0</v>
      </c>
      <c r="CO481" s="6">
        <f>SUM(Table1[[#This Row],[MOH 731_HIV_TB_OnART_&lt;1 (M) HV03-15]:[MOH 731_HIV_TB_OnART_25+_(F)_HV03-28]])</f>
        <v>0</v>
      </c>
      <c r="CP481" s="6">
        <f>Table1[[#This Row],[anc1_731]]</f>
        <v>9</v>
      </c>
      <c r="CQ481" s="6">
        <f>Table1[[#This Row],[anc_kp]]</f>
        <v>0</v>
      </c>
      <c r="CR481" s="6">
        <f>Table1[[#This Row],[MOH 731_HIV_TB cases_New_HV03-61]]</f>
        <v>0</v>
      </c>
      <c r="CS481" s="6">
        <f>Table1[[#This Row],[MOH 731_HIV_TB New_KnownHIVPositive(KPs)_HV03-62]]</f>
        <v>0</v>
      </c>
      <c r="CT481" s="6">
        <f t="shared" si="80"/>
        <v>0</v>
      </c>
      <c r="CU481" s="6">
        <f t="shared" si="81"/>
        <v>0</v>
      </c>
      <c r="CV481" s="6">
        <f>Table1[[#This Row],[MOH 731_HIV_TB New HIV Positive_HV03-63]]</f>
        <v>0</v>
      </c>
      <c r="CW481" s="6">
        <f>Table1[[#This Row],[MOH 731_HIV_TB New Known HIV Positive (KP) on HAART_HV03-64]]</f>
        <v>0</v>
      </c>
      <c r="CX481" s="6">
        <f>Table1[[#This Row],[MOH 731_HIV_TB New_start_HAART_HV03-65]]</f>
        <v>0</v>
      </c>
      <c r="CY481" s="6">
        <f>SUM(Table1[[#This Row],[tb_alreadyart_3082]:[tb_newart_3083]])</f>
        <v>0</v>
      </c>
      <c r="CZ481" s="6">
        <f>SUM(Table1[[#This Row],[MOH 731_HTS_No. Initiated on PrEP (NEW)_General popn _(M)_ HV01-19]:[MOH 731_HTS_No. Initiated on PrEP (NEW)_Pregnant and breastfeeding women HV01-31]])</f>
        <v>0</v>
      </c>
      <c r="DA481" s="6">
        <f t="shared" si="82"/>
        <v>0</v>
      </c>
      <c r="DB481" s="6">
        <f t="shared" si="83"/>
        <v>0</v>
      </c>
      <c r="DC481" s="6">
        <f>Table1[[#This Row],[MOH 711 SGBV Total Survivors Seen]]</f>
        <v>0</v>
      </c>
      <c r="DD481" s="6">
        <f t="shared" si="84"/>
        <v>0</v>
      </c>
      <c r="DE481" s="6">
        <f t="shared" si="85"/>
        <v>0</v>
      </c>
      <c r="DF481" s="6">
        <f>SUM(Table1[[#This Row],[MOH 731_HIV_TB_StartTPT_&lt;15 HV03-31]:[MOH 731_HIV_TB_StartTPT_15+ HV03-32]])</f>
        <v>0</v>
      </c>
      <c r="DG481" s="6">
        <f t="shared" si="86"/>
        <v>0</v>
      </c>
      <c r="DH481" s="18"/>
      <c r="DI481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('202408_enpHfETZx3S','202408','enpHfETZx3S','15217','0','19','9','8','0','0','0','0','0','0','0','0','0','0','9','0','0','0','0','0','0','0','0','0','0','0','0','0','0','0','0','0');</v>
      </c>
    </row>
    <row r="482" spans="2:113" x14ac:dyDescent="0.25">
      <c r="B482" s="1">
        <v>202408</v>
      </c>
      <c r="C482" s="2">
        <v>45505</v>
      </c>
      <c r="D482" s="1">
        <v>202408</v>
      </c>
      <c r="E482" s="1"/>
      <c r="F482" s="1" t="s">
        <v>350</v>
      </c>
      <c r="G482" s="1" t="s">
        <v>351</v>
      </c>
      <c r="H482" s="1">
        <v>15223</v>
      </c>
      <c r="I482" s="1"/>
      <c r="J482" s="1">
        <v>1</v>
      </c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6">
        <f>SUM(Table1[[#This Row],[MOH 731_HTS_Positive_2-9 _(M)_ HV01-06]:[MOH 731_HTS_Positive_25+ _(F) (Including PMTCT)_HV01-15]])</f>
        <v>0</v>
      </c>
      <c r="CC482" s="16">
        <f>SUM(Table1[[#This Row],[MOH 731_HTS_Tests _(M)_ HV01-01]:[MOH 731_HTS_Tests _(F) (Including PMTCT)_ HV01-02]])</f>
        <v>1</v>
      </c>
      <c r="CD482" s="16">
        <f>Table1[[#This Row],[MOH 711 New ANC clients]]</f>
        <v>0</v>
      </c>
      <c r="CE482" s="6">
        <f>SUM(Table1[[#This Row],[MOH 731_EMTCT_Tested at ANC_Initial_HV02-02]])</f>
        <v>0</v>
      </c>
      <c r="CF482" s="6">
        <f t="shared" si="88"/>
        <v>0</v>
      </c>
      <c r="CG482" s="6">
        <f t="shared" si="88"/>
        <v>0</v>
      </c>
      <c r="CH482" s="6">
        <f>SUM(Table1[[#This Row],[MOH 731_EMTCT_Known Positive at 1st ANC_HV02-01]])</f>
        <v>0</v>
      </c>
      <c r="CI482" s="6">
        <f>SUM(Table1[[#This Row],[MOH 731_EMTCT_Positive Results_ANC_HV02-10]])</f>
        <v>0</v>
      </c>
      <c r="CJ482" s="6">
        <f t="shared" si="78"/>
        <v>0</v>
      </c>
      <c r="CK482" s="6">
        <f t="shared" si="79"/>
        <v>0</v>
      </c>
      <c r="CL482" s="6">
        <f>Table1[[#This Row],[MOH 731_EMTCT_Start HAART_ANC_HV02-15]]</f>
        <v>0</v>
      </c>
      <c r="CM482" s="6">
        <f>Table1[[#This Row],[MOH 731_EMTCT_On HAART at 1st ANC_HV02-14]]</f>
        <v>0</v>
      </c>
      <c r="CN482" s="6">
        <f>SUM(Table1[[#This Row],[MOH 731_HIV_TB_StartART_&lt;1 (M) HV03-01]:[MOH 731_HIV_TB_StartART_25+_(F)_HV03-14]])</f>
        <v>0</v>
      </c>
      <c r="CO482" s="6">
        <f>SUM(Table1[[#This Row],[MOH 731_HIV_TB_OnART_&lt;1 (M) HV03-15]:[MOH 731_HIV_TB_OnART_25+_(F)_HV03-28]])</f>
        <v>0</v>
      </c>
      <c r="CP482" s="6">
        <f>Table1[[#This Row],[anc1_731]]</f>
        <v>0</v>
      </c>
      <c r="CQ482" s="6">
        <f>Table1[[#This Row],[anc_kp]]</f>
        <v>0</v>
      </c>
      <c r="CR482" s="6">
        <f>Table1[[#This Row],[MOH 731_HIV_TB cases_New_HV03-61]]</f>
        <v>0</v>
      </c>
      <c r="CS482" s="6">
        <f>Table1[[#This Row],[MOH 731_HIV_TB New_KnownHIVPositive(KPs)_HV03-62]]</f>
        <v>0</v>
      </c>
      <c r="CT482" s="6">
        <f t="shared" si="80"/>
        <v>0</v>
      </c>
      <c r="CU482" s="6">
        <f t="shared" si="81"/>
        <v>0</v>
      </c>
      <c r="CV482" s="6">
        <f>Table1[[#This Row],[MOH 731_HIV_TB New HIV Positive_HV03-63]]</f>
        <v>0</v>
      </c>
      <c r="CW482" s="6">
        <f>Table1[[#This Row],[MOH 731_HIV_TB New Known HIV Positive (KP) on HAART_HV03-64]]</f>
        <v>0</v>
      </c>
      <c r="CX482" s="6">
        <f>Table1[[#This Row],[MOH 731_HIV_TB New_start_HAART_HV03-65]]</f>
        <v>0</v>
      </c>
      <c r="CY482" s="6">
        <f>SUM(Table1[[#This Row],[tb_alreadyart_3082]:[tb_newart_3083]])</f>
        <v>0</v>
      </c>
      <c r="CZ482" s="6">
        <f>SUM(Table1[[#This Row],[MOH 731_HTS_No. Initiated on PrEP (NEW)_General popn _(M)_ HV01-19]:[MOH 731_HTS_No. Initiated on PrEP (NEW)_Pregnant and breastfeeding women HV01-31]])</f>
        <v>0</v>
      </c>
      <c r="DA482" s="6">
        <f t="shared" si="82"/>
        <v>0</v>
      </c>
      <c r="DB482" s="6">
        <f t="shared" si="83"/>
        <v>0</v>
      </c>
      <c r="DC482" s="6">
        <f>Table1[[#This Row],[MOH 711 SGBV Total Survivors Seen]]</f>
        <v>0</v>
      </c>
      <c r="DD482" s="6">
        <f t="shared" si="84"/>
        <v>0</v>
      </c>
      <c r="DE482" s="6">
        <f t="shared" si="85"/>
        <v>0</v>
      </c>
      <c r="DF482" s="6">
        <f>SUM(Table1[[#This Row],[MOH 731_HIV_TB_StartTPT_&lt;15 HV03-31]:[MOH 731_HIV_TB_StartTPT_15+ HV03-32]])</f>
        <v>0</v>
      </c>
      <c r="DG482" s="6">
        <f t="shared" si="86"/>
        <v>0</v>
      </c>
      <c r="DH482" s="18"/>
      <c r="DI482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('202408_n2fmLyn0KHV','202408','n2fmLyn0KHV','15223','0','1','0','0','0','0','0','0','0','0','0','0','0','0','0','0','0','0','0','0','0','0','0','0','0','0','0','0','0','0','0','0');</v>
      </c>
    </row>
    <row r="483" spans="2:113" x14ac:dyDescent="0.25">
      <c r="B483" s="1">
        <v>202408</v>
      </c>
      <c r="C483" s="2">
        <v>45505</v>
      </c>
      <c r="D483" s="1">
        <v>202408</v>
      </c>
      <c r="E483" s="1"/>
      <c r="F483" s="1" t="s">
        <v>352</v>
      </c>
      <c r="G483" s="1" t="s">
        <v>353</v>
      </c>
      <c r="H483" s="1">
        <v>15243</v>
      </c>
      <c r="I483" s="1"/>
      <c r="J483" s="1">
        <v>7</v>
      </c>
      <c r="K483" s="1">
        <v>8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>
        <v>5</v>
      </c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>
        <v>5</v>
      </c>
      <c r="BZ483" s="1"/>
      <c r="CA483" s="1"/>
      <c r="CB483" s="16">
        <f>SUM(Table1[[#This Row],[MOH 731_HTS_Positive_2-9 _(M)_ HV01-06]:[MOH 731_HTS_Positive_25+ _(F) (Including PMTCT)_HV01-15]])</f>
        <v>0</v>
      </c>
      <c r="CC483" s="16">
        <f>SUM(Table1[[#This Row],[MOH 731_HTS_Tests _(M)_ HV01-01]:[MOH 731_HTS_Tests _(F) (Including PMTCT)_ HV01-02]])</f>
        <v>15</v>
      </c>
      <c r="CD483" s="16">
        <f>Table1[[#This Row],[MOH 711 New ANC clients]]</f>
        <v>5</v>
      </c>
      <c r="CE483" s="6">
        <f>SUM(Table1[[#This Row],[MOH 731_EMTCT_Tested at ANC_Initial_HV02-02]])</f>
        <v>5</v>
      </c>
      <c r="CF483" s="6">
        <f t="shared" si="88"/>
        <v>0</v>
      </c>
      <c r="CG483" s="6">
        <f t="shared" si="88"/>
        <v>0</v>
      </c>
      <c r="CH483" s="6">
        <f>SUM(Table1[[#This Row],[MOH 731_EMTCT_Known Positive at 1st ANC_HV02-01]])</f>
        <v>0</v>
      </c>
      <c r="CI483" s="6">
        <f>SUM(Table1[[#This Row],[MOH 731_EMTCT_Positive Results_ANC_HV02-10]])</f>
        <v>0</v>
      </c>
      <c r="CJ483" s="6">
        <f t="shared" si="78"/>
        <v>0</v>
      </c>
      <c r="CK483" s="6">
        <f t="shared" si="79"/>
        <v>0</v>
      </c>
      <c r="CL483" s="6">
        <f>Table1[[#This Row],[MOH 731_EMTCT_Start HAART_ANC_HV02-15]]</f>
        <v>0</v>
      </c>
      <c r="CM483" s="6">
        <f>Table1[[#This Row],[MOH 731_EMTCT_On HAART at 1st ANC_HV02-14]]</f>
        <v>0</v>
      </c>
      <c r="CN483" s="6">
        <f>SUM(Table1[[#This Row],[MOH 731_HIV_TB_StartART_&lt;1 (M) HV03-01]:[MOH 731_HIV_TB_StartART_25+_(F)_HV03-14]])</f>
        <v>0</v>
      </c>
      <c r="CO483" s="6">
        <f>SUM(Table1[[#This Row],[MOH 731_HIV_TB_OnART_&lt;1 (M) HV03-15]:[MOH 731_HIV_TB_OnART_25+_(F)_HV03-28]])</f>
        <v>0</v>
      </c>
      <c r="CP483" s="6">
        <f>Table1[[#This Row],[anc1_731]]</f>
        <v>5</v>
      </c>
      <c r="CQ483" s="6">
        <f>Table1[[#This Row],[anc_kp]]</f>
        <v>0</v>
      </c>
      <c r="CR483" s="6">
        <f>Table1[[#This Row],[MOH 731_HIV_TB cases_New_HV03-61]]</f>
        <v>0</v>
      </c>
      <c r="CS483" s="6">
        <f>Table1[[#This Row],[MOH 731_HIV_TB New_KnownHIVPositive(KPs)_HV03-62]]</f>
        <v>0</v>
      </c>
      <c r="CT483" s="6">
        <f t="shared" si="80"/>
        <v>0</v>
      </c>
      <c r="CU483" s="6">
        <f t="shared" si="81"/>
        <v>0</v>
      </c>
      <c r="CV483" s="6">
        <f>Table1[[#This Row],[MOH 731_HIV_TB New HIV Positive_HV03-63]]</f>
        <v>0</v>
      </c>
      <c r="CW483" s="6">
        <f>Table1[[#This Row],[MOH 731_HIV_TB New Known HIV Positive (KP) on HAART_HV03-64]]</f>
        <v>0</v>
      </c>
      <c r="CX483" s="6">
        <f>Table1[[#This Row],[MOH 731_HIV_TB New_start_HAART_HV03-65]]</f>
        <v>0</v>
      </c>
      <c r="CY483" s="6">
        <f>SUM(Table1[[#This Row],[tb_alreadyart_3082]:[tb_newart_3083]])</f>
        <v>0</v>
      </c>
      <c r="CZ483" s="6">
        <f>SUM(Table1[[#This Row],[MOH 731_HTS_No. Initiated on PrEP (NEW)_General popn _(M)_ HV01-19]:[MOH 731_HTS_No. Initiated on PrEP (NEW)_Pregnant and breastfeeding women HV01-31]])</f>
        <v>0</v>
      </c>
      <c r="DA483" s="6">
        <f t="shared" si="82"/>
        <v>0</v>
      </c>
      <c r="DB483" s="6">
        <f t="shared" si="83"/>
        <v>0</v>
      </c>
      <c r="DC483" s="6">
        <f>Table1[[#This Row],[MOH 711 SGBV Total Survivors Seen]]</f>
        <v>0</v>
      </c>
      <c r="DD483" s="6">
        <f t="shared" si="84"/>
        <v>0</v>
      </c>
      <c r="DE483" s="6">
        <f t="shared" si="85"/>
        <v>0</v>
      </c>
      <c r="DF483" s="6">
        <f>SUM(Table1[[#This Row],[MOH 731_HIV_TB_StartTPT_&lt;15 HV03-31]:[MOH 731_HIV_TB_StartTPT_15+ HV03-32]])</f>
        <v>0</v>
      </c>
      <c r="DG483" s="6">
        <f t="shared" si="86"/>
        <v>0</v>
      </c>
      <c r="DH483" s="18"/>
      <c r="DI483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('202408_uHzUcMn9gaD','202408','uHzUcMn9gaD','15243','0','15','5','5','0','0','0','0','0','0','0','0','0','0','5','0','0','0','0','0','0','0','0','0','0','0','0','0','0','0','0','0');</v>
      </c>
    </row>
    <row r="484" spans="2:113" x14ac:dyDescent="0.25">
      <c r="B484" s="1">
        <v>202408</v>
      </c>
      <c r="C484" s="2">
        <v>45505</v>
      </c>
      <c r="D484" s="1">
        <v>202408</v>
      </c>
      <c r="E484" s="1"/>
      <c r="F484" s="1" t="s">
        <v>731</v>
      </c>
      <c r="G484" s="1" t="s">
        <v>732</v>
      </c>
      <c r="H484" s="1">
        <v>15246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>
        <v>16</v>
      </c>
      <c r="BZ484" s="1"/>
      <c r="CA484" s="1"/>
      <c r="CB484" s="16">
        <f>SUM(Table1[[#This Row],[MOH 731_HTS_Positive_2-9 _(M)_ HV01-06]:[MOH 731_HTS_Positive_25+ _(F) (Including PMTCT)_HV01-15]])</f>
        <v>0</v>
      </c>
      <c r="CC484" s="16">
        <f>SUM(Table1[[#This Row],[MOH 731_HTS_Tests _(M)_ HV01-01]:[MOH 731_HTS_Tests _(F) (Including PMTCT)_ HV01-02]])</f>
        <v>0</v>
      </c>
      <c r="CD484" s="16">
        <f>Table1[[#This Row],[MOH 711 New ANC clients]]</f>
        <v>16</v>
      </c>
      <c r="CE484" s="6">
        <f>SUM(Table1[[#This Row],[MOH 731_EMTCT_Tested at ANC_Initial_HV02-02]])</f>
        <v>0</v>
      </c>
      <c r="CF484" s="6">
        <f t="shared" si="88"/>
        <v>0</v>
      </c>
      <c r="CG484" s="6">
        <f t="shared" si="88"/>
        <v>0</v>
      </c>
      <c r="CH484" s="6">
        <f>SUM(Table1[[#This Row],[MOH 731_EMTCT_Known Positive at 1st ANC_HV02-01]])</f>
        <v>0</v>
      </c>
      <c r="CI484" s="6">
        <f>SUM(Table1[[#This Row],[MOH 731_EMTCT_Positive Results_ANC_HV02-10]])</f>
        <v>0</v>
      </c>
      <c r="CJ484" s="6">
        <f t="shared" si="78"/>
        <v>0</v>
      </c>
      <c r="CK484" s="6">
        <f t="shared" si="79"/>
        <v>0</v>
      </c>
      <c r="CL484" s="6">
        <f>Table1[[#This Row],[MOH 731_EMTCT_Start HAART_ANC_HV02-15]]</f>
        <v>0</v>
      </c>
      <c r="CM484" s="6">
        <f>Table1[[#This Row],[MOH 731_EMTCT_On HAART at 1st ANC_HV02-14]]</f>
        <v>0</v>
      </c>
      <c r="CN484" s="6">
        <f>SUM(Table1[[#This Row],[MOH 731_HIV_TB_StartART_&lt;1 (M) HV03-01]:[MOH 731_HIV_TB_StartART_25+_(F)_HV03-14]])</f>
        <v>0</v>
      </c>
      <c r="CO484" s="6">
        <f>SUM(Table1[[#This Row],[MOH 731_HIV_TB_OnART_&lt;1 (M) HV03-15]:[MOH 731_HIV_TB_OnART_25+_(F)_HV03-28]])</f>
        <v>0</v>
      </c>
      <c r="CP484" s="6">
        <f>Table1[[#This Row],[anc1_731]]</f>
        <v>16</v>
      </c>
      <c r="CQ484" s="6">
        <f>Table1[[#This Row],[anc_kp]]</f>
        <v>0</v>
      </c>
      <c r="CR484" s="6">
        <f>Table1[[#This Row],[MOH 731_HIV_TB cases_New_HV03-61]]</f>
        <v>0</v>
      </c>
      <c r="CS484" s="6">
        <f>Table1[[#This Row],[MOH 731_HIV_TB New_KnownHIVPositive(KPs)_HV03-62]]</f>
        <v>0</v>
      </c>
      <c r="CT484" s="6">
        <f t="shared" si="80"/>
        <v>0</v>
      </c>
      <c r="CU484" s="6">
        <f t="shared" si="81"/>
        <v>0</v>
      </c>
      <c r="CV484" s="6">
        <f>Table1[[#This Row],[MOH 731_HIV_TB New HIV Positive_HV03-63]]</f>
        <v>0</v>
      </c>
      <c r="CW484" s="6">
        <f>Table1[[#This Row],[MOH 731_HIV_TB New Known HIV Positive (KP) on HAART_HV03-64]]</f>
        <v>0</v>
      </c>
      <c r="CX484" s="6">
        <f>Table1[[#This Row],[MOH 731_HIV_TB New_start_HAART_HV03-65]]</f>
        <v>0</v>
      </c>
      <c r="CY484" s="6">
        <f>SUM(Table1[[#This Row],[tb_alreadyart_3082]:[tb_newart_3083]])</f>
        <v>0</v>
      </c>
      <c r="CZ484" s="6">
        <f>SUM(Table1[[#This Row],[MOH 731_HTS_No. Initiated on PrEP (NEW)_General popn _(M)_ HV01-19]:[MOH 731_HTS_No. Initiated on PrEP (NEW)_Pregnant and breastfeeding women HV01-31]])</f>
        <v>0</v>
      </c>
      <c r="DA484" s="6">
        <f t="shared" si="82"/>
        <v>0</v>
      </c>
      <c r="DB484" s="6">
        <f t="shared" si="83"/>
        <v>0</v>
      </c>
      <c r="DC484" s="6">
        <f>Table1[[#This Row],[MOH 711 SGBV Total Survivors Seen]]</f>
        <v>0</v>
      </c>
      <c r="DD484" s="6">
        <f t="shared" si="84"/>
        <v>0</v>
      </c>
      <c r="DE484" s="6">
        <f t="shared" si="85"/>
        <v>0</v>
      </c>
      <c r="DF484" s="6">
        <f>SUM(Table1[[#This Row],[MOH 731_HIV_TB_StartTPT_&lt;15 HV03-31]:[MOH 731_HIV_TB_StartTPT_15+ HV03-32]])</f>
        <v>0</v>
      </c>
      <c r="DG484" s="6">
        <f t="shared" si="86"/>
        <v>0</v>
      </c>
      <c r="DH484" s="18"/>
      <c r="DI484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('202408_plOjjO8D92R','202408','plOjjO8D92R','15246','0','0','16','0','0','0','0','0','0','0','0','0','0','0','16','0','0','0','0','0','0','0','0','0','0','0','0','0','0','0','0','0');</v>
      </c>
    </row>
    <row r="485" spans="2:113" x14ac:dyDescent="0.25">
      <c r="B485" s="1">
        <v>202408</v>
      </c>
      <c r="C485" s="2">
        <v>45505</v>
      </c>
      <c r="D485" s="1">
        <v>202408</v>
      </c>
      <c r="E485" s="1"/>
      <c r="F485" s="1" t="s">
        <v>354</v>
      </c>
      <c r="G485" s="1" t="s">
        <v>355</v>
      </c>
      <c r="H485" s="1">
        <v>17277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>
        <v>6</v>
      </c>
      <c r="BZ485" s="1"/>
      <c r="CA485" s="1"/>
      <c r="CB485" s="16">
        <f>SUM(Table1[[#This Row],[MOH 731_HTS_Positive_2-9 _(M)_ HV01-06]:[MOH 731_HTS_Positive_25+ _(F) (Including PMTCT)_HV01-15]])</f>
        <v>0</v>
      </c>
      <c r="CC485" s="16">
        <f>SUM(Table1[[#This Row],[MOH 731_HTS_Tests _(M)_ HV01-01]:[MOH 731_HTS_Tests _(F) (Including PMTCT)_ HV01-02]])</f>
        <v>0</v>
      </c>
      <c r="CD485" s="16">
        <f>Table1[[#This Row],[MOH 711 New ANC clients]]</f>
        <v>6</v>
      </c>
      <c r="CE485" s="6">
        <f>SUM(Table1[[#This Row],[MOH 731_EMTCT_Tested at ANC_Initial_HV02-02]])</f>
        <v>0</v>
      </c>
      <c r="CF485" s="6">
        <f t="shared" si="88"/>
        <v>0</v>
      </c>
      <c r="CG485" s="6">
        <f t="shared" si="88"/>
        <v>0</v>
      </c>
      <c r="CH485" s="6">
        <f>SUM(Table1[[#This Row],[MOH 731_EMTCT_Known Positive at 1st ANC_HV02-01]])</f>
        <v>0</v>
      </c>
      <c r="CI485" s="6">
        <f>SUM(Table1[[#This Row],[MOH 731_EMTCT_Positive Results_ANC_HV02-10]])</f>
        <v>0</v>
      </c>
      <c r="CJ485" s="6">
        <f t="shared" si="78"/>
        <v>0</v>
      </c>
      <c r="CK485" s="6">
        <f t="shared" si="79"/>
        <v>0</v>
      </c>
      <c r="CL485" s="6">
        <f>Table1[[#This Row],[MOH 731_EMTCT_Start HAART_ANC_HV02-15]]</f>
        <v>0</v>
      </c>
      <c r="CM485" s="6">
        <f>Table1[[#This Row],[MOH 731_EMTCT_On HAART at 1st ANC_HV02-14]]</f>
        <v>0</v>
      </c>
      <c r="CN485" s="6">
        <f>SUM(Table1[[#This Row],[MOH 731_HIV_TB_StartART_&lt;1 (M) HV03-01]:[MOH 731_HIV_TB_StartART_25+_(F)_HV03-14]])</f>
        <v>0</v>
      </c>
      <c r="CO485" s="6">
        <f>SUM(Table1[[#This Row],[MOH 731_HIV_TB_OnART_&lt;1 (M) HV03-15]:[MOH 731_HIV_TB_OnART_25+_(F)_HV03-28]])</f>
        <v>0</v>
      </c>
      <c r="CP485" s="6">
        <f>Table1[[#This Row],[anc1_731]]</f>
        <v>6</v>
      </c>
      <c r="CQ485" s="6">
        <f>Table1[[#This Row],[anc_kp]]</f>
        <v>0</v>
      </c>
      <c r="CR485" s="6">
        <f>Table1[[#This Row],[MOH 731_HIV_TB cases_New_HV03-61]]</f>
        <v>0</v>
      </c>
      <c r="CS485" s="6">
        <f>Table1[[#This Row],[MOH 731_HIV_TB New_KnownHIVPositive(KPs)_HV03-62]]</f>
        <v>0</v>
      </c>
      <c r="CT485" s="6">
        <f t="shared" si="80"/>
        <v>0</v>
      </c>
      <c r="CU485" s="6">
        <f t="shared" si="81"/>
        <v>0</v>
      </c>
      <c r="CV485" s="6">
        <f>Table1[[#This Row],[MOH 731_HIV_TB New HIV Positive_HV03-63]]</f>
        <v>0</v>
      </c>
      <c r="CW485" s="6">
        <f>Table1[[#This Row],[MOH 731_HIV_TB New Known HIV Positive (KP) on HAART_HV03-64]]</f>
        <v>0</v>
      </c>
      <c r="CX485" s="6">
        <f>Table1[[#This Row],[MOH 731_HIV_TB New_start_HAART_HV03-65]]</f>
        <v>0</v>
      </c>
      <c r="CY485" s="6">
        <f>SUM(Table1[[#This Row],[tb_alreadyart_3082]:[tb_newart_3083]])</f>
        <v>0</v>
      </c>
      <c r="CZ485" s="6">
        <f>SUM(Table1[[#This Row],[MOH 731_HTS_No. Initiated on PrEP (NEW)_General popn _(M)_ HV01-19]:[MOH 731_HTS_No. Initiated on PrEP (NEW)_Pregnant and breastfeeding women HV01-31]])</f>
        <v>0</v>
      </c>
      <c r="DA485" s="6">
        <f t="shared" si="82"/>
        <v>0</v>
      </c>
      <c r="DB485" s="6">
        <f t="shared" si="83"/>
        <v>0</v>
      </c>
      <c r="DC485" s="6">
        <f>Table1[[#This Row],[MOH 711 SGBV Total Survivors Seen]]</f>
        <v>0</v>
      </c>
      <c r="DD485" s="6">
        <f t="shared" si="84"/>
        <v>0</v>
      </c>
      <c r="DE485" s="6">
        <f t="shared" si="85"/>
        <v>0</v>
      </c>
      <c r="DF485" s="6">
        <f>SUM(Table1[[#This Row],[MOH 731_HIV_TB_StartTPT_&lt;15 HV03-31]:[MOH 731_HIV_TB_StartTPT_15+ HV03-32]])</f>
        <v>0</v>
      </c>
      <c r="DG485" s="6">
        <f t="shared" si="86"/>
        <v>0</v>
      </c>
      <c r="DH485" s="18"/>
      <c r="DI485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('202408_F8TWQkHs03c','202408','F8TWQkHs03c','17277','0','0','6','0','0','0','0','0','0','0','0','0','0','0','6','0','0','0','0','0','0','0','0','0','0','0','0','0','0','0','0','0');</v>
      </c>
    </row>
    <row r="486" spans="2:113" x14ac:dyDescent="0.25">
      <c r="B486" s="1">
        <v>202408</v>
      </c>
      <c r="C486" s="2">
        <v>45505</v>
      </c>
      <c r="D486" s="1">
        <v>202408</v>
      </c>
      <c r="E486" s="1"/>
      <c r="F486" s="1" t="s">
        <v>578</v>
      </c>
      <c r="G486" s="1" t="s">
        <v>579</v>
      </c>
      <c r="H486" s="1">
        <v>20433</v>
      </c>
      <c r="I486" s="1" t="s">
        <v>89</v>
      </c>
      <c r="J486" s="1"/>
      <c r="K486" s="1">
        <v>2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>
        <v>2</v>
      </c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>
        <v>2</v>
      </c>
      <c r="BZ486" s="1"/>
      <c r="CA486" s="1"/>
      <c r="CB486" s="16">
        <f>SUM(Table1[[#This Row],[MOH 731_HTS_Positive_2-9 _(M)_ HV01-06]:[MOH 731_HTS_Positive_25+ _(F) (Including PMTCT)_HV01-15]])</f>
        <v>0</v>
      </c>
      <c r="CC486" s="16">
        <f>SUM(Table1[[#This Row],[MOH 731_HTS_Tests _(M)_ HV01-01]:[MOH 731_HTS_Tests _(F) (Including PMTCT)_ HV01-02]])</f>
        <v>2</v>
      </c>
      <c r="CD486" s="16">
        <f>Table1[[#This Row],[MOH 711 New ANC clients]]</f>
        <v>2</v>
      </c>
      <c r="CE486" s="6">
        <f>SUM(Table1[[#This Row],[MOH 731_EMTCT_Tested at ANC_Initial_HV02-02]])</f>
        <v>2</v>
      </c>
      <c r="CF486" s="6">
        <f t="shared" si="88"/>
        <v>0</v>
      </c>
      <c r="CG486" s="6">
        <f t="shared" si="88"/>
        <v>0</v>
      </c>
      <c r="CH486" s="6">
        <f>SUM(Table1[[#This Row],[MOH 731_EMTCT_Known Positive at 1st ANC_HV02-01]])</f>
        <v>0</v>
      </c>
      <c r="CI486" s="6">
        <f>SUM(Table1[[#This Row],[MOH 731_EMTCT_Positive Results_ANC_HV02-10]])</f>
        <v>0</v>
      </c>
      <c r="CJ486" s="6">
        <f t="shared" si="78"/>
        <v>0</v>
      </c>
      <c r="CK486" s="6">
        <f t="shared" si="79"/>
        <v>0</v>
      </c>
      <c r="CL486" s="6">
        <f>Table1[[#This Row],[MOH 731_EMTCT_Start HAART_ANC_HV02-15]]</f>
        <v>0</v>
      </c>
      <c r="CM486" s="6">
        <f>Table1[[#This Row],[MOH 731_EMTCT_On HAART at 1st ANC_HV02-14]]</f>
        <v>0</v>
      </c>
      <c r="CN486" s="6">
        <f>SUM(Table1[[#This Row],[MOH 731_HIV_TB_StartART_&lt;1 (M) HV03-01]:[MOH 731_HIV_TB_StartART_25+_(F)_HV03-14]])</f>
        <v>0</v>
      </c>
      <c r="CO486" s="6">
        <f>SUM(Table1[[#This Row],[MOH 731_HIV_TB_OnART_&lt;1 (M) HV03-15]:[MOH 731_HIV_TB_OnART_25+_(F)_HV03-28]])</f>
        <v>0</v>
      </c>
      <c r="CP486" s="6">
        <f>Table1[[#This Row],[anc1_731]]</f>
        <v>2</v>
      </c>
      <c r="CQ486" s="6">
        <f>Table1[[#This Row],[anc_kp]]</f>
        <v>0</v>
      </c>
      <c r="CR486" s="6">
        <f>Table1[[#This Row],[MOH 731_HIV_TB cases_New_HV03-61]]</f>
        <v>0</v>
      </c>
      <c r="CS486" s="6">
        <f>Table1[[#This Row],[MOH 731_HIV_TB New_KnownHIVPositive(KPs)_HV03-62]]</f>
        <v>0</v>
      </c>
      <c r="CT486" s="6">
        <f t="shared" si="80"/>
        <v>0</v>
      </c>
      <c r="CU486" s="6">
        <f t="shared" si="81"/>
        <v>0</v>
      </c>
      <c r="CV486" s="6">
        <f>Table1[[#This Row],[MOH 731_HIV_TB New HIV Positive_HV03-63]]</f>
        <v>0</v>
      </c>
      <c r="CW486" s="6">
        <f>Table1[[#This Row],[MOH 731_HIV_TB New Known HIV Positive (KP) on HAART_HV03-64]]</f>
        <v>0</v>
      </c>
      <c r="CX486" s="6">
        <f>Table1[[#This Row],[MOH 731_HIV_TB New_start_HAART_HV03-65]]</f>
        <v>0</v>
      </c>
      <c r="CY486" s="6">
        <f>SUM(Table1[[#This Row],[tb_alreadyart_3082]:[tb_newart_3083]])</f>
        <v>0</v>
      </c>
      <c r="CZ486" s="6">
        <f>SUM(Table1[[#This Row],[MOH 731_HTS_No. Initiated on PrEP (NEW)_General popn _(M)_ HV01-19]:[MOH 731_HTS_No. Initiated on PrEP (NEW)_Pregnant and breastfeeding women HV01-31]])</f>
        <v>0</v>
      </c>
      <c r="DA486" s="6">
        <f t="shared" si="82"/>
        <v>0</v>
      </c>
      <c r="DB486" s="6">
        <f t="shared" si="83"/>
        <v>0</v>
      </c>
      <c r="DC486" s="6">
        <f>Table1[[#This Row],[MOH 711 SGBV Total Survivors Seen]]</f>
        <v>0</v>
      </c>
      <c r="DD486" s="6">
        <f t="shared" si="84"/>
        <v>0</v>
      </c>
      <c r="DE486" s="6">
        <f t="shared" si="85"/>
        <v>0</v>
      </c>
      <c r="DF486" s="6">
        <f>SUM(Table1[[#This Row],[MOH 731_HIV_TB_StartTPT_&lt;15 HV03-31]:[MOH 731_HIV_TB_StartTPT_15+ HV03-32]])</f>
        <v>0</v>
      </c>
      <c r="DG486" s="6">
        <f t="shared" si="86"/>
        <v>0</v>
      </c>
      <c r="DH486" s="18"/>
      <c r="DI486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('202408_P5L3QikFYty','202408','P5L3QikFYty','20433','0','2','2','2','0','0','0','0','0','0','0','0','0','0','2','0','0','0','0','0','0','0','0','0','0','0','0','0','0','0','0','0');</v>
      </c>
    </row>
    <row r="487" spans="2:113" x14ac:dyDescent="0.25">
      <c r="B487" s="1">
        <v>202408</v>
      </c>
      <c r="C487" s="2">
        <v>45505</v>
      </c>
      <c r="D487" s="1">
        <v>202408</v>
      </c>
      <c r="E487" s="1"/>
      <c r="F487" s="1" t="s">
        <v>356</v>
      </c>
      <c r="G487" s="1" t="s">
        <v>357</v>
      </c>
      <c r="H487" s="1">
        <v>15270</v>
      </c>
      <c r="I487" s="1"/>
      <c r="J487" s="1">
        <v>8</v>
      </c>
      <c r="K487" s="1">
        <v>100</v>
      </c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>
        <v>2</v>
      </c>
      <c r="X487" s="1"/>
      <c r="Y487" s="1"/>
      <c r="Z487" s="1"/>
      <c r="AA487" s="1"/>
      <c r="AB487" s="1"/>
      <c r="AC487" s="1">
        <v>1</v>
      </c>
      <c r="AD487" s="1"/>
      <c r="AE487" s="1"/>
      <c r="AF487" s="1"/>
      <c r="AG487" s="1"/>
      <c r="AH487" s="1"/>
      <c r="AI487" s="1"/>
      <c r="AJ487" s="1">
        <v>19</v>
      </c>
      <c r="AK487" s="1">
        <v>58</v>
      </c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>
        <v>18</v>
      </c>
      <c r="BZ487" s="1"/>
      <c r="CA487" s="1"/>
      <c r="CB487" s="16">
        <f>SUM(Table1[[#This Row],[MOH 731_HTS_Positive_2-9 _(M)_ HV01-06]:[MOH 731_HTS_Positive_25+ _(F) (Including PMTCT)_HV01-15]])</f>
        <v>0</v>
      </c>
      <c r="CC487" s="16">
        <f>SUM(Table1[[#This Row],[MOH 731_HTS_Tests _(M)_ HV01-01]:[MOH 731_HTS_Tests _(F) (Including PMTCT)_ HV01-02]])</f>
        <v>108</v>
      </c>
      <c r="CD487" s="16">
        <f>Table1[[#This Row],[MOH 711 New ANC clients]]</f>
        <v>18</v>
      </c>
      <c r="CE487" s="6">
        <f>SUM(Table1[[#This Row],[MOH 731_EMTCT_Tested at ANC_Initial_HV02-02]])</f>
        <v>19</v>
      </c>
      <c r="CF487" s="6">
        <f t="shared" si="88"/>
        <v>0</v>
      </c>
      <c r="CG487" s="6">
        <f t="shared" si="88"/>
        <v>0</v>
      </c>
      <c r="CH487" s="6">
        <f>SUM(Table1[[#This Row],[MOH 731_EMTCT_Known Positive at 1st ANC_HV02-01]])</f>
        <v>0</v>
      </c>
      <c r="CI487" s="6">
        <f>SUM(Table1[[#This Row],[MOH 731_EMTCT_Positive Results_ANC_HV02-10]])</f>
        <v>0</v>
      </c>
      <c r="CJ487" s="6">
        <f t="shared" si="78"/>
        <v>0</v>
      </c>
      <c r="CK487" s="6">
        <f t="shared" si="79"/>
        <v>0</v>
      </c>
      <c r="CL487" s="6">
        <f>Table1[[#This Row],[MOH 731_EMTCT_Start HAART_ANC_HV02-15]]</f>
        <v>0</v>
      </c>
      <c r="CM487" s="6">
        <f>Table1[[#This Row],[MOH 731_EMTCT_On HAART at 1st ANC_HV02-14]]</f>
        <v>0</v>
      </c>
      <c r="CN487" s="6">
        <f>SUM(Table1[[#This Row],[MOH 731_HIV_TB_StartART_&lt;1 (M) HV03-01]:[MOH 731_HIV_TB_StartART_25+_(F)_HV03-14]])</f>
        <v>0</v>
      </c>
      <c r="CO487" s="6">
        <f>SUM(Table1[[#This Row],[MOH 731_HIV_TB_OnART_&lt;1 (M) HV03-15]:[MOH 731_HIV_TB_OnART_25+_(F)_HV03-28]])</f>
        <v>0</v>
      </c>
      <c r="CP487" s="6">
        <f>Table1[[#This Row],[anc1_731]]</f>
        <v>18</v>
      </c>
      <c r="CQ487" s="6">
        <f>Table1[[#This Row],[anc_kp]]</f>
        <v>0</v>
      </c>
      <c r="CR487" s="6">
        <f>Table1[[#This Row],[MOH 731_HIV_TB cases_New_HV03-61]]</f>
        <v>0</v>
      </c>
      <c r="CS487" s="6">
        <f>Table1[[#This Row],[MOH 731_HIV_TB New_KnownHIVPositive(KPs)_HV03-62]]</f>
        <v>0</v>
      </c>
      <c r="CT487" s="6">
        <f t="shared" si="80"/>
        <v>0</v>
      </c>
      <c r="CU487" s="6">
        <f t="shared" si="81"/>
        <v>0</v>
      </c>
      <c r="CV487" s="6">
        <f>Table1[[#This Row],[MOH 731_HIV_TB New HIV Positive_HV03-63]]</f>
        <v>0</v>
      </c>
      <c r="CW487" s="6">
        <f>Table1[[#This Row],[MOH 731_HIV_TB New Known HIV Positive (KP) on HAART_HV03-64]]</f>
        <v>0</v>
      </c>
      <c r="CX487" s="6">
        <f>Table1[[#This Row],[MOH 731_HIV_TB New_start_HAART_HV03-65]]</f>
        <v>0</v>
      </c>
      <c r="CY487" s="6">
        <f>SUM(Table1[[#This Row],[tb_alreadyart_3082]:[tb_newart_3083]])</f>
        <v>0</v>
      </c>
      <c r="CZ487" s="6">
        <f>SUM(Table1[[#This Row],[MOH 731_HTS_No. Initiated on PrEP (NEW)_General popn _(M)_ HV01-19]:[MOH 731_HTS_No. Initiated on PrEP (NEW)_Pregnant and breastfeeding women HV01-31]])</f>
        <v>3</v>
      </c>
      <c r="DA487" s="6">
        <f t="shared" si="82"/>
        <v>0</v>
      </c>
      <c r="DB487" s="6">
        <f t="shared" si="83"/>
        <v>0</v>
      </c>
      <c r="DC487" s="6">
        <f>Table1[[#This Row],[MOH 711 SGBV Total Survivors Seen]]</f>
        <v>0</v>
      </c>
      <c r="DD487" s="6">
        <f t="shared" si="84"/>
        <v>0</v>
      </c>
      <c r="DE487" s="6">
        <f t="shared" si="85"/>
        <v>0</v>
      </c>
      <c r="DF487" s="6">
        <f>SUM(Table1[[#This Row],[MOH 731_HIV_TB_StartTPT_&lt;15 HV03-31]:[MOH 731_HIV_TB_StartTPT_15+ HV03-32]])</f>
        <v>0</v>
      </c>
      <c r="DG487" s="6">
        <f t="shared" si="86"/>
        <v>0</v>
      </c>
      <c r="DH487" s="18"/>
      <c r="DI487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('202408_uhLZv7nkdpl','202408','uhLZv7nkdpl','15270','0','108','18','19','0','0','0','0','0','0','0','0','0','0','18','0','0','0','0','0','0','0','0','0','3','0','0','0','0','0','0','0');</v>
      </c>
    </row>
    <row r="488" spans="2:113" x14ac:dyDescent="0.25">
      <c r="B488" s="1">
        <v>202408</v>
      </c>
      <c r="C488" s="2">
        <v>45505</v>
      </c>
      <c r="D488" s="1">
        <v>202408</v>
      </c>
      <c r="E488" s="1"/>
      <c r="F488" s="1" t="s">
        <v>773</v>
      </c>
      <c r="G488" s="1" t="s">
        <v>774</v>
      </c>
      <c r="H488" s="1">
        <v>20718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>
        <v>9</v>
      </c>
      <c r="BZ488" s="1"/>
      <c r="CA488" s="1"/>
      <c r="CB488" s="16">
        <f>SUM(Table1[[#This Row],[MOH 731_HTS_Positive_2-9 _(M)_ HV01-06]:[MOH 731_HTS_Positive_25+ _(F) (Including PMTCT)_HV01-15]])</f>
        <v>0</v>
      </c>
      <c r="CC488" s="16">
        <f>SUM(Table1[[#This Row],[MOH 731_HTS_Tests _(M)_ HV01-01]:[MOH 731_HTS_Tests _(F) (Including PMTCT)_ HV01-02]])</f>
        <v>0</v>
      </c>
      <c r="CD488" s="16">
        <f>Table1[[#This Row],[MOH 711 New ANC clients]]</f>
        <v>9</v>
      </c>
      <c r="CE488" s="6">
        <f>SUM(Table1[[#This Row],[MOH 731_EMTCT_Tested at ANC_Initial_HV02-02]])</f>
        <v>0</v>
      </c>
      <c r="CF488" s="6">
        <f t="shared" si="88"/>
        <v>0</v>
      </c>
      <c r="CG488" s="6">
        <f t="shared" si="88"/>
        <v>0</v>
      </c>
      <c r="CH488" s="6">
        <f>SUM(Table1[[#This Row],[MOH 731_EMTCT_Known Positive at 1st ANC_HV02-01]])</f>
        <v>0</v>
      </c>
      <c r="CI488" s="6">
        <f>SUM(Table1[[#This Row],[MOH 731_EMTCT_Positive Results_ANC_HV02-10]])</f>
        <v>0</v>
      </c>
      <c r="CJ488" s="6">
        <f t="shared" si="78"/>
        <v>0</v>
      </c>
      <c r="CK488" s="6">
        <f t="shared" si="79"/>
        <v>0</v>
      </c>
      <c r="CL488" s="6">
        <f>Table1[[#This Row],[MOH 731_EMTCT_Start HAART_ANC_HV02-15]]</f>
        <v>0</v>
      </c>
      <c r="CM488" s="6">
        <f>Table1[[#This Row],[MOH 731_EMTCT_On HAART at 1st ANC_HV02-14]]</f>
        <v>0</v>
      </c>
      <c r="CN488" s="6">
        <f>SUM(Table1[[#This Row],[MOH 731_HIV_TB_StartART_&lt;1 (M) HV03-01]:[MOH 731_HIV_TB_StartART_25+_(F)_HV03-14]])</f>
        <v>0</v>
      </c>
      <c r="CO488" s="6">
        <f>SUM(Table1[[#This Row],[MOH 731_HIV_TB_OnART_&lt;1 (M) HV03-15]:[MOH 731_HIV_TB_OnART_25+_(F)_HV03-28]])</f>
        <v>0</v>
      </c>
      <c r="CP488" s="6">
        <f>Table1[[#This Row],[anc1_731]]</f>
        <v>9</v>
      </c>
      <c r="CQ488" s="6">
        <f>Table1[[#This Row],[anc_kp]]</f>
        <v>0</v>
      </c>
      <c r="CR488" s="6">
        <f>Table1[[#This Row],[MOH 731_HIV_TB cases_New_HV03-61]]</f>
        <v>0</v>
      </c>
      <c r="CS488" s="6">
        <f>Table1[[#This Row],[MOH 731_HIV_TB New_KnownHIVPositive(KPs)_HV03-62]]</f>
        <v>0</v>
      </c>
      <c r="CT488" s="6">
        <f t="shared" si="80"/>
        <v>0</v>
      </c>
      <c r="CU488" s="6">
        <f t="shared" si="81"/>
        <v>0</v>
      </c>
      <c r="CV488" s="6">
        <f>Table1[[#This Row],[MOH 731_HIV_TB New HIV Positive_HV03-63]]</f>
        <v>0</v>
      </c>
      <c r="CW488" s="6">
        <f>Table1[[#This Row],[MOH 731_HIV_TB New Known HIV Positive (KP) on HAART_HV03-64]]</f>
        <v>0</v>
      </c>
      <c r="CX488" s="6">
        <f>Table1[[#This Row],[MOH 731_HIV_TB New_start_HAART_HV03-65]]</f>
        <v>0</v>
      </c>
      <c r="CY488" s="6">
        <f>SUM(Table1[[#This Row],[tb_alreadyart_3082]:[tb_newart_3083]])</f>
        <v>0</v>
      </c>
      <c r="CZ488" s="6">
        <f>SUM(Table1[[#This Row],[MOH 731_HTS_No. Initiated on PrEP (NEW)_General popn _(M)_ HV01-19]:[MOH 731_HTS_No. Initiated on PrEP (NEW)_Pregnant and breastfeeding women HV01-31]])</f>
        <v>0</v>
      </c>
      <c r="DA488" s="6">
        <f t="shared" si="82"/>
        <v>0</v>
      </c>
      <c r="DB488" s="6">
        <f t="shared" si="83"/>
        <v>0</v>
      </c>
      <c r="DC488" s="6">
        <f>Table1[[#This Row],[MOH 711 SGBV Total Survivors Seen]]</f>
        <v>0</v>
      </c>
      <c r="DD488" s="6">
        <f t="shared" si="84"/>
        <v>0</v>
      </c>
      <c r="DE488" s="6">
        <f t="shared" si="85"/>
        <v>0</v>
      </c>
      <c r="DF488" s="6">
        <f>SUM(Table1[[#This Row],[MOH 731_HIV_TB_StartTPT_&lt;15 HV03-31]:[MOH 731_HIV_TB_StartTPT_15+ HV03-32]])</f>
        <v>0</v>
      </c>
      <c r="DG488" s="6">
        <f t="shared" si="86"/>
        <v>0</v>
      </c>
      <c r="DH488" s="18"/>
      <c r="DI488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('202408_ISyjUrE7SGj','202408','ISyjUrE7SGj','20718','0','0','9','0','0','0','0','0','0','0','0','0','0','0','9','0','0','0','0','0','0','0','0','0','0','0','0','0','0','0','0','0');</v>
      </c>
    </row>
    <row r="489" spans="2:113" x14ac:dyDescent="0.25">
      <c r="B489" s="1">
        <v>202408</v>
      </c>
      <c r="C489" s="2">
        <v>45505</v>
      </c>
      <c r="D489" s="1">
        <v>202408</v>
      </c>
      <c r="E489" s="1"/>
      <c r="F489" s="1" t="s">
        <v>580</v>
      </c>
      <c r="G489" s="1" t="s">
        <v>581</v>
      </c>
      <c r="H489" s="1">
        <v>17280</v>
      </c>
      <c r="I489" s="1"/>
      <c r="J489" s="1"/>
      <c r="K489" s="1">
        <v>8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>
        <v>5</v>
      </c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>
        <v>5</v>
      </c>
      <c r="BZ489" s="1"/>
      <c r="CA489" s="1"/>
      <c r="CB489" s="16">
        <f>SUM(Table1[[#This Row],[MOH 731_HTS_Positive_2-9 _(M)_ HV01-06]:[MOH 731_HTS_Positive_25+ _(F) (Including PMTCT)_HV01-15]])</f>
        <v>0</v>
      </c>
      <c r="CC489" s="16">
        <f>SUM(Table1[[#This Row],[MOH 731_HTS_Tests _(M)_ HV01-01]:[MOH 731_HTS_Tests _(F) (Including PMTCT)_ HV01-02]])</f>
        <v>8</v>
      </c>
      <c r="CD489" s="16">
        <f>Table1[[#This Row],[MOH 711 New ANC clients]]</f>
        <v>5</v>
      </c>
      <c r="CE489" s="6">
        <f>SUM(Table1[[#This Row],[MOH 731_EMTCT_Tested at ANC_Initial_HV02-02]])</f>
        <v>5</v>
      </c>
      <c r="CF489" s="6">
        <f t="shared" si="88"/>
        <v>0</v>
      </c>
      <c r="CG489" s="6">
        <f t="shared" si="88"/>
        <v>0</v>
      </c>
      <c r="CH489" s="6">
        <f>SUM(Table1[[#This Row],[MOH 731_EMTCT_Known Positive at 1st ANC_HV02-01]])</f>
        <v>0</v>
      </c>
      <c r="CI489" s="6">
        <f>SUM(Table1[[#This Row],[MOH 731_EMTCT_Positive Results_ANC_HV02-10]])</f>
        <v>0</v>
      </c>
      <c r="CJ489" s="6">
        <f t="shared" si="78"/>
        <v>0</v>
      </c>
      <c r="CK489" s="6">
        <f t="shared" si="79"/>
        <v>0</v>
      </c>
      <c r="CL489" s="6">
        <f>Table1[[#This Row],[MOH 731_EMTCT_Start HAART_ANC_HV02-15]]</f>
        <v>0</v>
      </c>
      <c r="CM489" s="6">
        <f>Table1[[#This Row],[MOH 731_EMTCT_On HAART at 1st ANC_HV02-14]]</f>
        <v>0</v>
      </c>
      <c r="CN489" s="6">
        <f>SUM(Table1[[#This Row],[MOH 731_HIV_TB_StartART_&lt;1 (M) HV03-01]:[MOH 731_HIV_TB_StartART_25+_(F)_HV03-14]])</f>
        <v>0</v>
      </c>
      <c r="CO489" s="6">
        <f>SUM(Table1[[#This Row],[MOH 731_HIV_TB_OnART_&lt;1 (M) HV03-15]:[MOH 731_HIV_TB_OnART_25+_(F)_HV03-28]])</f>
        <v>0</v>
      </c>
      <c r="CP489" s="6">
        <f>Table1[[#This Row],[anc1_731]]</f>
        <v>5</v>
      </c>
      <c r="CQ489" s="6">
        <f>Table1[[#This Row],[anc_kp]]</f>
        <v>0</v>
      </c>
      <c r="CR489" s="6">
        <f>Table1[[#This Row],[MOH 731_HIV_TB cases_New_HV03-61]]</f>
        <v>0</v>
      </c>
      <c r="CS489" s="6">
        <f>Table1[[#This Row],[MOH 731_HIV_TB New_KnownHIVPositive(KPs)_HV03-62]]</f>
        <v>0</v>
      </c>
      <c r="CT489" s="6">
        <f t="shared" si="80"/>
        <v>0</v>
      </c>
      <c r="CU489" s="6">
        <f t="shared" si="81"/>
        <v>0</v>
      </c>
      <c r="CV489" s="6">
        <f>Table1[[#This Row],[MOH 731_HIV_TB New HIV Positive_HV03-63]]</f>
        <v>0</v>
      </c>
      <c r="CW489" s="6">
        <f>Table1[[#This Row],[MOH 731_HIV_TB New Known HIV Positive (KP) on HAART_HV03-64]]</f>
        <v>0</v>
      </c>
      <c r="CX489" s="6">
        <f>Table1[[#This Row],[MOH 731_HIV_TB New_start_HAART_HV03-65]]</f>
        <v>0</v>
      </c>
      <c r="CY489" s="6">
        <f>SUM(Table1[[#This Row],[tb_alreadyart_3082]:[tb_newart_3083]])</f>
        <v>0</v>
      </c>
      <c r="CZ489" s="6">
        <f>SUM(Table1[[#This Row],[MOH 731_HTS_No. Initiated on PrEP (NEW)_General popn _(M)_ HV01-19]:[MOH 731_HTS_No. Initiated on PrEP (NEW)_Pregnant and breastfeeding women HV01-31]])</f>
        <v>0</v>
      </c>
      <c r="DA489" s="6">
        <f t="shared" si="82"/>
        <v>0</v>
      </c>
      <c r="DB489" s="6">
        <f t="shared" si="83"/>
        <v>0</v>
      </c>
      <c r="DC489" s="6">
        <f>Table1[[#This Row],[MOH 711 SGBV Total Survivors Seen]]</f>
        <v>0</v>
      </c>
      <c r="DD489" s="6">
        <f t="shared" si="84"/>
        <v>0</v>
      </c>
      <c r="DE489" s="6">
        <f t="shared" si="85"/>
        <v>0</v>
      </c>
      <c r="DF489" s="6">
        <f>SUM(Table1[[#This Row],[MOH 731_HIV_TB_StartTPT_&lt;15 HV03-31]:[MOH 731_HIV_TB_StartTPT_15+ HV03-32]])</f>
        <v>0</v>
      </c>
      <c r="DG489" s="6">
        <f t="shared" si="86"/>
        <v>0</v>
      </c>
      <c r="DH489" s="18"/>
      <c r="DI489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('202408_OyLh8PiQFcd','202408','OyLh8PiQFcd','17280','0','8','5','5','0','0','0','0','0','0','0','0','0','0','5','0','0','0','0','0','0','0','0','0','0','0','0','0','0','0','0','0');</v>
      </c>
    </row>
    <row r="490" spans="2:113" x14ac:dyDescent="0.25">
      <c r="B490" s="1">
        <v>202408</v>
      </c>
      <c r="C490" s="2">
        <v>45505</v>
      </c>
      <c r="D490" s="1">
        <v>202408</v>
      </c>
      <c r="E490" s="1"/>
      <c r="F490" s="1" t="s">
        <v>360</v>
      </c>
      <c r="G490" s="1" t="s">
        <v>361</v>
      </c>
      <c r="H490" s="1">
        <v>26240</v>
      </c>
      <c r="I490" s="1"/>
      <c r="J490" s="1">
        <v>3</v>
      </c>
      <c r="K490" s="1">
        <v>2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6">
        <f>SUM(Table1[[#This Row],[MOH 731_HTS_Positive_2-9 _(M)_ HV01-06]:[MOH 731_HTS_Positive_25+ _(F) (Including PMTCT)_HV01-15]])</f>
        <v>0</v>
      </c>
      <c r="CC490" s="16">
        <f>SUM(Table1[[#This Row],[MOH 731_HTS_Tests _(M)_ HV01-01]:[MOH 731_HTS_Tests _(F) (Including PMTCT)_ HV01-02]])</f>
        <v>5</v>
      </c>
      <c r="CD490" s="16">
        <f>Table1[[#This Row],[MOH 711 New ANC clients]]</f>
        <v>0</v>
      </c>
      <c r="CE490" s="6">
        <f>SUM(Table1[[#This Row],[MOH 731_EMTCT_Tested at ANC_Initial_HV02-02]])</f>
        <v>0</v>
      </c>
      <c r="CF490" s="6">
        <f t="shared" si="88"/>
        <v>0</v>
      </c>
      <c r="CG490" s="6">
        <f t="shared" si="88"/>
        <v>0</v>
      </c>
      <c r="CH490" s="6">
        <f>SUM(Table1[[#This Row],[MOH 731_EMTCT_Known Positive at 1st ANC_HV02-01]])</f>
        <v>0</v>
      </c>
      <c r="CI490" s="6">
        <f>SUM(Table1[[#This Row],[MOH 731_EMTCT_Positive Results_ANC_HV02-10]])</f>
        <v>0</v>
      </c>
      <c r="CJ490" s="6">
        <f t="shared" si="78"/>
        <v>0</v>
      </c>
      <c r="CK490" s="6">
        <f t="shared" si="79"/>
        <v>0</v>
      </c>
      <c r="CL490" s="6">
        <f>Table1[[#This Row],[MOH 731_EMTCT_Start HAART_ANC_HV02-15]]</f>
        <v>0</v>
      </c>
      <c r="CM490" s="6">
        <f>Table1[[#This Row],[MOH 731_EMTCT_On HAART at 1st ANC_HV02-14]]</f>
        <v>0</v>
      </c>
      <c r="CN490" s="6">
        <f>SUM(Table1[[#This Row],[MOH 731_HIV_TB_StartART_&lt;1 (M) HV03-01]:[MOH 731_HIV_TB_StartART_25+_(F)_HV03-14]])</f>
        <v>0</v>
      </c>
      <c r="CO490" s="6">
        <f>SUM(Table1[[#This Row],[MOH 731_HIV_TB_OnART_&lt;1 (M) HV03-15]:[MOH 731_HIV_TB_OnART_25+_(F)_HV03-28]])</f>
        <v>0</v>
      </c>
      <c r="CP490" s="6">
        <f>Table1[[#This Row],[anc1_731]]</f>
        <v>0</v>
      </c>
      <c r="CQ490" s="6">
        <f>Table1[[#This Row],[anc_kp]]</f>
        <v>0</v>
      </c>
      <c r="CR490" s="6">
        <f>Table1[[#This Row],[MOH 731_HIV_TB cases_New_HV03-61]]</f>
        <v>0</v>
      </c>
      <c r="CS490" s="6">
        <f>Table1[[#This Row],[MOH 731_HIV_TB New_KnownHIVPositive(KPs)_HV03-62]]</f>
        <v>0</v>
      </c>
      <c r="CT490" s="6">
        <f t="shared" si="80"/>
        <v>0</v>
      </c>
      <c r="CU490" s="6">
        <f t="shared" si="81"/>
        <v>0</v>
      </c>
      <c r="CV490" s="6">
        <f>Table1[[#This Row],[MOH 731_HIV_TB New HIV Positive_HV03-63]]</f>
        <v>0</v>
      </c>
      <c r="CW490" s="6">
        <f>Table1[[#This Row],[MOH 731_HIV_TB New Known HIV Positive (KP) on HAART_HV03-64]]</f>
        <v>0</v>
      </c>
      <c r="CX490" s="6">
        <f>Table1[[#This Row],[MOH 731_HIV_TB New_start_HAART_HV03-65]]</f>
        <v>0</v>
      </c>
      <c r="CY490" s="6">
        <f>SUM(Table1[[#This Row],[tb_alreadyart_3082]:[tb_newart_3083]])</f>
        <v>0</v>
      </c>
      <c r="CZ490" s="6">
        <f>SUM(Table1[[#This Row],[MOH 731_HTS_No. Initiated on PrEP (NEW)_General popn _(M)_ HV01-19]:[MOH 731_HTS_No. Initiated on PrEP (NEW)_Pregnant and breastfeeding women HV01-31]])</f>
        <v>0</v>
      </c>
      <c r="DA490" s="6">
        <f t="shared" si="82"/>
        <v>0</v>
      </c>
      <c r="DB490" s="6">
        <f t="shared" si="83"/>
        <v>0</v>
      </c>
      <c r="DC490" s="6">
        <f>Table1[[#This Row],[MOH 711 SGBV Total Survivors Seen]]</f>
        <v>0</v>
      </c>
      <c r="DD490" s="6">
        <f t="shared" si="84"/>
        <v>0</v>
      </c>
      <c r="DE490" s="6">
        <f t="shared" si="85"/>
        <v>0</v>
      </c>
      <c r="DF490" s="6">
        <f>SUM(Table1[[#This Row],[MOH 731_HIV_TB_StartTPT_&lt;15 HV03-31]:[MOH 731_HIV_TB_StartTPT_15+ HV03-32]])</f>
        <v>0</v>
      </c>
      <c r="DG490" s="6">
        <f t="shared" si="86"/>
        <v>0</v>
      </c>
      <c r="DH490" s="18"/>
      <c r="DI490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('202408_h6zojH4yRbU','202408','h6zojH4yRbU','26240','0','5','0','0','0','0','0','0','0','0','0','0','0','0','0','0','0','0','0','0','0','0','0','0','0','0','0','0','0','0','0','0');</v>
      </c>
    </row>
    <row r="491" spans="2:113" x14ac:dyDescent="0.25">
      <c r="B491" s="1">
        <v>202408</v>
      </c>
      <c r="C491" s="2">
        <v>45505</v>
      </c>
      <c r="D491" s="1">
        <v>202408</v>
      </c>
      <c r="E491" s="1"/>
      <c r="F491" s="1" t="s">
        <v>733</v>
      </c>
      <c r="G491" s="1" t="s">
        <v>734</v>
      </c>
      <c r="H491" s="1">
        <v>16729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>
        <v>1</v>
      </c>
      <c r="BZ491" s="1"/>
      <c r="CA491" s="1"/>
      <c r="CB491" s="16">
        <f>SUM(Table1[[#This Row],[MOH 731_HTS_Positive_2-9 _(M)_ HV01-06]:[MOH 731_HTS_Positive_25+ _(F) (Including PMTCT)_HV01-15]])</f>
        <v>0</v>
      </c>
      <c r="CC491" s="16">
        <f>SUM(Table1[[#This Row],[MOH 731_HTS_Tests _(M)_ HV01-01]:[MOH 731_HTS_Tests _(F) (Including PMTCT)_ HV01-02]])</f>
        <v>0</v>
      </c>
      <c r="CD491" s="16">
        <f>Table1[[#This Row],[MOH 711 New ANC clients]]</f>
        <v>1</v>
      </c>
      <c r="CE491" s="6">
        <f>SUM(Table1[[#This Row],[MOH 731_EMTCT_Tested at ANC_Initial_HV02-02]])</f>
        <v>0</v>
      </c>
      <c r="CF491" s="6">
        <f t="shared" si="88"/>
        <v>0</v>
      </c>
      <c r="CG491" s="6">
        <f t="shared" si="88"/>
        <v>0</v>
      </c>
      <c r="CH491" s="6">
        <f>SUM(Table1[[#This Row],[MOH 731_EMTCT_Known Positive at 1st ANC_HV02-01]])</f>
        <v>0</v>
      </c>
      <c r="CI491" s="6">
        <f>SUM(Table1[[#This Row],[MOH 731_EMTCT_Positive Results_ANC_HV02-10]])</f>
        <v>0</v>
      </c>
      <c r="CJ491" s="6">
        <f t="shared" si="78"/>
        <v>0</v>
      </c>
      <c r="CK491" s="6">
        <f t="shared" si="79"/>
        <v>0</v>
      </c>
      <c r="CL491" s="6">
        <f>Table1[[#This Row],[MOH 731_EMTCT_Start HAART_ANC_HV02-15]]</f>
        <v>0</v>
      </c>
      <c r="CM491" s="6">
        <f>Table1[[#This Row],[MOH 731_EMTCT_On HAART at 1st ANC_HV02-14]]</f>
        <v>0</v>
      </c>
      <c r="CN491" s="6">
        <f>SUM(Table1[[#This Row],[MOH 731_HIV_TB_StartART_&lt;1 (M) HV03-01]:[MOH 731_HIV_TB_StartART_25+_(F)_HV03-14]])</f>
        <v>0</v>
      </c>
      <c r="CO491" s="6">
        <f>SUM(Table1[[#This Row],[MOH 731_HIV_TB_OnART_&lt;1 (M) HV03-15]:[MOH 731_HIV_TB_OnART_25+_(F)_HV03-28]])</f>
        <v>0</v>
      </c>
      <c r="CP491" s="6">
        <f>Table1[[#This Row],[anc1_731]]</f>
        <v>1</v>
      </c>
      <c r="CQ491" s="6">
        <f>Table1[[#This Row],[anc_kp]]</f>
        <v>0</v>
      </c>
      <c r="CR491" s="6">
        <f>Table1[[#This Row],[MOH 731_HIV_TB cases_New_HV03-61]]</f>
        <v>0</v>
      </c>
      <c r="CS491" s="6">
        <f>Table1[[#This Row],[MOH 731_HIV_TB New_KnownHIVPositive(KPs)_HV03-62]]</f>
        <v>0</v>
      </c>
      <c r="CT491" s="6">
        <f t="shared" si="80"/>
        <v>0</v>
      </c>
      <c r="CU491" s="6">
        <f t="shared" si="81"/>
        <v>0</v>
      </c>
      <c r="CV491" s="6">
        <f>Table1[[#This Row],[MOH 731_HIV_TB New HIV Positive_HV03-63]]</f>
        <v>0</v>
      </c>
      <c r="CW491" s="6">
        <f>Table1[[#This Row],[MOH 731_HIV_TB New Known HIV Positive (KP) on HAART_HV03-64]]</f>
        <v>0</v>
      </c>
      <c r="CX491" s="6">
        <f>Table1[[#This Row],[MOH 731_HIV_TB New_start_HAART_HV03-65]]</f>
        <v>0</v>
      </c>
      <c r="CY491" s="6">
        <f>SUM(Table1[[#This Row],[tb_alreadyart_3082]:[tb_newart_3083]])</f>
        <v>0</v>
      </c>
      <c r="CZ491" s="6">
        <f>SUM(Table1[[#This Row],[MOH 731_HTS_No. Initiated on PrEP (NEW)_General popn _(M)_ HV01-19]:[MOH 731_HTS_No. Initiated on PrEP (NEW)_Pregnant and breastfeeding women HV01-31]])</f>
        <v>0</v>
      </c>
      <c r="DA491" s="6">
        <f t="shared" si="82"/>
        <v>0</v>
      </c>
      <c r="DB491" s="6">
        <f t="shared" si="83"/>
        <v>0</v>
      </c>
      <c r="DC491" s="6">
        <f>Table1[[#This Row],[MOH 711 SGBV Total Survivors Seen]]</f>
        <v>0</v>
      </c>
      <c r="DD491" s="6">
        <f t="shared" si="84"/>
        <v>0</v>
      </c>
      <c r="DE491" s="6">
        <f t="shared" si="85"/>
        <v>0</v>
      </c>
      <c r="DF491" s="6">
        <f>SUM(Table1[[#This Row],[MOH 731_HIV_TB_StartTPT_&lt;15 HV03-31]:[MOH 731_HIV_TB_StartTPT_15+ HV03-32]])</f>
        <v>0</v>
      </c>
      <c r="DG491" s="6">
        <f t="shared" si="86"/>
        <v>0</v>
      </c>
      <c r="DH491" s="18"/>
      <c r="DI491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('202408_rLsbZAD31Sh','202408','rLsbZAD31Sh','16729','0','0','1','0','0','0','0','0','0','0','0','0','0','0','1','0','0','0','0','0','0','0','0','0','0','0','0','0','0','0','0','0');</v>
      </c>
    </row>
    <row r="492" spans="2:113" x14ac:dyDescent="0.25">
      <c r="B492" s="1">
        <v>202408</v>
      </c>
      <c r="C492" s="2">
        <v>45505</v>
      </c>
      <c r="D492" s="1">
        <v>202408</v>
      </c>
      <c r="E492" s="1"/>
      <c r="F492" s="1" t="s">
        <v>362</v>
      </c>
      <c r="G492" s="1" t="s">
        <v>363</v>
      </c>
      <c r="H492" s="1">
        <v>17084</v>
      </c>
      <c r="I492" s="1"/>
      <c r="J492" s="1">
        <v>1</v>
      </c>
      <c r="K492" s="1">
        <v>6</v>
      </c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>
        <v>2</v>
      </c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>
        <v>2</v>
      </c>
      <c r="BZ492" s="1"/>
      <c r="CA492" s="1"/>
      <c r="CB492" s="16">
        <f>SUM(Table1[[#This Row],[MOH 731_HTS_Positive_2-9 _(M)_ HV01-06]:[MOH 731_HTS_Positive_25+ _(F) (Including PMTCT)_HV01-15]])</f>
        <v>0</v>
      </c>
      <c r="CC492" s="16">
        <f>SUM(Table1[[#This Row],[MOH 731_HTS_Tests _(M)_ HV01-01]:[MOH 731_HTS_Tests _(F) (Including PMTCT)_ HV01-02]])</f>
        <v>7</v>
      </c>
      <c r="CD492" s="16">
        <f>Table1[[#This Row],[MOH 711 New ANC clients]]</f>
        <v>2</v>
      </c>
      <c r="CE492" s="6">
        <f>SUM(Table1[[#This Row],[MOH 731_EMTCT_Tested at ANC_Initial_HV02-02]])</f>
        <v>2</v>
      </c>
      <c r="CF492" s="6">
        <f t="shared" si="88"/>
        <v>0</v>
      </c>
      <c r="CG492" s="6">
        <f t="shared" si="88"/>
        <v>0</v>
      </c>
      <c r="CH492" s="6">
        <f>SUM(Table1[[#This Row],[MOH 731_EMTCT_Known Positive at 1st ANC_HV02-01]])</f>
        <v>0</v>
      </c>
      <c r="CI492" s="6">
        <f>SUM(Table1[[#This Row],[MOH 731_EMTCT_Positive Results_ANC_HV02-10]])</f>
        <v>0</v>
      </c>
      <c r="CJ492" s="6">
        <f t="shared" si="78"/>
        <v>0</v>
      </c>
      <c r="CK492" s="6">
        <f t="shared" si="79"/>
        <v>0</v>
      </c>
      <c r="CL492" s="6">
        <f>Table1[[#This Row],[MOH 731_EMTCT_Start HAART_ANC_HV02-15]]</f>
        <v>0</v>
      </c>
      <c r="CM492" s="6">
        <f>Table1[[#This Row],[MOH 731_EMTCT_On HAART at 1st ANC_HV02-14]]</f>
        <v>0</v>
      </c>
      <c r="CN492" s="6">
        <f>SUM(Table1[[#This Row],[MOH 731_HIV_TB_StartART_&lt;1 (M) HV03-01]:[MOH 731_HIV_TB_StartART_25+_(F)_HV03-14]])</f>
        <v>0</v>
      </c>
      <c r="CO492" s="6">
        <f>SUM(Table1[[#This Row],[MOH 731_HIV_TB_OnART_&lt;1 (M) HV03-15]:[MOH 731_HIV_TB_OnART_25+_(F)_HV03-28]])</f>
        <v>0</v>
      </c>
      <c r="CP492" s="6">
        <f>Table1[[#This Row],[anc1_731]]</f>
        <v>2</v>
      </c>
      <c r="CQ492" s="6">
        <f>Table1[[#This Row],[anc_kp]]</f>
        <v>0</v>
      </c>
      <c r="CR492" s="6">
        <f>Table1[[#This Row],[MOH 731_HIV_TB cases_New_HV03-61]]</f>
        <v>0</v>
      </c>
      <c r="CS492" s="6">
        <f>Table1[[#This Row],[MOH 731_HIV_TB New_KnownHIVPositive(KPs)_HV03-62]]</f>
        <v>0</v>
      </c>
      <c r="CT492" s="6">
        <f t="shared" si="80"/>
        <v>0</v>
      </c>
      <c r="CU492" s="6">
        <f t="shared" si="81"/>
        <v>0</v>
      </c>
      <c r="CV492" s="6">
        <f>Table1[[#This Row],[MOH 731_HIV_TB New HIV Positive_HV03-63]]</f>
        <v>0</v>
      </c>
      <c r="CW492" s="6">
        <f>Table1[[#This Row],[MOH 731_HIV_TB New Known HIV Positive (KP) on HAART_HV03-64]]</f>
        <v>0</v>
      </c>
      <c r="CX492" s="6">
        <f>Table1[[#This Row],[MOH 731_HIV_TB New_start_HAART_HV03-65]]</f>
        <v>0</v>
      </c>
      <c r="CY492" s="6">
        <f>SUM(Table1[[#This Row],[tb_alreadyart_3082]:[tb_newart_3083]])</f>
        <v>0</v>
      </c>
      <c r="CZ492" s="6">
        <f>SUM(Table1[[#This Row],[MOH 731_HTS_No. Initiated on PrEP (NEW)_General popn _(M)_ HV01-19]:[MOH 731_HTS_No. Initiated on PrEP (NEW)_Pregnant and breastfeeding women HV01-31]])</f>
        <v>0</v>
      </c>
      <c r="DA492" s="6">
        <f t="shared" si="82"/>
        <v>0</v>
      </c>
      <c r="DB492" s="6">
        <f t="shared" si="83"/>
        <v>0</v>
      </c>
      <c r="DC492" s="6">
        <f>Table1[[#This Row],[MOH 711 SGBV Total Survivors Seen]]</f>
        <v>0</v>
      </c>
      <c r="DD492" s="6">
        <f t="shared" si="84"/>
        <v>0</v>
      </c>
      <c r="DE492" s="6">
        <f t="shared" si="85"/>
        <v>0</v>
      </c>
      <c r="DF492" s="6">
        <f>SUM(Table1[[#This Row],[MOH 731_HIV_TB_StartTPT_&lt;15 HV03-31]:[MOH 731_HIV_TB_StartTPT_15+ HV03-32]])</f>
        <v>0</v>
      </c>
      <c r="DG492" s="6">
        <f t="shared" si="86"/>
        <v>0</v>
      </c>
      <c r="DH492" s="18"/>
      <c r="DI492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('202408_lOEIhtXlVHf','202408','lOEIhtXlVHf','17084','0','7','2','2','0','0','0','0','0','0','0','0','0','0','2','0','0','0','0','0','0','0','0','0','0','0','0','0','0','0','0','0');</v>
      </c>
    </row>
    <row r="493" spans="2:113" x14ac:dyDescent="0.25">
      <c r="B493" s="1">
        <v>202408</v>
      </c>
      <c r="C493" s="2">
        <v>45505</v>
      </c>
      <c r="D493" s="1">
        <v>202408</v>
      </c>
      <c r="E493" s="1"/>
      <c r="F493" s="1" t="s">
        <v>735</v>
      </c>
      <c r="G493" s="1" t="s">
        <v>736</v>
      </c>
      <c r="H493" s="1">
        <v>26307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>
        <v>19</v>
      </c>
      <c r="BZ493" s="1"/>
      <c r="CA493" s="1"/>
      <c r="CB493" s="16">
        <f>SUM(Table1[[#This Row],[MOH 731_HTS_Positive_2-9 _(M)_ HV01-06]:[MOH 731_HTS_Positive_25+ _(F) (Including PMTCT)_HV01-15]])</f>
        <v>0</v>
      </c>
      <c r="CC493" s="16">
        <f>SUM(Table1[[#This Row],[MOH 731_HTS_Tests _(M)_ HV01-01]:[MOH 731_HTS_Tests _(F) (Including PMTCT)_ HV01-02]])</f>
        <v>0</v>
      </c>
      <c r="CD493" s="16">
        <f>Table1[[#This Row],[MOH 711 New ANC clients]]</f>
        <v>19</v>
      </c>
      <c r="CE493" s="6">
        <f>SUM(Table1[[#This Row],[MOH 731_EMTCT_Tested at ANC_Initial_HV02-02]])</f>
        <v>0</v>
      </c>
      <c r="CF493" s="6">
        <f t="shared" si="88"/>
        <v>0</v>
      </c>
      <c r="CG493" s="6">
        <f t="shared" si="88"/>
        <v>0</v>
      </c>
      <c r="CH493" s="6">
        <f>SUM(Table1[[#This Row],[MOH 731_EMTCT_Known Positive at 1st ANC_HV02-01]])</f>
        <v>0</v>
      </c>
      <c r="CI493" s="6">
        <f>SUM(Table1[[#This Row],[MOH 731_EMTCT_Positive Results_ANC_HV02-10]])</f>
        <v>0</v>
      </c>
      <c r="CJ493" s="6">
        <f t="shared" si="78"/>
        <v>0</v>
      </c>
      <c r="CK493" s="6">
        <f t="shared" si="79"/>
        <v>0</v>
      </c>
      <c r="CL493" s="6">
        <f>Table1[[#This Row],[MOH 731_EMTCT_Start HAART_ANC_HV02-15]]</f>
        <v>0</v>
      </c>
      <c r="CM493" s="6">
        <f>Table1[[#This Row],[MOH 731_EMTCT_On HAART at 1st ANC_HV02-14]]</f>
        <v>0</v>
      </c>
      <c r="CN493" s="6">
        <f>SUM(Table1[[#This Row],[MOH 731_HIV_TB_StartART_&lt;1 (M) HV03-01]:[MOH 731_HIV_TB_StartART_25+_(F)_HV03-14]])</f>
        <v>0</v>
      </c>
      <c r="CO493" s="6">
        <f>SUM(Table1[[#This Row],[MOH 731_HIV_TB_OnART_&lt;1 (M) HV03-15]:[MOH 731_HIV_TB_OnART_25+_(F)_HV03-28]])</f>
        <v>0</v>
      </c>
      <c r="CP493" s="6">
        <f>Table1[[#This Row],[anc1_731]]</f>
        <v>19</v>
      </c>
      <c r="CQ493" s="6">
        <f>Table1[[#This Row],[anc_kp]]</f>
        <v>0</v>
      </c>
      <c r="CR493" s="6">
        <f>Table1[[#This Row],[MOH 731_HIV_TB cases_New_HV03-61]]</f>
        <v>0</v>
      </c>
      <c r="CS493" s="6">
        <f>Table1[[#This Row],[MOH 731_HIV_TB New_KnownHIVPositive(KPs)_HV03-62]]</f>
        <v>0</v>
      </c>
      <c r="CT493" s="6">
        <f t="shared" si="80"/>
        <v>0</v>
      </c>
      <c r="CU493" s="6">
        <f t="shared" si="81"/>
        <v>0</v>
      </c>
      <c r="CV493" s="6">
        <f>Table1[[#This Row],[MOH 731_HIV_TB New HIV Positive_HV03-63]]</f>
        <v>0</v>
      </c>
      <c r="CW493" s="6">
        <f>Table1[[#This Row],[MOH 731_HIV_TB New Known HIV Positive (KP) on HAART_HV03-64]]</f>
        <v>0</v>
      </c>
      <c r="CX493" s="6">
        <f>Table1[[#This Row],[MOH 731_HIV_TB New_start_HAART_HV03-65]]</f>
        <v>0</v>
      </c>
      <c r="CY493" s="6">
        <f>SUM(Table1[[#This Row],[tb_alreadyart_3082]:[tb_newart_3083]])</f>
        <v>0</v>
      </c>
      <c r="CZ493" s="6">
        <f>SUM(Table1[[#This Row],[MOH 731_HTS_No. Initiated on PrEP (NEW)_General popn _(M)_ HV01-19]:[MOH 731_HTS_No. Initiated on PrEP (NEW)_Pregnant and breastfeeding women HV01-31]])</f>
        <v>0</v>
      </c>
      <c r="DA493" s="6">
        <f t="shared" si="82"/>
        <v>0</v>
      </c>
      <c r="DB493" s="6">
        <f t="shared" si="83"/>
        <v>0</v>
      </c>
      <c r="DC493" s="6">
        <f>Table1[[#This Row],[MOH 711 SGBV Total Survivors Seen]]</f>
        <v>0</v>
      </c>
      <c r="DD493" s="6">
        <f t="shared" si="84"/>
        <v>0</v>
      </c>
      <c r="DE493" s="6">
        <f t="shared" si="85"/>
        <v>0</v>
      </c>
      <c r="DF493" s="6">
        <f>SUM(Table1[[#This Row],[MOH 731_HIV_TB_StartTPT_&lt;15 HV03-31]:[MOH 731_HIV_TB_StartTPT_15+ HV03-32]])</f>
        <v>0</v>
      </c>
      <c r="DG493" s="6">
        <f t="shared" si="86"/>
        <v>0</v>
      </c>
      <c r="DH493" s="18"/>
      <c r="DI493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('202408_tgAWIuLrws4','202408','tgAWIuLrws4','26307','0','0','19','0','0','0','0','0','0','0','0','0','0','0','19','0','0','0','0','0','0','0','0','0','0','0','0','0','0','0','0','0');</v>
      </c>
    </row>
    <row r="494" spans="2:113" x14ac:dyDescent="0.25">
      <c r="B494" s="1">
        <v>202408</v>
      </c>
      <c r="C494" s="2">
        <v>45505</v>
      </c>
      <c r="D494" s="1">
        <v>202408</v>
      </c>
      <c r="E494" s="1"/>
      <c r="F494" s="1" t="s">
        <v>737</v>
      </c>
      <c r="G494" s="1" t="s">
        <v>738</v>
      </c>
      <c r="H494" s="1">
        <v>24688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>
        <v>6</v>
      </c>
      <c r="BZ494" s="1"/>
      <c r="CA494" s="1"/>
      <c r="CB494" s="16">
        <f>SUM(Table1[[#This Row],[MOH 731_HTS_Positive_2-9 _(M)_ HV01-06]:[MOH 731_HTS_Positive_25+ _(F) (Including PMTCT)_HV01-15]])</f>
        <v>0</v>
      </c>
      <c r="CC494" s="16">
        <f>SUM(Table1[[#This Row],[MOH 731_HTS_Tests _(M)_ HV01-01]:[MOH 731_HTS_Tests _(F) (Including PMTCT)_ HV01-02]])</f>
        <v>0</v>
      </c>
      <c r="CD494" s="16">
        <f>Table1[[#This Row],[MOH 711 New ANC clients]]</f>
        <v>6</v>
      </c>
      <c r="CE494" s="6">
        <f>SUM(Table1[[#This Row],[MOH 731_EMTCT_Tested at ANC_Initial_HV02-02]])</f>
        <v>0</v>
      </c>
      <c r="CF494" s="6">
        <f t="shared" si="88"/>
        <v>0</v>
      </c>
      <c r="CG494" s="6">
        <f t="shared" si="88"/>
        <v>0</v>
      </c>
      <c r="CH494" s="6">
        <f>SUM(Table1[[#This Row],[MOH 731_EMTCT_Known Positive at 1st ANC_HV02-01]])</f>
        <v>0</v>
      </c>
      <c r="CI494" s="6">
        <f>SUM(Table1[[#This Row],[MOH 731_EMTCT_Positive Results_ANC_HV02-10]])</f>
        <v>0</v>
      </c>
      <c r="CJ494" s="6">
        <f t="shared" si="78"/>
        <v>0</v>
      </c>
      <c r="CK494" s="6">
        <f t="shared" si="79"/>
        <v>0</v>
      </c>
      <c r="CL494" s="6">
        <f>Table1[[#This Row],[MOH 731_EMTCT_Start HAART_ANC_HV02-15]]</f>
        <v>0</v>
      </c>
      <c r="CM494" s="6">
        <f>Table1[[#This Row],[MOH 731_EMTCT_On HAART at 1st ANC_HV02-14]]</f>
        <v>0</v>
      </c>
      <c r="CN494" s="6">
        <f>SUM(Table1[[#This Row],[MOH 731_HIV_TB_StartART_&lt;1 (M) HV03-01]:[MOH 731_HIV_TB_StartART_25+_(F)_HV03-14]])</f>
        <v>0</v>
      </c>
      <c r="CO494" s="6">
        <f>SUM(Table1[[#This Row],[MOH 731_HIV_TB_OnART_&lt;1 (M) HV03-15]:[MOH 731_HIV_TB_OnART_25+_(F)_HV03-28]])</f>
        <v>0</v>
      </c>
      <c r="CP494" s="6">
        <f>Table1[[#This Row],[anc1_731]]</f>
        <v>6</v>
      </c>
      <c r="CQ494" s="6">
        <f>Table1[[#This Row],[anc_kp]]</f>
        <v>0</v>
      </c>
      <c r="CR494" s="6">
        <f>Table1[[#This Row],[MOH 731_HIV_TB cases_New_HV03-61]]</f>
        <v>0</v>
      </c>
      <c r="CS494" s="6">
        <f>Table1[[#This Row],[MOH 731_HIV_TB New_KnownHIVPositive(KPs)_HV03-62]]</f>
        <v>0</v>
      </c>
      <c r="CT494" s="6">
        <f t="shared" si="80"/>
        <v>0</v>
      </c>
      <c r="CU494" s="6">
        <f t="shared" si="81"/>
        <v>0</v>
      </c>
      <c r="CV494" s="6">
        <f>Table1[[#This Row],[MOH 731_HIV_TB New HIV Positive_HV03-63]]</f>
        <v>0</v>
      </c>
      <c r="CW494" s="6">
        <f>Table1[[#This Row],[MOH 731_HIV_TB New Known HIV Positive (KP) on HAART_HV03-64]]</f>
        <v>0</v>
      </c>
      <c r="CX494" s="6">
        <f>Table1[[#This Row],[MOH 731_HIV_TB New_start_HAART_HV03-65]]</f>
        <v>0</v>
      </c>
      <c r="CY494" s="6">
        <f>SUM(Table1[[#This Row],[tb_alreadyart_3082]:[tb_newart_3083]])</f>
        <v>0</v>
      </c>
      <c r="CZ494" s="6">
        <f>SUM(Table1[[#This Row],[MOH 731_HTS_No. Initiated on PrEP (NEW)_General popn _(M)_ HV01-19]:[MOH 731_HTS_No. Initiated on PrEP (NEW)_Pregnant and breastfeeding women HV01-31]])</f>
        <v>0</v>
      </c>
      <c r="DA494" s="6">
        <f t="shared" si="82"/>
        <v>0</v>
      </c>
      <c r="DB494" s="6">
        <f t="shared" si="83"/>
        <v>0</v>
      </c>
      <c r="DC494" s="6">
        <f>Table1[[#This Row],[MOH 711 SGBV Total Survivors Seen]]</f>
        <v>0</v>
      </c>
      <c r="DD494" s="6">
        <f t="shared" si="84"/>
        <v>0</v>
      </c>
      <c r="DE494" s="6">
        <f t="shared" si="85"/>
        <v>0</v>
      </c>
      <c r="DF494" s="6">
        <f>SUM(Table1[[#This Row],[MOH 731_HIV_TB_StartTPT_&lt;15 HV03-31]:[MOH 731_HIV_TB_StartTPT_15+ HV03-32]])</f>
        <v>0</v>
      </c>
      <c r="DG494" s="6">
        <f t="shared" si="86"/>
        <v>0</v>
      </c>
      <c r="DH494" s="18"/>
      <c r="DI494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('202408_sVwMOKigAp3','202408','sVwMOKigAp3','24688','0','0','6','0','0','0','0','0','0','0','0','0','0','0','6','0','0','0','0','0','0','0','0','0','0','0','0','0','0','0','0','0');</v>
      </c>
    </row>
    <row r="495" spans="2:113" x14ac:dyDescent="0.25">
      <c r="B495" s="1">
        <v>202408</v>
      </c>
      <c r="C495" s="2">
        <v>45505</v>
      </c>
      <c r="D495" s="1">
        <v>202408</v>
      </c>
      <c r="E495" s="1"/>
      <c r="F495" s="1" t="s">
        <v>582</v>
      </c>
      <c r="G495" s="1" t="s">
        <v>583</v>
      </c>
      <c r="H495" s="1">
        <v>19946</v>
      </c>
      <c r="I495" s="1" t="s">
        <v>89</v>
      </c>
      <c r="J495" s="1">
        <v>6</v>
      </c>
      <c r="K495" s="1">
        <v>9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>
        <v>5</v>
      </c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>
        <v>5</v>
      </c>
      <c r="BZ495" s="1"/>
      <c r="CA495" s="1"/>
      <c r="CB495" s="16">
        <f>SUM(Table1[[#This Row],[MOH 731_HTS_Positive_2-9 _(M)_ HV01-06]:[MOH 731_HTS_Positive_25+ _(F) (Including PMTCT)_HV01-15]])</f>
        <v>0</v>
      </c>
      <c r="CC495" s="16">
        <f>SUM(Table1[[#This Row],[MOH 731_HTS_Tests _(M)_ HV01-01]:[MOH 731_HTS_Tests _(F) (Including PMTCT)_ HV01-02]])</f>
        <v>15</v>
      </c>
      <c r="CD495" s="16">
        <f>Table1[[#This Row],[MOH 711 New ANC clients]]</f>
        <v>5</v>
      </c>
      <c r="CE495" s="6">
        <f>SUM(Table1[[#This Row],[MOH 731_EMTCT_Tested at ANC_Initial_HV02-02]])</f>
        <v>5</v>
      </c>
      <c r="CF495" s="6">
        <f t="shared" si="88"/>
        <v>0</v>
      </c>
      <c r="CG495" s="6">
        <f t="shared" si="88"/>
        <v>0</v>
      </c>
      <c r="CH495" s="6">
        <f>SUM(Table1[[#This Row],[MOH 731_EMTCT_Known Positive at 1st ANC_HV02-01]])</f>
        <v>0</v>
      </c>
      <c r="CI495" s="6">
        <f>SUM(Table1[[#This Row],[MOH 731_EMTCT_Positive Results_ANC_HV02-10]])</f>
        <v>0</v>
      </c>
      <c r="CJ495" s="6">
        <f t="shared" si="78"/>
        <v>0</v>
      </c>
      <c r="CK495" s="6">
        <f t="shared" si="79"/>
        <v>0</v>
      </c>
      <c r="CL495" s="6">
        <f>Table1[[#This Row],[MOH 731_EMTCT_Start HAART_ANC_HV02-15]]</f>
        <v>0</v>
      </c>
      <c r="CM495" s="6">
        <f>Table1[[#This Row],[MOH 731_EMTCT_On HAART at 1st ANC_HV02-14]]</f>
        <v>0</v>
      </c>
      <c r="CN495" s="6">
        <f>SUM(Table1[[#This Row],[MOH 731_HIV_TB_StartART_&lt;1 (M) HV03-01]:[MOH 731_HIV_TB_StartART_25+_(F)_HV03-14]])</f>
        <v>0</v>
      </c>
      <c r="CO495" s="6">
        <f>SUM(Table1[[#This Row],[MOH 731_HIV_TB_OnART_&lt;1 (M) HV03-15]:[MOH 731_HIV_TB_OnART_25+_(F)_HV03-28]])</f>
        <v>0</v>
      </c>
      <c r="CP495" s="6">
        <f>Table1[[#This Row],[anc1_731]]</f>
        <v>5</v>
      </c>
      <c r="CQ495" s="6">
        <f>Table1[[#This Row],[anc_kp]]</f>
        <v>0</v>
      </c>
      <c r="CR495" s="6">
        <f>Table1[[#This Row],[MOH 731_HIV_TB cases_New_HV03-61]]</f>
        <v>0</v>
      </c>
      <c r="CS495" s="6">
        <f>Table1[[#This Row],[MOH 731_HIV_TB New_KnownHIVPositive(KPs)_HV03-62]]</f>
        <v>0</v>
      </c>
      <c r="CT495" s="6">
        <f t="shared" si="80"/>
        <v>0</v>
      </c>
      <c r="CU495" s="6">
        <f t="shared" si="81"/>
        <v>0</v>
      </c>
      <c r="CV495" s="6">
        <f>Table1[[#This Row],[MOH 731_HIV_TB New HIV Positive_HV03-63]]</f>
        <v>0</v>
      </c>
      <c r="CW495" s="6">
        <f>Table1[[#This Row],[MOH 731_HIV_TB New Known HIV Positive (KP) on HAART_HV03-64]]</f>
        <v>0</v>
      </c>
      <c r="CX495" s="6">
        <f>Table1[[#This Row],[MOH 731_HIV_TB New_start_HAART_HV03-65]]</f>
        <v>0</v>
      </c>
      <c r="CY495" s="6">
        <f>SUM(Table1[[#This Row],[tb_alreadyart_3082]:[tb_newart_3083]])</f>
        <v>0</v>
      </c>
      <c r="CZ495" s="6">
        <f>SUM(Table1[[#This Row],[MOH 731_HTS_No. Initiated on PrEP (NEW)_General popn _(M)_ HV01-19]:[MOH 731_HTS_No. Initiated on PrEP (NEW)_Pregnant and breastfeeding women HV01-31]])</f>
        <v>0</v>
      </c>
      <c r="DA495" s="6">
        <f t="shared" si="82"/>
        <v>0</v>
      </c>
      <c r="DB495" s="6">
        <f t="shared" si="83"/>
        <v>0</v>
      </c>
      <c r="DC495" s="6">
        <f>Table1[[#This Row],[MOH 711 SGBV Total Survivors Seen]]</f>
        <v>0</v>
      </c>
      <c r="DD495" s="6">
        <f t="shared" si="84"/>
        <v>0</v>
      </c>
      <c r="DE495" s="6">
        <f t="shared" si="85"/>
        <v>0</v>
      </c>
      <c r="DF495" s="6">
        <f>SUM(Table1[[#This Row],[MOH 731_HIV_TB_StartTPT_&lt;15 HV03-31]:[MOH 731_HIV_TB_StartTPT_15+ HV03-32]])</f>
        <v>0</v>
      </c>
      <c r="DG495" s="6">
        <f t="shared" si="86"/>
        <v>0</v>
      </c>
      <c r="DH495" s="18"/>
      <c r="DI495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('202408_VuPVJkTWe03','202408','VuPVJkTWe03','19946','0','15','5','5','0','0','0','0','0','0','0','0','0','0','5','0','0','0','0','0','0','0','0','0','0','0','0','0','0','0','0','0');</v>
      </c>
    </row>
    <row r="496" spans="2:113" x14ac:dyDescent="0.25">
      <c r="B496" s="1">
        <v>202408</v>
      </c>
      <c r="C496" s="2">
        <v>45505</v>
      </c>
      <c r="D496" s="1">
        <v>202408</v>
      </c>
      <c r="E496" s="1"/>
      <c r="F496" s="1" t="s">
        <v>584</v>
      </c>
      <c r="G496" s="1" t="s">
        <v>585</v>
      </c>
      <c r="H496" s="1">
        <v>15327</v>
      </c>
      <c r="I496" s="1"/>
      <c r="J496" s="1">
        <v>6</v>
      </c>
      <c r="K496" s="1">
        <v>128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>
        <v>26</v>
      </c>
      <c r="AK496" s="1"/>
      <c r="AL496" s="1">
        <v>10</v>
      </c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>
        <v>3</v>
      </c>
      <c r="BQ496" s="1">
        <v>8</v>
      </c>
      <c r="BR496" s="1"/>
      <c r="BS496" s="1"/>
      <c r="BT496" s="1"/>
      <c r="BU496" s="1"/>
      <c r="BV496" s="1"/>
      <c r="BW496" s="1"/>
      <c r="BX496" s="1"/>
      <c r="BY496" s="1">
        <v>26</v>
      </c>
      <c r="BZ496" s="1"/>
      <c r="CA496" s="1"/>
      <c r="CB496" s="16">
        <f>SUM(Table1[[#This Row],[MOH 731_HTS_Positive_2-9 _(M)_ HV01-06]:[MOH 731_HTS_Positive_25+ _(F) (Including PMTCT)_HV01-15]])</f>
        <v>0</v>
      </c>
      <c r="CC496" s="16">
        <f>SUM(Table1[[#This Row],[MOH 731_HTS_Tests _(M)_ HV01-01]:[MOH 731_HTS_Tests _(F) (Including PMTCT)_ HV01-02]])</f>
        <v>134</v>
      </c>
      <c r="CD496" s="16">
        <f>Table1[[#This Row],[MOH 711 New ANC clients]]</f>
        <v>26</v>
      </c>
      <c r="CE496" s="6">
        <f>SUM(Table1[[#This Row],[MOH 731_EMTCT_Tested at ANC_Initial_HV02-02]])</f>
        <v>26</v>
      </c>
      <c r="CF496" s="6">
        <f t="shared" si="88"/>
        <v>0</v>
      </c>
      <c r="CG496" s="6">
        <f t="shared" si="88"/>
        <v>0</v>
      </c>
      <c r="CH496" s="6">
        <f>SUM(Table1[[#This Row],[MOH 731_EMTCT_Known Positive at 1st ANC_HV02-01]])</f>
        <v>0</v>
      </c>
      <c r="CI496" s="6">
        <f>SUM(Table1[[#This Row],[MOH 731_EMTCT_Positive Results_ANC_HV02-10]])</f>
        <v>0</v>
      </c>
      <c r="CJ496" s="6">
        <f t="shared" si="78"/>
        <v>0</v>
      </c>
      <c r="CK496" s="6">
        <f t="shared" si="79"/>
        <v>0</v>
      </c>
      <c r="CL496" s="6">
        <f>Table1[[#This Row],[MOH 731_EMTCT_Start HAART_ANC_HV02-15]]</f>
        <v>0</v>
      </c>
      <c r="CM496" s="6">
        <f>Table1[[#This Row],[MOH 731_EMTCT_On HAART at 1st ANC_HV02-14]]</f>
        <v>0</v>
      </c>
      <c r="CN496" s="6">
        <f>SUM(Table1[[#This Row],[MOH 731_HIV_TB_StartART_&lt;1 (M) HV03-01]:[MOH 731_HIV_TB_StartART_25+_(F)_HV03-14]])</f>
        <v>0</v>
      </c>
      <c r="CO496" s="6">
        <f>SUM(Table1[[#This Row],[MOH 731_HIV_TB_OnART_&lt;1 (M) HV03-15]:[MOH 731_HIV_TB_OnART_25+_(F)_HV03-28]])</f>
        <v>11</v>
      </c>
      <c r="CP496" s="6">
        <f>Table1[[#This Row],[anc1_731]]</f>
        <v>26</v>
      </c>
      <c r="CQ496" s="6">
        <f>Table1[[#This Row],[anc_kp]]</f>
        <v>0</v>
      </c>
      <c r="CR496" s="6">
        <f>Table1[[#This Row],[MOH 731_HIV_TB cases_New_HV03-61]]</f>
        <v>0</v>
      </c>
      <c r="CS496" s="6">
        <f>Table1[[#This Row],[MOH 731_HIV_TB New_KnownHIVPositive(KPs)_HV03-62]]</f>
        <v>0</v>
      </c>
      <c r="CT496" s="6">
        <f t="shared" si="80"/>
        <v>0</v>
      </c>
      <c r="CU496" s="6">
        <f t="shared" si="81"/>
        <v>0</v>
      </c>
      <c r="CV496" s="6">
        <f>Table1[[#This Row],[MOH 731_HIV_TB New HIV Positive_HV03-63]]</f>
        <v>0</v>
      </c>
      <c r="CW496" s="6">
        <f>Table1[[#This Row],[MOH 731_HIV_TB New Known HIV Positive (KP) on HAART_HV03-64]]</f>
        <v>0</v>
      </c>
      <c r="CX496" s="6">
        <f>Table1[[#This Row],[MOH 731_HIV_TB New_start_HAART_HV03-65]]</f>
        <v>0</v>
      </c>
      <c r="CY496" s="6">
        <f>SUM(Table1[[#This Row],[tb_alreadyart_3082]:[tb_newart_3083]])</f>
        <v>0</v>
      </c>
      <c r="CZ496" s="6">
        <f>SUM(Table1[[#This Row],[MOH 731_HTS_No. Initiated on PrEP (NEW)_General popn _(M)_ HV01-19]:[MOH 731_HTS_No. Initiated on PrEP (NEW)_Pregnant and breastfeeding women HV01-31]])</f>
        <v>0</v>
      </c>
      <c r="DA496" s="6">
        <f t="shared" si="82"/>
        <v>0</v>
      </c>
      <c r="DB496" s="6">
        <f t="shared" si="83"/>
        <v>0</v>
      </c>
      <c r="DC496" s="6">
        <f>Table1[[#This Row],[MOH 711 SGBV Total Survivors Seen]]</f>
        <v>0</v>
      </c>
      <c r="DD496" s="6">
        <f t="shared" si="84"/>
        <v>0</v>
      </c>
      <c r="DE496" s="6">
        <f t="shared" si="85"/>
        <v>0</v>
      </c>
      <c r="DF496" s="6">
        <f>SUM(Table1[[#This Row],[MOH 731_HIV_TB_StartTPT_&lt;15 HV03-31]:[MOH 731_HIV_TB_StartTPT_15+ HV03-32]])</f>
        <v>0</v>
      </c>
      <c r="DG496" s="6">
        <f t="shared" si="86"/>
        <v>0</v>
      </c>
      <c r="DH496" s="18"/>
      <c r="DI496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('202408_tlSrOIuIcu3','202408','tlSrOIuIcu3','15327','0','134','26','26','0','0','0','0','0','0','0','0','0','11','26','0','0','0','0','0','0','0','0','0','0','0','0','0','0','0','0','0');</v>
      </c>
    </row>
    <row r="497" spans="2:113" x14ac:dyDescent="0.25">
      <c r="B497" s="1">
        <v>202408</v>
      </c>
      <c r="C497" s="2">
        <v>45505</v>
      </c>
      <c r="D497" s="1">
        <v>202408</v>
      </c>
      <c r="E497" s="1"/>
      <c r="F497" s="1" t="s">
        <v>368</v>
      </c>
      <c r="G497" s="1" t="s">
        <v>369</v>
      </c>
      <c r="H497" s="1">
        <v>15346</v>
      </c>
      <c r="I497" s="1"/>
      <c r="J497" s="1">
        <v>3</v>
      </c>
      <c r="K497" s="1">
        <v>3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>
        <v>2</v>
      </c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>
        <v>2</v>
      </c>
      <c r="BZ497" s="1"/>
      <c r="CA497" s="1"/>
      <c r="CB497" s="16">
        <f>SUM(Table1[[#This Row],[MOH 731_HTS_Positive_2-9 _(M)_ HV01-06]:[MOH 731_HTS_Positive_25+ _(F) (Including PMTCT)_HV01-15]])</f>
        <v>0</v>
      </c>
      <c r="CC497" s="16">
        <f>SUM(Table1[[#This Row],[MOH 731_HTS_Tests _(M)_ HV01-01]:[MOH 731_HTS_Tests _(F) (Including PMTCT)_ HV01-02]])</f>
        <v>6</v>
      </c>
      <c r="CD497" s="16">
        <f>Table1[[#This Row],[MOH 711 New ANC clients]]</f>
        <v>2</v>
      </c>
      <c r="CE497" s="6">
        <f>SUM(Table1[[#This Row],[MOH 731_EMTCT_Tested at ANC_Initial_HV02-02]])</f>
        <v>2</v>
      </c>
      <c r="CF497" s="6">
        <f t="shared" si="88"/>
        <v>0</v>
      </c>
      <c r="CG497" s="6">
        <f t="shared" si="88"/>
        <v>0</v>
      </c>
      <c r="CH497" s="6">
        <f>SUM(Table1[[#This Row],[MOH 731_EMTCT_Known Positive at 1st ANC_HV02-01]])</f>
        <v>0</v>
      </c>
      <c r="CI497" s="6">
        <f>SUM(Table1[[#This Row],[MOH 731_EMTCT_Positive Results_ANC_HV02-10]])</f>
        <v>0</v>
      </c>
      <c r="CJ497" s="6">
        <f t="shared" si="78"/>
        <v>0</v>
      </c>
      <c r="CK497" s="6">
        <f t="shared" si="79"/>
        <v>0</v>
      </c>
      <c r="CL497" s="6">
        <f>Table1[[#This Row],[MOH 731_EMTCT_Start HAART_ANC_HV02-15]]</f>
        <v>0</v>
      </c>
      <c r="CM497" s="6">
        <f>Table1[[#This Row],[MOH 731_EMTCT_On HAART at 1st ANC_HV02-14]]</f>
        <v>0</v>
      </c>
      <c r="CN497" s="6">
        <f>SUM(Table1[[#This Row],[MOH 731_HIV_TB_StartART_&lt;1 (M) HV03-01]:[MOH 731_HIV_TB_StartART_25+_(F)_HV03-14]])</f>
        <v>0</v>
      </c>
      <c r="CO497" s="6">
        <f>SUM(Table1[[#This Row],[MOH 731_HIV_TB_OnART_&lt;1 (M) HV03-15]:[MOH 731_HIV_TB_OnART_25+_(F)_HV03-28]])</f>
        <v>0</v>
      </c>
      <c r="CP497" s="6">
        <f>Table1[[#This Row],[anc1_731]]</f>
        <v>2</v>
      </c>
      <c r="CQ497" s="6">
        <f>Table1[[#This Row],[anc_kp]]</f>
        <v>0</v>
      </c>
      <c r="CR497" s="6">
        <f>Table1[[#This Row],[MOH 731_HIV_TB cases_New_HV03-61]]</f>
        <v>0</v>
      </c>
      <c r="CS497" s="6">
        <f>Table1[[#This Row],[MOH 731_HIV_TB New_KnownHIVPositive(KPs)_HV03-62]]</f>
        <v>0</v>
      </c>
      <c r="CT497" s="6">
        <f t="shared" si="80"/>
        <v>0</v>
      </c>
      <c r="CU497" s="6">
        <f t="shared" si="81"/>
        <v>0</v>
      </c>
      <c r="CV497" s="6">
        <f>Table1[[#This Row],[MOH 731_HIV_TB New HIV Positive_HV03-63]]</f>
        <v>0</v>
      </c>
      <c r="CW497" s="6">
        <f>Table1[[#This Row],[MOH 731_HIV_TB New Known HIV Positive (KP) on HAART_HV03-64]]</f>
        <v>0</v>
      </c>
      <c r="CX497" s="6">
        <f>Table1[[#This Row],[MOH 731_HIV_TB New_start_HAART_HV03-65]]</f>
        <v>0</v>
      </c>
      <c r="CY497" s="6">
        <f>SUM(Table1[[#This Row],[tb_alreadyart_3082]:[tb_newart_3083]])</f>
        <v>0</v>
      </c>
      <c r="CZ497" s="6">
        <f>SUM(Table1[[#This Row],[MOH 731_HTS_No. Initiated on PrEP (NEW)_General popn _(M)_ HV01-19]:[MOH 731_HTS_No. Initiated on PrEP (NEW)_Pregnant and breastfeeding women HV01-31]])</f>
        <v>0</v>
      </c>
      <c r="DA497" s="6">
        <f t="shared" si="82"/>
        <v>0</v>
      </c>
      <c r="DB497" s="6">
        <f t="shared" si="83"/>
        <v>0</v>
      </c>
      <c r="DC497" s="6">
        <f>Table1[[#This Row],[MOH 711 SGBV Total Survivors Seen]]</f>
        <v>0</v>
      </c>
      <c r="DD497" s="6">
        <f t="shared" si="84"/>
        <v>0</v>
      </c>
      <c r="DE497" s="6">
        <f t="shared" si="85"/>
        <v>0</v>
      </c>
      <c r="DF497" s="6">
        <f>SUM(Table1[[#This Row],[MOH 731_HIV_TB_StartTPT_&lt;15 HV03-31]:[MOH 731_HIV_TB_StartTPT_15+ HV03-32]])</f>
        <v>0</v>
      </c>
      <c r="DG497" s="6">
        <f t="shared" si="86"/>
        <v>0</v>
      </c>
      <c r="DH497" s="18"/>
      <c r="DI497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('202408_M6YiQfV3Ju7','202408','M6YiQfV3Ju7','15346','0','6','2','2','0','0','0','0','0','0','0','0','0','0','2','0','0','0','0','0','0','0','0','0','0','0','0','0','0','0','0','0');</v>
      </c>
    </row>
    <row r="498" spans="2:113" x14ac:dyDescent="0.25">
      <c r="B498" s="1">
        <v>202408</v>
      </c>
      <c r="C498" s="2">
        <v>45505</v>
      </c>
      <c r="D498" s="1">
        <v>202408</v>
      </c>
      <c r="E498" s="1"/>
      <c r="F498" s="1" t="s">
        <v>586</v>
      </c>
      <c r="G498" s="1" t="s">
        <v>587</v>
      </c>
      <c r="H498" s="1">
        <v>14459</v>
      </c>
      <c r="I498" s="1"/>
      <c r="J498" s="1">
        <v>8</v>
      </c>
      <c r="K498" s="1">
        <v>23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>
        <v>10</v>
      </c>
      <c r="AK498" s="1">
        <v>1</v>
      </c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>
        <v>1</v>
      </c>
      <c r="BL498" s="1"/>
      <c r="BM498" s="1"/>
      <c r="BN498" s="1"/>
      <c r="BO498" s="1"/>
      <c r="BP498" s="1">
        <v>6</v>
      </c>
      <c r="BQ498" s="1">
        <v>10</v>
      </c>
      <c r="BR498" s="1"/>
      <c r="BS498" s="1"/>
      <c r="BT498" s="1"/>
      <c r="BU498" s="1"/>
      <c r="BV498" s="1"/>
      <c r="BW498" s="1"/>
      <c r="BX498" s="1"/>
      <c r="BY498" s="1">
        <v>10</v>
      </c>
      <c r="BZ498" s="1"/>
      <c r="CA498" s="1"/>
      <c r="CB498" s="16">
        <f>SUM(Table1[[#This Row],[MOH 731_HTS_Positive_2-9 _(M)_ HV01-06]:[MOH 731_HTS_Positive_25+ _(F) (Including PMTCT)_HV01-15]])</f>
        <v>0</v>
      </c>
      <c r="CC498" s="16">
        <f>SUM(Table1[[#This Row],[MOH 731_HTS_Tests _(M)_ HV01-01]:[MOH 731_HTS_Tests _(F) (Including PMTCT)_ HV01-02]])</f>
        <v>31</v>
      </c>
      <c r="CD498" s="16">
        <f>Table1[[#This Row],[MOH 711 New ANC clients]]</f>
        <v>10</v>
      </c>
      <c r="CE498" s="6">
        <f>SUM(Table1[[#This Row],[MOH 731_EMTCT_Tested at ANC_Initial_HV02-02]])</f>
        <v>10</v>
      </c>
      <c r="CF498" s="6">
        <f t="shared" si="88"/>
        <v>0</v>
      </c>
      <c r="CG498" s="6">
        <f t="shared" si="88"/>
        <v>0</v>
      </c>
      <c r="CH498" s="6">
        <f>SUM(Table1[[#This Row],[MOH 731_EMTCT_Known Positive at 1st ANC_HV02-01]])</f>
        <v>0</v>
      </c>
      <c r="CI498" s="6">
        <f>SUM(Table1[[#This Row],[MOH 731_EMTCT_Positive Results_ANC_HV02-10]])</f>
        <v>0</v>
      </c>
      <c r="CJ498" s="6">
        <f t="shared" si="78"/>
        <v>0</v>
      </c>
      <c r="CK498" s="6">
        <f t="shared" si="79"/>
        <v>0</v>
      </c>
      <c r="CL498" s="6">
        <f>Table1[[#This Row],[MOH 731_EMTCT_Start HAART_ANC_HV02-15]]</f>
        <v>0</v>
      </c>
      <c r="CM498" s="6">
        <f>Table1[[#This Row],[MOH 731_EMTCT_On HAART at 1st ANC_HV02-14]]</f>
        <v>0</v>
      </c>
      <c r="CN498" s="6">
        <f>SUM(Table1[[#This Row],[MOH 731_HIV_TB_StartART_&lt;1 (M) HV03-01]:[MOH 731_HIV_TB_StartART_25+_(F)_HV03-14]])</f>
        <v>0</v>
      </c>
      <c r="CO498" s="6">
        <f>SUM(Table1[[#This Row],[MOH 731_HIV_TB_OnART_&lt;1 (M) HV03-15]:[MOH 731_HIV_TB_OnART_25+_(F)_HV03-28]])</f>
        <v>17</v>
      </c>
      <c r="CP498" s="6">
        <f>Table1[[#This Row],[anc1_731]]</f>
        <v>10</v>
      </c>
      <c r="CQ498" s="6">
        <f>Table1[[#This Row],[anc_kp]]</f>
        <v>0</v>
      </c>
      <c r="CR498" s="6">
        <f>Table1[[#This Row],[MOH 731_HIV_TB cases_New_HV03-61]]</f>
        <v>0</v>
      </c>
      <c r="CS498" s="6">
        <f>Table1[[#This Row],[MOH 731_HIV_TB New_KnownHIVPositive(KPs)_HV03-62]]</f>
        <v>0</v>
      </c>
      <c r="CT498" s="6">
        <f t="shared" si="80"/>
        <v>0</v>
      </c>
      <c r="CU498" s="6">
        <f t="shared" si="81"/>
        <v>0</v>
      </c>
      <c r="CV498" s="6">
        <f>Table1[[#This Row],[MOH 731_HIV_TB New HIV Positive_HV03-63]]</f>
        <v>0</v>
      </c>
      <c r="CW498" s="6">
        <f>Table1[[#This Row],[MOH 731_HIV_TB New Known HIV Positive (KP) on HAART_HV03-64]]</f>
        <v>0</v>
      </c>
      <c r="CX498" s="6">
        <f>Table1[[#This Row],[MOH 731_HIV_TB New_start_HAART_HV03-65]]</f>
        <v>0</v>
      </c>
      <c r="CY498" s="6">
        <f>SUM(Table1[[#This Row],[tb_alreadyart_3082]:[tb_newart_3083]])</f>
        <v>0</v>
      </c>
      <c r="CZ498" s="6">
        <f>SUM(Table1[[#This Row],[MOH 731_HTS_No. Initiated on PrEP (NEW)_General popn _(M)_ HV01-19]:[MOH 731_HTS_No. Initiated on PrEP (NEW)_Pregnant and breastfeeding women HV01-31]])</f>
        <v>0</v>
      </c>
      <c r="DA498" s="6">
        <f t="shared" si="82"/>
        <v>0</v>
      </c>
      <c r="DB498" s="6">
        <f t="shared" si="83"/>
        <v>0</v>
      </c>
      <c r="DC498" s="6">
        <f>Table1[[#This Row],[MOH 711 SGBV Total Survivors Seen]]</f>
        <v>0</v>
      </c>
      <c r="DD498" s="6">
        <f t="shared" si="84"/>
        <v>0</v>
      </c>
      <c r="DE498" s="6">
        <f t="shared" si="85"/>
        <v>0</v>
      </c>
      <c r="DF498" s="6">
        <f>SUM(Table1[[#This Row],[MOH 731_HIV_TB_StartTPT_&lt;15 HV03-31]:[MOH 731_HIV_TB_StartTPT_15+ HV03-32]])</f>
        <v>0</v>
      </c>
      <c r="DG498" s="6">
        <f t="shared" si="86"/>
        <v>0</v>
      </c>
      <c r="DH498" s="18"/>
      <c r="DI498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('202408_MunV7umpzIH','202408','MunV7umpzIH','14459','0','31','10','10','0','0','0','0','0','0','0','0','0','17','10','0','0','0','0','0','0','0','0','0','0','0','0','0','0','0','0','0');</v>
      </c>
    </row>
    <row r="499" spans="2:113" x14ac:dyDescent="0.25">
      <c r="B499" s="1">
        <v>202408</v>
      </c>
      <c r="C499" s="2">
        <v>45505</v>
      </c>
      <c r="D499" s="1">
        <v>202408</v>
      </c>
      <c r="E499" s="1"/>
      <c r="F499" s="1" t="s">
        <v>370</v>
      </c>
      <c r="G499" s="1" t="s">
        <v>371</v>
      </c>
      <c r="H499" s="1">
        <v>15347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>
        <v>2</v>
      </c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6">
        <f>SUM(Table1[[#This Row],[MOH 731_HTS_Positive_2-9 _(M)_ HV01-06]:[MOH 731_HTS_Positive_25+ _(F) (Including PMTCT)_HV01-15]])</f>
        <v>0</v>
      </c>
      <c r="CC499" s="16">
        <f>SUM(Table1[[#This Row],[MOH 731_HTS_Tests _(M)_ HV01-01]:[MOH 731_HTS_Tests _(F) (Including PMTCT)_ HV01-02]])</f>
        <v>0</v>
      </c>
      <c r="CD499" s="16">
        <f>Table1[[#This Row],[MOH 711 New ANC clients]]</f>
        <v>0</v>
      </c>
      <c r="CE499" s="6">
        <f>SUM(Table1[[#This Row],[MOH 731_EMTCT_Tested at ANC_Initial_HV02-02]])</f>
        <v>0</v>
      </c>
      <c r="CF499" s="6">
        <f t="shared" si="88"/>
        <v>0</v>
      </c>
      <c r="CG499" s="6">
        <f t="shared" si="88"/>
        <v>0</v>
      </c>
      <c r="CH499" s="6">
        <f>SUM(Table1[[#This Row],[MOH 731_EMTCT_Known Positive at 1st ANC_HV02-01]])</f>
        <v>0</v>
      </c>
      <c r="CI499" s="6">
        <f>SUM(Table1[[#This Row],[MOH 731_EMTCT_Positive Results_ANC_HV02-10]])</f>
        <v>0</v>
      </c>
      <c r="CJ499" s="6">
        <f t="shared" si="78"/>
        <v>0</v>
      </c>
      <c r="CK499" s="6">
        <f t="shared" si="79"/>
        <v>0</v>
      </c>
      <c r="CL499" s="6">
        <f>Table1[[#This Row],[MOH 731_EMTCT_Start HAART_ANC_HV02-15]]</f>
        <v>0</v>
      </c>
      <c r="CM499" s="6">
        <f>Table1[[#This Row],[MOH 731_EMTCT_On HAART at 1st ANC_HV02-14]]</f>
        <v>0</v>
      </c>
      <c r="CN499" s="6">
        <f>SUM(Table1[[#This Row],[MOH 731_HIV_TB_StartART_&lt;1 (M) HV03-01]:[MOH 731_HIV_TB_StartART_25+_(F)_HV03-14]])</f>
        <v>0</v>
      </c>
      <c r="CO499" s="6">
        <f>SUM(Table1[[#This Row],[MOH 731_HIV_TB_OnART_&lt;1 (M) HV03-15]:[MOH 731_HIV_TB_OnART_25+_(F)_HV03-28]])</f>
        <v>2</v>
      </c>
      <c r="CP499" s="6">
        <f>Table1[[#This Row],[anc1_731]]</f>
        <v>0</v>
      </c>
      <c r="CQ499" s="6">
        <f>Table1[[#This Row],[anc_kp]]</f>
        <v>0</v>
      </c>
      <c r="CR499" s="6">
        <f>Table1[[#This Row],[MOH 731_HIV_TB cases_New_HV03-61]]</f>
        <v>0</v>
      </c>
      <c r="CS499" s="6">
        <f>Table1[[#This Row],[MOH 731_HIV_TB New_KnownHIVPositive(KPs)_HV03-62]]</f>
        <v>0</v>
      </c>
      <c r="CT499" s="6">
        <f t="shared" si="80"/>
        <v>0</v>
      </c>
      <c r="CU499" s="6">
        <f t="shared" si="81"/>
        <v>0</v>
      </c>
      <c r="CV499" s="6">
        <f>Table1[[#This Row],[MOH 731_HIV_TB New HIV Positive_HV03-63]]</f>
        <v>0</v>
      </c>
      <c r="CW499" s="6">
        <f>Table1[[#This Row],[MOH 731_HIV_TB New Known HIV Positive (KP) on HAART_HV03-64]]</f>
        <v>0</v>
      </c>
      <c r="CX499" s="6">
        <f>Table1[[#This Row],[MOH 731_HIV_TB New_start_HAART_HV03-65]]</f>
        <v>0</v>
      </c>
      <c r="CY499" s="6">
        <f>SUM(Table1[[#This Row],[tb_alreadyart_3082]:[tb_newart_3083]])</f>
        <v>0</v>
      </c>
      <c r="CZ499" s="6">
        <f>SUM(Table1[[#This Row],[MOH 731_HTS_No. Initiated on PrEP (NEW)_General popn _(M)_ HV01-19]:[MOH 731_HTS_No. Initiated on PrEP (NEW)_Pregnant and breastfeeding women HV01-31]])</f>
        <v>0</v>
      </c>
      <c r="DA499" s="6">
        <f t="shared" si="82"/>
        <v>0</v>
      </c>
      <c r="DB499" s="6">
        <f t="shared" si="83"/>
        <v>0</v>
      </c>
      <c r="DC499" s="6">
        <f>Table1[[#This Row],[MOH 711 SGBV Total Survivors Seen]]</f>
        <v>0</v>
      </c>
      <c r="DD499" s="6">
        <f t="shared" si="84"/>
        <v>0</v>
      </c>
      <c r="DE499" s="6">
        <f t="shared" si="85"/>
        <v>0</v>
      </c>
      <c r="DF499" s="6">
        <f>SUM(Table1[[#This Row],[MOH 731_HIV_TB_StartTPT_&lt;15 HV03-31]:[MOH 731_HIV_TB_StartTPT_15+ HV03-32]])</f>
        <v>0</v>
      </c>
      <c r="DG499" s="6">
        <f t="shared" si="86"/>
        <v>0</v>
      </c>
      <c r="DH499" s="18"/>
      <c r="DI499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('202408_u8Cpa4sHs51','202408','u8Cpa4sHs51','15347','0','0','0','0','0','0','0','0','0','0','0','0','0','2','0','0','0','0','0','0','0','0','0','0','0','0','0','0','0','0','0','0');</v>
      </c>
    </row>
    <row r="500" spans="2:113" x14ac:dyDescent="0.25">
      <c r="B500" s="1">
        <v>202408</v>
      </c>
      <c r="C500" s="2">
        <v>45505</v>
      </c>
      <c r="D500" s="1">
        <v>202408</v>
      </c>
      <c r="E500" s="1"/>
      <c r="F500" s="1" t="s">
        <v>588</v>
      </c>
      <c r="G500" s="1" t="s">
        <v>589</v>
      </c>
      <c r="H500" s="1">
        <v>15352</v>
      </c>
      <c r="I500" s="1"/>
      <c r="J500" s="1"/>
      <c r="K500" s="1">
        <v>15</v>
      </c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>
        <v>11</v>
      </c>
      <c r="AK500" s="1">
        <v>4</v>
      </c>
      <c r="AL500" s="1">
        <v>3</v>
      </c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>
        <v>11</v>
      </c>
      <c r="BZ500" s="1"/>
      <c r="CA500" s="1"/>
      <c r="CB500" s="16">
        <f>SUM(Table1[[#This Row],[MOH 731_HTS_Positive_2-9 _(M)_ HV01-06]:[MOH 731_HTS_Positive_25+ _(F) (Including PMTCT)_HV01-15]])</f>
        <v>0</v>
      </c>
      <c r="CC500" s="16">
        <f>SUM(Table1[[#This Row],[MOH 731_HTS_Tests _(M)_ HV01-01]:[MOH 731_HTS_Tests _(F) (Including PMTCT)_ HV01-02]])</f>
        <v>15</v>
      </c>
      <c r="CD500" s="16">
        <f>Table1[[#This Row],[MOH 711 New ANC clients]]</f>
        <v>11</v>
      </c>
      <c r="CE500" s="6">
        <f>SUM(Table1[[#This Row],[MOH 731_EMTCT_Tested at ANC_Initial_HV02-02]])</f>
        <v>11</v>
      </c>
      <c r="CF500" s="6">
        <f t="shared" si="88"/>
        <v>0</v>
      </c>
      <c r="CG500" s="6">
        <f t="shared" si="88"/>
        <v>0</v>
      </c>
      <c r="CH500" s="6">
        <f>SUM(Table1[[#This Row],[MOH 731_EMTCT_Known Positive at 1st ANC_HV02-01]])</f>
        <v>0</v>
      </c>
      <c r="CI500" s="6">
        <f>SUM(Table1[[#This Row],[MOH 731_EMTCT_Positive Results_ANC_HV02-10]])</f>
        <v>0</v>
      </c>
      <c r="CJ500" s="6">
        <f t="shared" si="78"/>
        <v>0</v>
      </c>
      <c r="CK500" s="6">
        <f t="shared" si="79"/>
        <v>0</v>
      </c>
      <c r="CL500" s="6">
        <f>Table1[[#This Row],[MOH 731_EMTCT_Start HAART_ANC_HV02-15]]</f>
        <v>0</v>
      </c>
      <c r="CM500" s="6">
        <f>Table1[[#This Row],[MOH 731_EMTCT_On HAART at 1st ANC_HV02-14]]</f>
        <v>0</v>
      </c>
      <c r="CN500" s="6">
        <f>SUM(Table1[[#This Row],[MOH 731_HIV_TB_StartART_&lt;1 (M) HV03-01]:[MOH 731_HIV_TB_StartART_25+_(F)_HV03-14]])</f>
        <v>0</v>
      </c>
      <c r="CO500" s="6">
        <f>SUM(Table1[[#This Row],[MOH 731_HIV_TB_OnART_&lt;1 (M) HV03-15]:[MOH 731_HIV_TB_OnART_25+_(F)_HV03-28]])</f>
        <v>0</v>
      </c>
      <c r="CP500" s="6">
        <f>Table1[[#This Row],[anc1_731]]</f>
        <v>11</v>
      </c>
      <c r="CQ500" s="6">
        <f>Table1[[#This Row],[anc_kp]]</f>
        <v>0</v>
      </c>
      <c r="CR500" s="6">
        <f>Table1[[#This Row],[MOH 731_HIV_TB cases_New_HV03-61]]</f>
        <v>0</v>
      </c>
      <c r="CS500" s="6">
        <f>Table1[[#This Row],[MOH 731_HIV_TB New_KnownHIVPositive(KPs)_HV03-62]]</f>
        <v>0</v>
      </c>
      <c r="CT500" s="6">
        <f t="shared" si="80"/>
        <v>0</v>
      </c>
      <c r="CU500" s="6">
        <f t="shared" si="81"/>
        <v>0</v>
      </c>
      <c r="CV500" s="6">
        <f>Table1[[#This Row],[MOH 731_HIV_TB New HIV Positive_HV03-63]]</f>
        <v>0</v>
      </c>
      <c r="CW500" s="6">
        <f>Table1[[#This Row],[MOH 731_HIV_TB New Known HIV Positive (KP) on HAART_HV03-64]]</f>
        <v>0</v>
      </c>
      <c r="CX500" s="6">
        <f>Table1[[#This Row],[MOH 731_HIV_TB New_start_HAART_HV03-65]]</f>
        <v>0</v>
      </c>
      <c r="CY500" s="6">
        <f>SUM(Table1[[#This Row],[tb_alreadyart_3082]:[tb_newart_3083]])</f>
        <v>0</v>
      </c>
      <c r="CZ500" s="6">
        <f>SUM(Table1[[#This Row],[MOH 731_HTS_No. Initiated on PrEP (NEW)_General popn _(M)_ HV01-19]:[MOH 731_HTS_No. Initiated on PrEP (NEW)_Pregnant and breastfeeding women HV01-31]])</f>
        <v>0</v>
      </c>
      <c r="DA500" s="6">
        <f t="shared" si="82"/>
        <v>0</v>
      </c>
      <c r="DB500" s="6">
        <f t="shared" si="83"/>
        <v>0</v>
      </c>
      <c r="DC500" s="6">
        <f>Table1[[#This Row],[MOH 711 SGBV Total Survivors Seen]]</f>
        <v>0</v>
      </c>
      <c r="DD500" s="6">
        <f t="shared" si="84"/>
        <v>0</v>
      </c>
      <c r="DE500" s="6">
        <f t="shared" si="85"/>
        <v>0</v>
      </c>
      <c r="DF500" s="6">
        <f>SUM(Table1[[#This Row],[MOH 731_HIV_TB_StartTPT_&lt;15 HV03-31]:[MOH 731_HIV_TB_StartTPT_15+ HV03-32]])</f>
        <v>0</v>
      </c>
      <c r="DG500" s="6">
        <f t="shared" si="86"/>
        <v>0</v>
      </c>
      <c r="DH500" s="18"/>
      <c r="DI500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('202408_K7qFcEy5ljh','202408','K7qFcEy5ljh','15352','0','15','11','11','0','0','0','0','0','0','0','0','0','0','11','0','0','0','0','0','0','0','0','0','0','0','0','0','0','0','0','0');</v>
      </c>
    </row>
    <row r="501" spans="2:113" x14ac:dyDescent="0.25">
      <c r="B501" s="1">
        <v>202408</v>
      </c>
      <c r="C501" s="2">
        <v>45505</v>
      </c>
      <c r="D501" s="1">
        <v>202408</v>
      </c>
      <c r="E501" s="1"/>
      <c r="F501" s="1" t="s">
        <v>372</v>
      </c>
      <c r="G501" s="1" t="s">
        <v>373</v>
      </c>
      <c r="H501" s="1">
        <v>15353</v>
      </c>
      <c r="I501" s="1"/>
      <c r="J501" s="1">
        <v>1</v>
      </c>
      <c r="K501" s="1">
        <v>13</v>
      </c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>
        <v>10</v>
      </c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>
        <v>3</v>
      </c>
      <c r="BQ501" s="1">
        <v>2</v>
      </c>
      <c r="BR501" s="1"/>
      <c r="BS501" s="1"/>
      <c r="BT501" s="1"/>
      <c r="BU501" s="1"/>
      <c r="BV501" s="1"/>
      <c r="BW501" s="1"/>
      <c r="BX501" s="1"/>
      <c r="BY501" s="1">
        <v>10</v>
      </c>
      <c r="BZ501" s="1"/>
      <c r="CA501" s="1"/>
      <c r="CB501" s="16">
        <f>SUM(Table1[[#This Row],[MOH 731_HTS_Positive_2-9 _(M)_ HV01-06]:[MOH 731_HTS_Positive_25+ _(F) (Including PMTCT)_HV01-15]])</f>
        <v>0</v>
      </c>
      <c r="CC501" s="16">
        <f>SUM(Table1[[#This Row],[MOH 731_HTS_Tests _(M)_ HV01-01]:[MOH 731_HTS_Tests _(F) (Including PMTCT)_ HV01-02]])</f>
        <v>14</v>
      </c>
      <c r="CD501" s="16">
        <f>Table1[[#This Row],[MOH 711 New ANC clients]]</f>
        <v>10</v>
      </c>
      <c r="CE501" s="6">
        <f>SUM(Table1[[#This Row],[MOH 731_EMTCT_Tested at ANC_Initial_HV02-02]])</f>
        <v>10</v>
      </c>
      <c r="CF501" s="6">
        <f t="shared" si="88"/>
        <v>0</v>
      </c>
      <c r="CG501" s="6">
        <f t="shared" si="88"/>
        <v>0</v>
      </c>
      <c r="CH501" s="6">
        <f>SUM(Table1[[#This Row],[MOH 731_EMTCT_Known Positive at 1st ANC_HV02-01]])</f>
        <v>0</v>
      </c>
      <c r="CI501" s="6">
        <f>SUM(Table1[[#This Row],[MOH 731_EMTCT_Positive Results_ANC_HV02-10]])</f>
        <v>0</v>
      </c>
      <c r="CJ501" s="6">
        <f t="shared" si="78"/>
        <v>0</v>
      </c>
      <c r="CK501" s="6">
        <f t="shared" si="79"/>
        <v>0</v>
      </c>
      <c r="CL501" s="6">
        <f>Table1[[#This Row],[MOH 731_EMTCT_Start HAART_ANC_HV02-15]]</f>
        <v>0</v>
      </c>
      <c r="CM501" s="6">
        <f>Table1[[#This Row],[MOH 731_EMTCT_On HAART at 1st ANC_HV02-14]]</f>
        <v>0</v>
      </c>
      <c r="CN501" s="6">
        <f>SUM(Table1[[#This Row],[MOH 731_HIV_TB_StartART_&lt;1 (M) HV03-01]:[MOH 731_HIV_TB_StartART_25+_(F)_HV03-14]])</f>
        <v>0</v>
      </c>
      <c r="CO501" s="6">
        <f>SUM(Table1[[#This Row],[MOH 731_HIV_TB_OnART_&lt;1 (M) HV03-15]:[MOH 731_HIV_TB_OnART_25+_(F)_HV03-28]])</f>
        <v>5</v>
      </c>
      <c r="CP501" s="6">
        <f>Table1[[#This Row],[anc1_731]]</f>
        <v>10</v>
      </c>
      <c r="CQ501" s="6">
        <f>Table1[[#This Row],[anc_kp]]</f>
        <v>0</v>
      </c>
      <c r="CR501" s="6">
        <f>Table1[[#This Row],[MOH 731_HIV_TB cases_New_HV03-61]]</f>
        <v>0</v>
      </c>
      <c r="CS501" s="6">
        <f>Table1[[#This Row],[MOH 731_HIV_TB New_KnownHIVPositive(KPs)_HV03-62]]</f>
        <v>0</v>
      </c>
      <c r="CT501" s="6">
        <f t="shared" si="80"/>
        <v>0</v>
      </c>
      <c r="CU501" s="6">
        <f t="shared" si="81"/>
        <v>0</v>
      </c>
      <c r="CV501" s="6">
        <f>Table1[[#This Row],[MOH 731_HIV_TB New HIV Positive_HV03-63]]</f>
        <v>0</v>
      </c>
      <c r="CW501" s="6">
        <f>Table1[[#This Row],[MOH 731_HIV_TB New Known HIV Positive (KP) on HAART_HV03-64]]</f>
        <v>0</v>
      </c>
      <c r="CX501" s="6">
        <f>Table1[[#This Row],[MOH 731_HIV_TB New_start_HAART_HV03-65]]</f>
        <v>0</v>
      </c>
      <c r="CY501" s="6">
        <f>SUM(Table1[[#This Row],[tb_alreadyart_3082]:[tb_newart_3083]])</f>
        <v>0</v>
      </c>
      <c r="CZ501" s="6">
        <f>SUM(Table1[[#This Row],[MOH 731_HTS_No. Initiated on PrEP (NEW)_General popn _(M)_ HV01-19]:[MOH 731_HTS_No. Initiated on PrEP (NEW)_Pregnant and breastfeeding women HV01-31]])</f>
        <v>0</v>
      </c>
      <c r="DA501" s="6">
        <f t="shared" si="82"/>
        <v>0</v>
      </c>
      <c r="DB501" s="6">
        <f t="shared" si="83"/>
        <v>0</v>
      </c>
      <c r="DC501" s="6">
        <f>Table1[[#This Row],[MOH 711 SGBV Total Survivors Seen]]</f>
        <v>0</v>
      </c>
      <c r="DD501" s="6">
        <f t="shared" si="84"/>
        <v>0</v>
      </c>
      <c r="DE501" s="6">
        <f t="shared" si="85"/>
        <v>0</v>
      </c>
      <c r="DF501" s="6">
        <f>SUM(Table1[[#This Row],[MOH 731_HIV_TB_StartTPT_&lt;15 HV03-31]:[MOH 731_HIV_TB_StartTPT_15+ HV03-32]])</f>
        <v>0</v>
      </c>
      <c r="DG501" s="6">
        <f t="shared" si="86"/>
        <v>0</v>
      </c>
      <c r="DH501" s="18"/>
      <c r="DI501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('202408_xu12bqfR79n','202408','xu12bqfR79n','15353','0','14','10','10','0','0','0','0','0','0','0','0','0','5','10','0','0','0','0','0','0','0','0','0','0','0','0','0','0','0','0','0');</v>
      </c>
    </row>
    <row r="502" spans="2:113" x14ac:dyDescent="0.25">
      <c r="B502" s="1">
        <v>202408</v>
      </c>
      <c r="C502" s="2">
        <v>45505</v>
      </c>
      <c r="D502" s="1">
        <v>202408</v>
      </c>
      <c r="E502" s="1"/>
      <c r="F502" s="1" t="s">
        <v>590</v>
      </c>
      <c r="G502" s="1" t="s">
        <v>591</v>
      </c>
      <c r="H502" s="1">
        <v>15355</v>
      </c>
      <c r="I502" s="1"/>
      <c r="J502" s="1">
        <v>2</v>
      </c>
      <c r="K502" s="1">
        <v>4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>
        <v>3</v>
      </c>
      <c r="AK502" s="1"/>
      <c r="AL502" s="1">
        <v>3</v>
      </c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>
        <v>3</v>
      </c>
      <c r="BZ502" s="1"/>
      <c r="CA502" s="1"/>
      <c r="CB502" s="16">
        <f>SUM(Table1[[#This Row],[MOH 731_HTS_Positive_2-9 _(M)_ HV01-06]:[MOH 731_HTS_Positive_25+ _(F) (Including PMTCT)_HV01-15]])</f>
        <v>0</v>
      </c>
      <c r="CC502" s="16">
        <f>SUM(Table1[[#This Row],[MOH 731_HTS_Tests _(M)_ HV01-01]:[MOH 731_HTS_Tests _(F) (Including PMTCT)_ HV01-02]])</f>
        <v>6</v>
      </c>
      <c r="CD502" s="16">
        <f>Table1[[#This Row],[MOH 711 New ANC clients]]</f>
        <v>3</v>
      </c>
      <c r="CE502" s="6">
        <f>SUM(Table1[[#This Row],[MOH 731_EMTCT_Tested at ANC_Initial_HV02-02]])</f>
        <v>3</v>
      </c>
      <c r="CF502" s="6">
        <f t="shared" si="88"/>
        <v>0</v>
      </c>
      <c r="CG502" s="6">
        <f t="shared" si="88"/>
        <v>0</v>
      </c>
      <c r="CH502" s="6">
        <f>SUM(Table1[[#This Row],[MOH 731_EMTCT_Known Positive at 1st ANC_HV02-01]])</f>
        <v>0</v>
      </c>
      <c r="CI502" s="6">
        <f>SUM(Table1[[#This Row],[MOH 731_EMTCT_Positive Results_ANC_HV02-10]])</f>
        <v>0</v>
      </c>
      <c r="CJ502" s="6">
        <f t="shared" si="78"/>
        <v>0</v>
      </c>
      <c r="CK502" s="6">
        <f t="shared" si="79"/>
        <v>0</v>
      </c>
      <c r="CL502" s="6">
        <f>Table1[[#This Row],[MOH 731_EMTCT_Start HAART_ANC_HV02-15]]</f>
        <v>0</v>
      </c>
      <c r="CM502" s="6">
        <f>Table1[[#This Row],[MOH 731_EMTCT_On HAART at 1st ANC_HV02-14]]</f>
        <v>0</v>
      </c>
      <c r="CN502" s="6">
        <f>SUM(Table1[[#This Row],[MOH 731_HIV_TB_StartART_&lt;1 (M) HV03-01]:[MOH 731_HIV_TB_StartART_25+_(F)_HV03-14]])</f>
        <v>0</v>
      </c>
      <c r="CO502" s="6">
        <f>SUM(Table1[[#This Row],[MOH 731_HIV_TB_OnART_&lt;1 (M) HV03-15]:[MOH 731_HIV_TB_OnART_25+_(F)_HV03-28]])</f>
        <v>0</v>
      </c>
      <c r="CP502" s="6">
        <f>Table1[[#This Row],[anc1_731]]</f>
        <v>3</v>
      </c>
      <c r="CQ502" s="6">
        <f>Table1[[#This Row],[anc_kp]]</f>
        <v>0</v>
      </c>
      <c r="CR502" s="6">
        <f>Table1[[#This Row],[MOH 731_HIV_TB cases_New_HV03-61]]</f>
        <v>0</v>
      </c>
      <c r="CS502" s="6">
        <f>Table1[[#This Row],[MOH 731_HIV_TB New_KnownHIVPositive(KPs)_HV03-62]]</f>
        <v>0</v>
      </c>
      <c r="CT502" s="6">
        <f t="shared" si="80"/>
        <v>0</v>
      </c>
      <c r="CU502" s="6">
        <f t="shared" si="81"/>
        <v>0</v>
      </c>
      <c r="CV502" s="6">
        <f>Table1[[#This Row],[MOH 731_HIV_TB New HIV Positive_HV03-63]]</f>
        <v>0</v>
      </c>
      <c r="CW502" s="6">
        <f>Table1[[#This Row],[MOH 731_HIV_TB New Known HIV Positive (KP) on HAART_HV03-64]]</f>
        <v>0</v>
      </c>
      <c r="CX502" s="6">
        <f>Table1[[#This Row],[MOH 731_HIV_TB New_start_HAART_HV03-65]]</f>
        <v>0</v>
      </c>
      <c r="CY502" s="6">
        <f>SUM(Table1[[#This Row],[tb_alreadyart_3082]:[tb_newart_3083]])</f>
        <v>0</v>
      </c>
      <c r="CZ502" s="6">
        <f>SUM(Table1[[#This Row],[MOH 731_HTS_No. Initiated on PrEP (NEW)_General popn _(M)_ HV01-19]:[MOH 731_HTS_No. Initiated on PrEP (NEW)_Pregnant and breastfeeding women HV01-31]])</f>
        <v>0</v>
      </c>
      <c r="DA502" s="6">
        <f t="shared" si="82"/>
        <v>0</v>
      </c>
      <c r="DB502" s="6">
        <f t="shared" si="83"/>
        <v>0</v>
      </c>
      <c r="DC502" s="6">
        <f>Table1[[#This Row],[MOH 711 SGBV Total Survivors Seen]]</f>
        <v>0</v>
      </c>
      <c r="DD502" s="6">
        <f t="shared" si="84"/>
        <v>0</v>
      </c>
      <c r="DE502" s="6">
        <f t="shared" si="85"/>
        <v>0</v>
      </c>
      <c r="DF502" s="6">
        <f>SUM(Table1[[#This Row],[MOH 731_HIV_TB_StartTPT_&lt;15 HV03-31]:[MOH 731_HIV_TB_StartTPT_15+ HV03-32]])</f>
        <v>0</v>
      </c>
      <c r="DG502" s="6">
        <f t="shared" si="86"/>
        <v>0</v>
      </c>
      <c r="DH502" s="18"/>
      <c r="DI502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('202408_GEtMpnGalxG','202408','GEtMpnGalxG','15355','0','6','3','3','0','0','0','0','0','0','0','0','0','0','3','0','0','0','0','0','0','0','0','0','0','0','0','0','0','0','0','0');</v>
      </c>
    </row>
    <row r="503" spans="2:113" x14ac:dyDescent="0.25">
      <c r="B503" s="1">
        <v>202408</v>
      </c>
      <c r="C503" s="2">
        <v>45505</v>
      </c>
      <c r="D503" s="1">
        <v>202408</v>
      </c>
      <c r="E503" s="1"/>
      <c r="F503" s="1" t="s">
        <v>374</v>
      </c>
      <c r="G503" s="1" t="s">
        <v>375</v>
      </c>
      <c r="H503" s="1">
        <v>17804</v>
      </c>
      <c r="I503" s="1"/>
      <c r="J503" s="1">
        <v>7</v>
      </c>
      <c r="K503" s="1">
        <v>5</v>
      </c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6">
        <f>SUM(Table1[[#This Row],[MOH 731_HTS_Positive_2-9 _(M)_ HV01-06]:[MOH 731_HTS_Positive_25+ _(F) (Including PMTCT)_HV01-15]])</f>
        <v>0</v>
      </c>
      <c r="CC503" s="16">
        <f>SUM(Table1[[#This Row],[MOH 731_HTS_Tests _(M)_ HV01-01]:[MOH 731_HTS_Tests _(F) (Including PMTCT)_ HV01-02]])</f>
        <v>12</v>
      </c>
      <c r="CD503" s="16">
        <f>Table1[[#This Row],[MOH 711 New ANC clients]]</f>
        <v>0</v>
      </c>
      <c r="CE503" s="6">
        <f>SUM(Table1[[#This Row],[MOH 731_EMTCT_Tested at ANC_Initial_HV02-02]])</f>
        <v>0</v>
      </c>
      <c r="CF503" s="6">
        <f t="shared" si="88"/>
        <v>0</v>
      </c>
      <c r="CG503" s="6">
        <f t="shared" si="88"/>
        <v>0</v>
      </c>
      <c r="CH503" s="6">
        <f>SUM(Table1[[#This Row],[MOH 731_EMTCT_Known Positive at 1st ANC_HV02-01]])</f>
        <v>0</v>
      </c>
      <c r="CI503" s="6">
        <f>SUM(Table1[[#This Row],[MOH 731_EMTCT_Positive Results_ANC_HV02-10]])</f>
        <v>0</v>
      </c>
      <c r="CJ503" s="6">
        <f t="shared" si="78"/>
        <v>0</v>
      </c>
      <c r="CK503" s="6">
        <f t="shared" si="79"/>
        <v>0</v>
      </c>
      <c r="CL503" s="6">
        <f>Table1[[#This Row],[MOH 731_EMTCT_Start HAART_ANC_HV02-15]]</f>
        <v>0</v>
      </c>
      <c r="CM503" s="6">
        <f>Table1[[#This Row],[MOH 731_EMTCT_On HAART at 1st ANC_HV02-14]]</f>
        <v>0</v>
      </c>
      <c r="CN503" s="6">
        <f>SUM(Table1[[#This Row],[MOH 731_HIV_TB_StartART_&lt;1 (M) HV03-01]:[MOH 731_HIV_TB_StartART_25+_(F)_HV03-14]])</f>
        <v>0</v>
      </c>
      <c r="CO503" s="6">
        <f>SUM(Table1[[#This Row],[MOH 731_HIV_TB_OnART_&lt;1 (M) HV03-15]:[MOH 731_HIV_TB_OnART_25+_(F)_HV03-28]])</f>
        <v>0</v>
      </c>
      <c r="CP503" s="6">
        <f>Table1[[#This Row],[anc1_731]]</f>
        <v>0</v>
      </c>
      <c r="CQ503" s="6">
        <f>Table1[[#This Row],[anc_kp]]</f>
        <v>0</v>
      </c>
      <c r="CR503" s="6">
        <f>Table1[[#This Row],[MOH 731_HIV_TB cases_New_HV03-61]]</f>
        <v>0</v>
      </c>
      <c r="CS503" s="6">
        <f>Table1[[#This Row],[MOH 731_HIV_TB New_KnownHIVPositive(KPs)_HV03-62]]</f>
        <v>0</v>
      </c>
      <c r="CT503" s="6">
        <f t="shared" si="80"/>
        <v>0</v>
      </c>
      <c r="CU503" s="6">
        <f t="shared" si="81"/>
        <v>0</v>
      </c>
      <c r="CV503" s="6">
        <f>Table1[[#This Row],[MOH 731_HIV_TB New HIV Positive_HV03-63]]</f>
        <v>0</v>
      </c>
      <c r="CW503" s="6">
        <f>Table1[[#This Row],[MOH 731_HIV_TB New Known HIV Positive (KP) on HAART_HV03-64]]</f>
        <v>0</v>
      </c>
      <c r="CX503" s="6">
        <f>Table1[[#This Row],[MOH 731_HIV_TB New_start_HAART_HV03-65]]</f>
        <v>0</v>
      </c>
      <c r="CY503" s="6">
        <f>SUM(Table1[[#This Row],[tb_alreadyart_3082]:[tb_newart_3083]])</f>
        <v>0</v>
      </c>
      <c r="CZ503" s="6">
        <f>SUM(Table1[[#This Row],[MOH 731_HTS_No. Initiated on PrEP (NEW)_General popn _(M)_ HV01-19]:[MOH 731_HTS_No. Initiated on PrEP (NEW)_Pregnant and breastfeeding women HV01-31]])</f>
        <v>0</v>
      </c>
      <c r="DA503" s="6">
        <f t="shared" si="82"/>
        <v>0</v>
      </c>
      <c r="DB503" s="6">
        <f t="shared" si="83"/>
        <v>0</v>
      </c>
      <c r="DC503" s="6">
        <f>Table1[[#This Row],[MOH 711 SGBV Total Survivors Seen]]</f>
        <v>0</v>
      </c>
      <c r="DD503" s="6">
        <f t="shared" si="84"/>
        <v>0</v>
      </c>
      <c r="DE503" s="6">
        <f t="shared" si="85"/>
        <v>0</v>
      </c>
      <c r="DF503" s="6">
        <f>SUM(Table1[[#This Row],[MOH 731_HIV_TB_StartTPT_&lt;15 HV03-31]:[MOH 731_HIV_TB_StartTPT_15+ HV03-32]])</f>
        <v>0</v>
      </c>
      <c r="DG503" s="6">
        <f t="shared" si="86"/>
        <v>0</v>
      </c>
      <c r="DH503" s="18"/>
      <c r="DI503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('202408_Or9kr8eRS3t','202408','Or9kr8eRS3t','17804','0','12','0','0','0','0','0','0','0','0','0','0','0','0','0','0','0','0','0','0','0','0','0','0','0','0','0','0','0','0','0','0');</v>
      </c>
    </row>
    <row r="504" spans="2:113" x14ac:dyDescent="0.25">
      <c r="B504" s="1">
        <v>202408</v>
      </c>
      <c r="C504" s="2">
        <v>45505</v>
      </c>
      <c r="D504" s="1">
        <v>202408</v>
      </c>
      <c r="E504" s="1"/>
      <c r="F504" s="1" t="s">
        <v>592</v>
      </c>
      <c r="G504" s="1" t="s">
        <v>593</v>
      </c>
      <c r="H504" s="1">
        <v>19942</v>
      </c>
      <c r="I504" s="1" t="s">
        <v>184</v>
      </c>
      <c r="J504" s="1">
        <v>2</v>
      </c>
      <c r="K504" s="1">
        <v>10</v>
      </c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>
        <v>1</v>
      </c>
      <c r="AJ504" s="1">
        <v>8</v>
      </c>
      <c r="AK504" s="1"/>
      <c r="AL504" s="1"/>
      <c r="AM504" s="1"/>
      <c r="AN504" s="1">
        <v>1</v>
      </c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>
        <v>14</v>
      </c>
      <c r="BZ504" s="1"/>
      <c r="CA504" s="1"/>
      <c r="CB504" s="16">
        <f>SUM(Table1[[#This Row],[MOH 731_HTS_Positive_2-9 _(M)_ HV01-06]:[MOH 731_HTS_Positive_25+ _(F) (Including PMTCT)_HV01-15]])</f>
        <v>0</v>
      </c>
      <c r="CC504" s="16">
        <f>SUM(Table1[[#This Row],[MOH 731_HTS_Tests _(M)_ HV01-01]:[MOH 731_HTS_Tests _(F) (Including PMTCT)_ HV01-02]])</f>
        <v>12</v>
      </c>
      <c r="CD504" s="16">
        <f>Table1[[#This Row],[MOH 711 New ANC clients]]</f>
        <v>14</v>
      </c>
      <c r="CE504" s="6">
        <f>SUM(Table1[[#This Row],[MOH 731_EMTCT_Tested at ANC_Initial_HV02-02]])</f>
        <v>8</v>
      </c>
      <c r="CF504" s="6">
        <f t="shared" si="88"/>
        <v>0</v>
      </c>
      <c r="CG504" s="6">
        <f t="shared" si="88"/>
        <v>0</v>
      </c>
      <c r="CH504" s="6">
        <f>SUM(Table1[[#This Row],[MOH 731_EMTCT_Known Positive at 1st ANC_HV02-01]])</f>
        <v>1</v>
      </c>
      <c r="CI504" s="6">
        <f>SUM(Table1[[#This Row],[MOH 731_EMTCT_Positive Results_ANC_HV02-10]])</f>
        <v>0</v>
      </c>
      <c r="CJ504" s="6">
        <f t="shared" si="78"/>
        <v>0</v>
      </c>
      <c r="CK504" s="6">
        <f t="shared" si="79"/>
        <v>0</v>
      </c>
      <c r="CL504" s="6">
        <f>Table1[[#This Row],[MOH 731_EMTCT_Start HAART_ANC_HV02-15]]</f>
        <v>0</v>
      </c>
      <c r="CM504" s="6">
        <f>Table1[[#This Row],[MOH 731_EMTCT_On HAART at 1st ANC_HV02-14]]</f>
        <v>1</v>
      </c>
      <c r="CN504" s="6">
        <f>SUM(Table1[[#This Row],[MOH 731_HIV_TB_StartART_&lt;1 (M) HV03-01]:[MOH 731_HIV_TB_StartART_25+_(F)_HV03-14]])</f>
        <v>0</v>
      </c>
      <c r="CO504" s="6">
        <f>SUM(Table1[[#This Row],[MOH 731_HIV_TB_OnART_&lt;1 (M) HV03-15]:[MOH 731_HIV_TB_OnART_25+_(F)_HV03-28]])</f>
        <v>0</v>
      </c>
      <c r="CP504" s="6">
        <f>Table1[[#This Row],[anc1_731]]</f>
        <v>14</v>
      </c>
      <c r="CQ504" s="6">
        <f>Table1[[#This Row],[anc_kp]]</f>
        <v>1</v>
      </c>
      <c r="CR504" s="6">
        <f>Table1[[#This Row],[MOH 731_HIV_TB cases_New_HV03-61]]</f>
        <v>0</v>
      </c>
      <c r="CS504" s="6">
        <f>Table1[[#This Row],[MOH 731_HIV_TB New_KnownHIVPositive(KPs)_HV03-62]]</f>
        <v>0</v>
      </c>
      <c r="CT504" s="6">
        <f t="shared" si="80"/>
        <v>0</v>
      </c>
      <c r="CU504" s="6">
        <f t="shared" si="81"/>
        <v>0</v>
      </c>
      <c r="CV504" s="6">
        <f>Table1[[#This Row],[MOH 731_HIV_TB New HIV Positive_HV03-63]]</f>
        <v>0</v>
      </c>
      <c r="CW504" s="6">
        <f>Table1[[#This Row],[MOH 731_HIV_TB New Known HIV Positive (KP) on HAART_HV03-64]]</f>
        <v>0</v>
      </c>
      <c r="CX504" s="6">
        <f>Table1[[#This Row],[MOH 731_HIV_TB New_start_HAART_HV03-65]]</f>
        <v>0</v>
      </c>
      <c r="CY504" s="6">
        <f>SUM(Table1[[#This Row],[tb_alreadyart_3082]:[tb_newart_3083]])</f>
        <v>0</v>
      </c>
      <c r="CZ504" s="6">
        <f>SUM(Table1[[#This Row],[MOH 731_HTS_No. Initiated on PrEP (NEW)_General popn _(M)_ HV01-19]:[MOH 731_HTS_No. Initiated on PrEP (NEW)_Pregnant and breastfeeding women HV01-31]])</f>
        <v>0</v>
      </c>
      <c r="DA504" s="6">
        <f t="shared" si="82"/>
        <v>0</v>
      </c>
      <c r="DB504" s="6">
        <f t="shared" si="83"/>
        <v>0</v>
      </c>
      <c r="DC504" s="6">
        <f>Table1[[#This Row],[MOH 711 SGBV Total Survivors Seen]]</f>
        <v>0</v>
      </c>
      <c r="DD504" s="6">
        <f t="shared" si="84"/>
        <v>0</v>
      </c>
      <c r="DE504" s="6">
        <f t="shared" si="85"/>
        <v>0</v>
      </c>
      <c r="DF504" s="6">
        <f>SUM(Table1[[#This Row],[MOH 731_HIV_TB_StartTPT_&lt;15 HV03-31]:[MOH 731_HIV_TB_StartTPT_15+ HV03-32]])</f>
        <v>0</v>
      </c>
      <c r="DG504" s="6">
        <f t="shared" si="86"/>
        <v>0</v>
      </c>
      <c r="DH504" s="18"/>
      <c r="DI504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('202408_UHOL2Y4KANo','202408','UHOL2Y4KANo','19942','0','12','14','8','0','0','1','0','0','0','0','1','0','0','14','1','0','0','0','0','0','0','0','0','0','0','0','0','0','0','0','0');</v>
      </c>
    </row>
    <row r="505" spans="2:113" x14ac:dyDescent="0.25">
      <c r="B505" s="1">
        <v>202408</v>
      </c>
      <c r="C505" s="2">
        <v>45505</v>
      </c>
      <c r="D505" s="1">
        <v>202408</v>
      </c>
      <c r="E505" s="1"/>
      <c r="F505" s="1" t="s">
        <v>775</v>
      </c>
      <c r="G505" s="1" t="s">
        <v>776</v>
      </c>
      <c r="H505" s="1">
        <v>24710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>
        <v>2</v>
      </c>
      <c r="BZ505" s="1"/>
      <c r="CA505" s="1"/>
      <c r="CB505" s="16">
        <f>SUM(Table1[[#This Row],[MOH 731_HTS_Positive_2-9 _(M)_ HV01-06]:[MOH 731_HTS_Positive_25+ _(F) (Including PMTCT)_HV01-15]])</f>
        <v>0</v>
      </c>
      <c r="CC505" s="16">
        <f>SUM(Table1[[#This Row],[MOH 731_HTS_Tests _(M)_ HV01-01]:[MOH 731_HTS_Tests _(F) (Including PMTCT)_ HV01-02]])</f>
        <v>0</v>
      </c>
      <c r="CD505" s="16">
        <f>Table1[[#This Row],[MOH 711 New ANC clients]]</f>
        <v>2</v>
      </c>
      <c r="CE505" s="6">
        <f>SUM(Table1[[#This Row],[MOH 731_EMTCT_Tested at ANC_Initial_HV02-02]])</f>
        <v>0</v>
      </c>
      <c r="CF505" s="6">
        <f t="shared" si="88"/>
        <v>0</v>
      </c>
      <c r="CG505" s="6">
        <f t="shared" si="88"/>
        <v>0</v>
      </c>
      <c r="CH505" s="6">
        <f>SUM(Table1[[#This Row],[MOH 731_EMTCT_Known Positive at 1st ANC_HV02-01]])</f>
        <v>0</v>
      </c>
      <c r="CI505" s="6">
        <f>SUM(Table1[[#This Row],[MOH 731_EMTCT_Positive Results_ANC_HV02-10]])</f>
        <v>0</v>
      </c>
      <c r="CJ505" s="6">
        <f t="shared" si="78"/>
        <v>0</v>
      </c>
      <c r="CK505" s="6">
        <f t="shared" si="79"/>
        <v>0</v>
      </c>
      <c r="CL505" s="6">
        <f>Table1[[#This Row],[MOH 731_EMTCT_Start HAART_ANC_HV02-15]]</f>
        <v>0</v>
      </c>
      <c r="CM505" s="6">
        <f>Table1[[#This Row],[MOH 731_EMTCT_On HAART at 1st ANC_HV02-14]]</f>
        <v>0</v>
      </c>
      <c r="CN505" s="6">
        <f>SUM(Table1[[#This Row],[MOH 731_HIV_TB_StartART_&lt;1 (M) HV03-01]:[MOH 731_HIV_TB_StartART_25+_(F)_HV03-14]])</f>
        <v>0</v>
      </c>
      <c r="CO505" s="6">
        <f>SUM(Table1[[#This Row],[MOH 731_HIV_TB_OnART_&lt;1 (M) HV03-15]:[MOH 731_HIV_TB_OnART_25+_(F)_HV03-28]])</f>
        <v>0</v>
      </c>
      <c r="CP505" s="6">
        <f>Table1[[#This Row],[anc1_731]]</f>
        <v>2</v>
      </c>
      <c r="CQ505" s="6">
        <f>Table1[[#This Row],[anc_kp]]</f>
        <v>0</v>
      </c>
      <c r="CR505" s="6">
        <f>Table1[[#This Row],[MOH 731_HIV_TB cases_New_HV03-61]]</f>
        <v>0</v>
      </c>
      <c r="CS505" s="6">
        <f>Table1[[#This Row],[MOH 731_HIV_TB New_KnownHIVPositive(KPs)_HV03-62]]</f>
        <v>0</v>
      </c>
      <c r="CT505" s="6">
        <f t="shared" si="80"/>
        <v>0</v>
      </c>
      <c r="CU505" s="6">
        <f t="shared" si="81"/>
        <v>0</v>
      </c>
      <c r="CV505" s="6">
        <f>Table1[[#This Row],[MOH 731_HIV_TB New HIV Positive_HV03-63]]</f>
        <v>0</v>
      </c>
      <c r="CW505" s="6">
        <f>Table1[[#This Row],[MOH 731_HIV_TB New Known HIV Positive (KP) on HAART_HV03-64]]</f>
        <v>0</v>
      </c>
      <c r="CX505" s="6">
        <f>Table1[[#This Row],[MOH 731_HIV_TB New_start_HAART_HV03-65]]</f>
        <v>0</v>
      </c>
      <c r="CY505" s="6">
        <f>SUM(Table1[[#This Row],[tb_alreadyart_3082]:[tb_newart_3083]])</f>
        <v>0</v>
      </c>
      <c r="CZ505" s="6">
        <f>SUM(Table1[[#This Row],[MOH 731_HTS_No. Initiated on PrEP (NEW)_General popn _(M)_ HV01-19]:[MOH 731_HTS_No. Initiated on PrEP (NEW)_Pregnant and breastfeeding women HV01-31]])</f>
        <v>0</v>
      </c>
      <c r="DA505" s="6">
        <f t="shared" si="82"/>
        <v>0</v>
      </c>
      <c r="DB505" s="6">
        <f t="shared" si="83"/>
        <v>0</v>
      </c>
      <c r="DC505" s="6">
        <f>Table1[[#This Row],[MOH 711 SGBV Total Survivors Seen]]</f>
        <v>0</v>
      </c>
      <c r="DD505" s="6">
        <f t="shared" si="84"/>
        <v>0</v>
      </c>
      <c r="DE505" s="6">
        <f t="shared" si="85"/>
        <v>0</v>
      </c>
      <c r="DF505" s="6">
        <f>SUM(Table1[[#This Row],[MOH 731_HIV_TB_StartTPT_&lt;15 HV03-31]:[MOH 731_HIV_TB_StartTPT_15+ HV03-32]])</f>
        <v>0</v>
      </c>
      <c r="DG505" s="6">
        <f t="shared" si="86"/>
        <v>0</v>
      </c>
      <c r="DH505" s="18"/>
      <c r="DI505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('202408_T4bSIognoBO','202408','T4bSIognoBO','24710','0','0','2','0','0','0','0','0','0','0','0','0','0','0','2','0','0','0','0','0','0','0','0','0','0','0','0','0','0','0','0','0');</v>
      </c>
    </row>
    <row r="506" spans="2:113" x14ac:dyDescent="0.25">
      <c r="B506" s="1">
        <v>202408</v>
      </c>
      <c r="C506" s="2">
        <v>45505</v>
      </c>
      <c r="D506" s="1">
        <v>202408</v>
      </c>
      <c r="E506" s="1"/>
      <c r="F506" s="1" t="s">
        <v>594</v>
      </c>
      <c r="G506" s="1" t="s">
        <v>595</v>
      </c>
      <c r="H506" s="1">
        <v>18030</v>
      </c>
      <c r="I506" s="1"/>
      <c r="J506" s="1">
        <v>10</v>
      </c>
      <c r="K506" s="1">
        <v>17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>
        <v>9</v>
      </c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>
        <v>2</v>
      </c>
      <c r="BL506" s="1"/>
      <c r="BM506" s="1"/>
      <c r="BN506" s="1"/>
      <c r="BO506" s="1"/>
      <c r="BP506" s="1"/>
      <c r="BQ506" s="1">
        <v>10</v>
      </c>
      <c r="BR506" s="1"/>
      <c r="BS506" s="1"/>
      <c r="BT506" s="1"/>
      <c r="BU506" s="1"/>
      <c r="BV506" s="1"/>
      <c r="BW506" s="1"/>
      <c r="BX506" s="1"/>
      <c r="BY506" s="1">
        <v>8</v>
      </c>
      <c r="BZ506" s="1"/>
      <c r="CA506" s="1"/>
      <c r="CB506" s="16">
        <f>SUM(Table1[[#This Row],[MOH 731_HTS_Positive_2-9 _(M)_ HV01-06]:[MOH 731_HTS_Positive_25+ _(F) (Including PMTCT)_HV01-15]])</f>
        <v>0</v>
      </c>
      <c r="CC506" s="16">
        <f>SUM(Table1[[#This Row],[MOH 731_HTS_Tests _(M)_ HV01-01]:[MOH 731_HTS_Tests _(F) (Including PMTCT)_ HV01-02]])</f>
        <v>27</v>
      </c>
      <c r="CD506" s="16">
        <f>Table1[[#This Row],[MOH 711 New ANC clients]]</f>
        <v>8</v>
      </c>
      <c r="CE506" s="6">
        <f>SUM(Table1[[#This Row],[MOH 731_EMTCT_Tested at ANC_Initial_HV02-02]])</f>
        <v>9</v>
      </c>
      <c r="CF506" s="6">
        <f t="shared" si="88"/>
        <v>0</v>
      </c>
      <c r="CG506" s="6">
        <f t="shared" si="88"/>
        <v>0</v>
      </c>
      <c r="CH506" s="6">
        <f>SUM(Table1[[#This Row],[MOH 731_EMTCT_Known Positive at 1st ANC_HV02-01]])</f>
        <v>0</v>
      </c>
      <c r="CI506" s="6">
        <f>SUM(Table1[[#This Row],[MOH 731_EMTCT_Positive Results_ANC_HV02-10]])</f>
        <v>0</v>
      </c>
      <c r="CJ506" s="6">
        <f t="shared" si="78"/>
        <v>0</v>
      </c>
      <c r="CK506" s="6">
        <f t="shared" si="79"/>
        <v>0</v>
      </c>
      <c r="CL506" s="6">
        <f>Table1[[#This Row],[MOH 731_EMTCT_Start HAART_ANC_HV02-15]]</f>
        <v>0</v>
      </c>
      <c r="CM506" s="6">
        <f>Table1[[#This Row],[MOH 731_EMTCT_On HAART at 1st ANC_HV02-14]]</f>
        <v>0</v>
      </c>
      <c r="CN506" s="6">
        <f>SUM(Table1[[#This Row],[MOH 731_HIV_TB_StartART_&lt;1 (M) HV03-01]:[MOH 731_HIV_TB_StartART_25+_(F)_HV03-14]])</f>
        <v>0</v>
      </c>
      <c r="CO506" s="6">
        <f>SUM(Table1[[#This Row],[MOH 731_HIV_TB_OnART_&lt;1 (M) HV03-15]:[MOH 731_HIV_TB_OnART_25+_(F)_HV03-28]])</f>
        <v>12</v>
      </c>
      <c r="CP506" s="6">
        <f>Table1[[#This Row],[anc1_731]]</f>
        <v>8</v>
      </c>
      <c r="CQ506" s="6">
        <f>Table1[[#This Row],[anc_kp]]</f>
        <v>0</v>
      </c>
      <c r="CR506" s="6">
        <f>Table1[[#This Row],[MOH 731_HIV_TB cases_New_HV03-61]]</f>
        <v>0</v>
      </c>
      <c r="CS506" s="6">
        <f>Table1[[#This Row],[MOH 731_HIV_TB New_KnownHIVPositive(KPs)_HV03-62]]</f>
        <v>0</v>
      </c>
      <c r="CT506" s="6">
        <f t="shared" si="80"/>
        <v>0</v>
      </c>
      <c r="CU506" s="6">
        <f t="shared" si="81"/>
        <v>0</v>
      </c>
      <c r="CV506" s="6">
        <f>Table1[[#This Row],[MOH 731_HIV_TB New HIV Positive_HV03-63]]</f>
        <v>0</v>
      </c>
      <c r="CW506" s="6">
        <f>Table1[[#This Row],[MOH 731_HIV_TB New Known HIV Positive (KP) on HAART_HV03-64]]</f>
        <v>0</v>
      </c>
      <c r="CX506" s="6">
        <f>Table1[[#This Row],[MOH 731_HIV_TB New_start_HAART_HV03-65]]</f>
        <v>0</v>
      </c>
      <c r="CY506" s="6">
        <f>SUM(Table1[[#This Row],[tb_alreadyart_3082]:[tb_newart_3083]])</f>
        <v>0</v>
      </c>
      <c r="CZ506" s="6">
        <f>SUM(Table1[[#This Row],[MOH 731_HTS_No. Initiated on PrEP (NEW)_General popn _(M)_ HV01-19]:[MOH 731_HTS_No. Initiated on PrEP (NEW)_Pregnant and breastfeeding women HV01-31]])</f>
        <v>0</v>
      </c>
      <c r="DA506" s="6">
        <f t="shared" si="82"/>
        <v>0</v>
      </c>
      <c r="DB506" s="6">
        <f t="shared" si="83"/>
        <v>0</v>
      </c>
      <c r="DC506" s="6">
        <f>Table1[[#This Row],[MOH 711 SGBV Total Survivors Seen]]</f>
        <v>0</v>
      </c>
      <c r="DD506" s="6">
        <f t="shared" si="84"/>
        <v>0</v>
      </c>
      <c r="DE506" s="6">
        <f t="shared" si="85"/>
        <v>0</v>
      </c>
      <c r="DF506" s="6">
        <f>SUM(Table1[[#This Row],[MOH 731_HIV_TB_StartTPT_&lt;15 HV03-31]:[MOH 731_HIV_TB_StartTPT_15+ HV03-32]])</f>
        <v>0</v>
      </c>
      <c r="DG506" s="6">
        <f t="shared" si="86"/>
        <v>0</v>
      </c>
      <c r="DH506" s="18"/>
      <c r="DI506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('202408_D4fYExYuVJ5','202408','D4fYExYuVJ5','18030','0','27','8','9','0','0','0','0','0','0','0','0','0','12','8','0','0','0','0','0','0','0','0','0','0','0','0','0','0','0','0','0');</v>
      </c>
    </row>
    <row r="507" spans="2:113" x14ac:dyDescent="0.25">
      <c r="B507" s="1">
        <v>202408</v>
      </c>
      <c r="C507" s="2">
        <v>45505</v>
      </c>
      <c r="D507" s="1">
        <v>202408</v>
      </c>
      <c r="E507" s="1"/>
      <c r="F507" s="1" t="s">
        <v>596</v>
      </c>
      <c r="G507" s="1" t="s">
        <v>597</v>
      </c>
      <c r="H507" s="1">
        <v>28857</v>
      </c>
      <c r="I507" s="1"/>
      <c r="J507" s="1">
        <v>7</v>
      </c>
      <c r="K507" s="1">
        <v>7</v>
      </c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>
        <v>3</v>
      </c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>
        <v>3</v>
      </c>
      <c r="BZ507" s="1"/>
      <c r="CA507" s="1"/>
      <c r="CB507" s="16">
        <f>SUM(Table1[[#This Row],[MOH 731_HTS_Positive_2-9 _(M)_ HV01-06]:[MOH 731_HTS_Positive_25+ _(F) (Including PMTCT)_HV01-15]])</f>
        <v>0</v>
      </c>
      <c r="CC507" s="16">
        <f>SUM(Table1[[#This Row],[MOH 731_HTS_Tests _(M)_ HV01-01]:[MOH 731_HTS_Tests _(F) (Including PMTCT)_ HV01-02]])</f>
        <v>14</v>
      </c>
      <c r="CD507" s="16">
        <f>Table1[[#This Row],[MOH 711 New ANC clients]]</f>
        <v>3</v>
      </c>
      <c r="CE507" s="6">
        <f>SUM(Table1[[#This Row],[MOH 731_EMTCT_Tested at ANC_Initial_HV02-02]])</f>
        <v>3</v>
      </c>
      <c r="CF507" s="6">
        <f t="shared" si="88"/>
        <v>0</v>
      </c>
      <c r="CG507" s="6">
        <f t="shared" si="88"/>
        <v>0</v>
      </c>
      <c r="CH507" s="6">
        <f>SUM(Table1[[#This Row],[MOH 731_EMTCT_Known Positive at 1st ANC_HV02-01]])</f>
        <v>0</v>
      </c>
      <c r="CI507" s="6">
        <f>SUM(Table1[[#This Row],[MOH 731_EMTCT_Positive Results_ANC_HV02-10]])</f>
        <v>0</v>
      </c>
      <c r="CJ507" s="6">
        <f t="shared" si="78"/>
        <v>0</v>
      </c>
      <c r="CK507" s="6">
        <f t="shared" si="79"/>
        <v>0</v>
      </c>
      <c r="CL507" s="6">
        <f>Table1[[#This Row],[MOH 731_EMTCT_Start HAART_ANC_HV02-15]]</f>
        <v>0</v>
      </c>
      <c r="CM507" s="6">
        <f>Table1[[#This Row],[MOH 731_EMTCT_On HAART at 1st ANC_HV02-14]]</f>
        <v>0</v>
      </c>
      <c r="CN507" s="6">
        <f>SUM(Table1[[#This Row],[MOH 731_HIV_TB_StartART_&lt;1 (M) HV03-01]:[MOH 731_HIV_TB_StartART_25+_(F)_HV03-14]])</f>
        <v>0</v>
      </c>
      <c r="CO507" s="6">
        <f>SUM(Table1[[#This Row],[MOH 731_HIV_TB_OnART_&lt;1 (M) HV03-15]:[MOH 731_HIV_TB_OnART_25+_(F)_HV03-28]])</f>
        <v>0</v>
      </c>
      <c r="CP507" s="6">
        <f>Table1[[#This Row],[anc1_731]]</f>
        <v>3</v>
      </c>
      <c r="CQ507" s="6">
        <f>Table1[[#This Row],[anc_kp]]</f>
        <v>0</v>
      </c>
      <c r="CR507" s="6">
        <f>Table1[[#This Row],[MOH 731_HIV_TB cases_New_HV03-61]]</f>
        <v>0</v>
      </c>
      <c r="CS507" s="6">
        <f>Table1[[#This Row],[MOH 731_HIV_TB New_KnownHIVPositive(KPs)_HV03-62]]</f>
        <v>0</v>
      </c>
      <c r="CT507" s="6">
        <f t="shared" si="80"/>
        <v>0</v>
      </c>
      <c r="CU507" s="6">
        <f t="shared" si="81"/>
        <v>0</v>
      </c>
      <c r="CV507" s="6">
        <f>Table1[[#This Row],[MOH 731_HIV_TB New HIV Positive_HV03-63]]</f>
        <v>0</v>
      </c>
      <c r="CW507" s="6">
        <f>Table1[[#This Row],[MOH 731_HIV_TB New Known HIV Positive (KP) on HAART_HV03-64]]</f>
        <v>0</v>
      </c>
      <c r="CX507" s="6">
        <f>Table1[[#This Row],[MOH 731_HIV_TB New_start_HAART_HV03-65]]</f>
        <v>0</v>
      </c>
      <c r="CY507" s="6">
        <f>SUM(Table1[[#This Row],[tb_alreadyart_3082]:[tb_newart_3083]])</f>
        <v>0</v>
      </c>
      <c r="CZ507" s="6">
        <f>SUM(Table1[[#This Row],[MOH 731_HTS_No. Initiated on PrEP (NEW)_General popn _(M)_ HV01-19]:[MOH 731_HTS_No. Initiated on PrEP (NEW)_Pregnant and breastfeeding women HV01-31]])</f>
        <v>0</v>
      </c>
      <c r="DA507" s="6">
        <f t="shared" si="82"/>
        <v>0</v>
      </c>
      <c r="DB507" s="6">
        <f t="shared" si="83"/>
        <v>0</v>
      </c>
      <c r="DC507" s="6">
        <f>Table1[[#This Row],[MOH 711 SGBV Total Survivors Seen]]</f>
        <v>0</v>
      </c>
      <c r="DD507" s="6">
        <f t="shared" si="84"/>
        <v>0</v>
      </c>
      <c r="DE507" s="6">
        <f t="shared" si="85"/>
        <v>0</v>
      </c>
      <c r="DF507" s="6">
        <f>SUM(Table1[[#This Row],[MOH 731_HIV_TB_StartTPT_&lt;15 HV03-31]:[MOH 731_HIV_TB_StartTPT_15+ HV03-32]])</f>
        <v>0</v>
      </c>
      <c r="DG507" s="6">
        <f t="shared" si="86"/>
        <v>0</v>
      </c>
      <c r="DH507" s="18"/>
      <c r="DI507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('202408_CAZC0bLJFj2','202408','CAZC0bLJFj2','28857','0','14','3','3','0','0','0','0','0','0','0','0','0','0','3','0','0','0','0','0','0','0','0','0','0','0','0','0','0','0','0','0');</v>
      </c>
    </row>
    <row r="508" spans="2:113" x14ac:dyDescent="0.25">
      <c r="B508" s="1">
        <v>202408</v>
      </c>
      <c r="C508" s="2">
        <v>45505</v>
      </c>
      <c r="D508" s="1">
        <v>202408</v>
      </c>
      <c r="E508" s="1"/>
      <c r="F508" s="1" t="s">
        <v>598</v>
      </c>
      <c r="G508" s="1" t="s">
        <v>599</v>
      </c>
      <c r="H508" s="1">
        <v>17349</v>
      </c>
      <c r="I508" s="1"/>
      <c r="J508" s="1">
        <v>7</v>
      </c>
      <c r="K508" s="1">
        <v>12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>
        <v>2</v>
      </c>
      <c r="BZ508" s="1"/>
      <c r="CA508" s="1"/>
      <c r="CB508" s="16">
        <f>SUM(Table1[[#This Row],[MOH 731_HTS_Positive_2-9 _(M)_ HV01-06]:[MOH 731_HTS_Positive_25+ _(F) (Including PMTCT)_HV01-15]])</f>
        <v>0</v>
      </c>
      <c r="CC508" s="16">
        <f>SUM(Table1[[#This Row],[MOH 731_HTS_Tests _(M)_ HV01-01]:[MOH 731_HTS_Tests _(F) (Including PMTCT)_ HV01-02]])</f>
        <v>19</v>
      </c>
      <c r="CD508" s="16">
        <f>Table1[[#This Row],[MOH 711 New ANC clients]]</f>
        <v>2</v>
      </c>
      <c r="CE508" s="6">
        <f>SUM(Table1[[#This Row],[MOH 731_EMTCT_Tested at ANC_Initial_HV02-02]])</f>
        <v>0</v>
      </c>
      <c r="CF508" s="6">
        <f t="shared" si="88"/>
        <v>0</v>
      </c>
      <c r="CG508" s="6">
        <f t="shared" si="88"/>
        <v>0</v>
      </c>
      <c r="CH508" s="6">
        <f>SUM(Table1[[#This Row],[MOH 731_EMTCT_Known Positive at 1st ANC_HV02-01]])</f>
        <v>0</v>
      </c>
      <c r="CI508" s="6">
        <f>SUM(Table1[[#This Row],[MOH 731_EMTCT_Positive Results_ANC_HV02-10]])</f>
        <v>0</v>
      </c>
      <c r="CJ508" s="6">
        <f t="shared" si="78"/>
        <v>0</v>
      </c>
      <c r="CK508" s="6">
        <f t="shared" si="79"/>
        <v>0</v>
      </c>
      <c r="CL508" s="6">
        <f>Table1[[#This Row],[MOH 731_EMTCT_Start HAART_ANC_HV02-15]]</f>
        <v>0</v>
      </c>
      <c r="CM508" s="6">
        <f>Table1[[#This Row],[MOH 731_EMTCT_On HAART at 1st ANC_HV02-14]]</f>
        <v>0</v>
      </c>
      <c r="CN508" s="6">
        <f>SUM(Table1[[#This Row],[MOH 731_HIV_TB_StartART_&lt;1 (M) HV03-01]:[MOH 731_HIV_TB_StartART_25+_(F)_HV03-14]])</f>
        <v>0</v>
      </c>
      <c r="CO508" s="6">
        <f>SUM(Table1[[#This Row],[MOH 731_HIV_TB_OnART_&lt;1 (M) HV03-15]:[MOH 731_HIV_TB_OnART_25+_(F)_HV03-28]])</f>
        <v>0</v>
      </c>
      <c r="CP508" s="6">
        <f>Table1[[#This Row],[anc1_731]]</f>
        <v>2</v>
      </c>
      <c r="CQ508" s="6">
        <f>Table1[[#This Row],[anc_kp]]</f>
        <v>0</v>
      </c>
      <c r="CR508" s="6">
        <f>Table1[[#This Row],[MOH 731_HIV_TB cases_New_HV03-61]]</f>
        <v>0</v>
      </c>
      <c r="CS508" s="6">
        <f>Table1[[#This Row],[MOH 731_HIV_TB New_KnownHIVPositive(KPs)_HV03-62]]</f>
        <v>0</v>
      </c>
      <c r="CT508" s="6">
        <f t="shared" si="80"/>
        <v>0</v>
      </c>
      <c r="CU508" s="6">
        <f t="shared" si="81"/>
        <v>0</v>
      </c>
      <c r="CV508" s="6">
        <f>Table1[[#This Row],[MOH 731_HIV_TB New HIV Positive_HV03-63]]</f>
        <v>0</v>
      </c>
      <c r="CW508" s="6">
        <f>Table1[[#This Row],[MOH 731_HIV_TB New Known HIV Positive (KP) on HAART_HV03-64]]</f>
        <v>0</v>
      </c>
      <c r="CX508" s="6">
        <f>Table1[[#This Row],[MOH 731_HIV_TB New_start_HAART_HV03-65]]</f>
        <v>0</v>
      </c>
      <c r="CY508" s="6">
        <f>SUM(Table1[[#This Row],[tb_alreadyart_3082]:[tb_newart_3083]])</f>
        <v>0</v>
      </c>
      <c r="CZ508" s="6">
        <f>SUM(Table1[[#This Row],[MOH 731_HTS_No. Initiated on PrEP (NEW)_General popn _(M)_ HV01-19]:[MOH 731_HTS_No. Initiated on PrEP (NEW)_Pregnant and breastfeeding women HV01-31]])</f>
        <v>0</v>
      </c>
      <c r="DA508" s="6">
        <f t="shared" si="82"/>
        <v>0</v>
      </c>
      <c r="DB508" s="6">
        <f t="shared" si="83"/>
        <v>0</v>
      </c>
      <c r="DC508" s="6">
        <f>Table1[[#This Row],[MOH 711 SGBV Total Survivors Seen]]</f>
        <v>0</v>
      </c>
      <c r="DD508" s="6">
        <f t="shared" si="84"/>
        <v>0</v>
      </c>
      <c r="DE508" s="6">
        <f t="shared" si="85"/>
        <v>0</v>
      </c>
      <c r="DF508" s="6">
        <f>SUM(Table1[[#This Row],[MOH 731_HIV_TB_StartTPT_&lt;15 HV03-31]:[MOH 731_HIV_TB_StartTPT_15+ HV03-32]])</f>
        <v>0</v>
      </c>
      <c r="DG508" s="6">
        <f t="shared" si="86"/>
        <v>0</v>
      </c>
      <c r="DH508" s="18"/>
      <c r="DI508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('202408_pmG7Xp4Uqwd','202408','pmG7Xp4Uqwd','17349','0','19','2','0','0','0','0','0','0','0','0','0','0','0','2','0','0','0','0','0','0','0','0','0','0','0','0','0','0','0','0','0');</v>
      </c>
    </row>
    <row r="509" spans="2:113" x14ac:dyDescent="0.25">
      <c r="B509" s="1">
        <v>202408</v>
      </c>
      <c r="C509" s="2">
        <v>45505</v>
      </c>
      <c r="D509" s="1">
        <v>202408</v>
      </c>
      <c r="E509" s="1"/>
      <c r="F509" s="1" t="s">
        <v>376</v>
      </c>
      <c r="G509" s="1" t="s">
        <v>377</v>
      </c>
      <c r="H509" s="1">
        <v>15382</v>
      </c>
      <c r="I509" s="1"/>
      <c r="J509" s="1">
        <v>1</v>
      </c>
      <c r="K509" s="1">
        <v>4</v>
      </c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>
        <v>1</v>
      </c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6">
        <f>SUM(Table1[[#This Row],[MOH 731_HTS_Positive_2-9 _(M)_ HV01-06]:[MOH 731_HTS_Positive_25+ _(F) (Including PMTCT)_HV01-15]])</f>
        <v>0</v>
      </c>
      <c r="CC509" s="16">
        <f>SUM(Table1[[#This Row],[MOH 731_HTS_Tests _(M)_ HV01-01]:[MOH 731_HTS_Tests _(F) (Including PMTCT)_ HV01-02]])</f>
        <v>5</v>
      </c>
      <c r="CD509" s="16">
        <f>Table1[[#This Row],[MOH 711 New ANC clients]]</f>
        <v>0</v>
      </c>
      <c r="CE509" s="6">
        <f>SUM(Table1[[#This Row],[MOH 731_EMTCT_Tested at ANC_Initial_HV02-02]])</f>
        <v>1</v>
      </c>
      <c r="CF509" s="6">
        <f t="shared" si="88"/>
        <v>0</v>
      </c>
      <c r="CG509" s="6">
        <f t="shared" si="88"/>
        <v>0</v>
      </c>
      <c r="CH509" s="6">
        <f>SUM(Table1[[#This Row],[MOH 731_EMTCT_Known Positive at 1st ANC_HV02-01]])</f>
        <v>0</v>
      </c>
      <c r="CI509" s="6">
        <f>SUM(Table1[[#This Row],[MOH 731_EMTCT_Positive Results_ANC_HV02-10]])</f>
        <v>0</v>
      </c>
      <c r="CJ509" s="6">
        <f t="shared" si="78"/>
        <v>0</v>
      </c>
      <c r="CK509" s="6">
        <f t="shared" si="79"/>
        <v>0</v>
      </c>
      <c r="CL509" s="6">
        <f>Table1[[#This Row],[MOH 731_EMTCT_Start HAART_ANC_HV02-15]]</f>
        <v>0</v>
      </c>
      <c r="CM509" s="6">
        <f>Table1[[#This Row],[MOH 731_EMTCT_On HAART at 1st ANC_HV02-14]]</f>
        <v>0</v>
      </c>
      <c r="CN509" s="6">
        <f>SUM(Table1[[#This Row],[MOH 731_HIV_TB_StartART_&lt;1 (M) HV03-01]:[MOH 731_HIV_TB_StartART_25+_(F)_HV03-14]])</f>
        <v>0</v>
      </c>
      <c r="CO509" s="6">
        <f>SUM(Table1[[#This Row],[MOH 731_HIV_TB_OnART_&lt;1 (M) HV03-15]:[MOH 731_HIV_TB_OnART_25+_(F)_HV03-28]])</f>
        <v>0</v>
      </c>
      <c r="CP509" s="6">
        <f>Table1[[#This Row],[anc1_731]]</f>
        <v>0</v>
      </c>
      <c r="CQ509" s="6">
        <f>Table1[[#This Row],[anc_kp]]</f>
        <v>0</v>
      </c>
      <c r="CR509" s="6">
        <f>Table1[[#This Row],[MOH 731_HIV_TB cases_New_HV03-61]]</f>
        <v>0</v>
      </c>
      <c r="CS509" s="6">
        <f>Table1[[#This Row],[MOH 731_HIV_TB New_KnownHIVPositive(KPs)_HV03-62]]</f>
        <v>0</v>
      </c>
      <c r="CT509" s="6">
        <f t="shared" si="80"/>
        <v>0</v>
      </c>
      <c r="CU509" s="6">
        <f t="shared" si="81"/>
        <v>0</v>
      </c>
      <c r="CV509" s="6">
        <f>Table1[[#This Row],[MOH 731_HIV_TB New HIV Positive_HV03-63]]</f>
        <v>0</v>
      </c>
      <c r="CW509" s="6">
        <f>Table1[[#This Row],[MOH 731_HIV_TB New Known HIV Positive (KP) on HAART_HV03-64]]</f>
        <v>0</v>
      </c>
      <c r="CX509" s="6">
        <f>Table1[[#This Row],[MOH 731_HIV_TB New_start_HAART_HV03-65]]</f>
        <v>0</v>
      </c>
      <c r="CY509" s="6">
        <f>SUM(Table1[[#This Row],[tb_alreadyart_3082]:[tb_newart_3083]])</f>
        <v>0</v>
      </c>
      <c r="CZ509" s="6">
        <f>SUM(Table1[[#This Row],[MOH 731_HTS_No. Initiated on PrEP (NEW)_General popn _(M)_ HV01-19]:[MOH 731_HTS_No. Initiated on PrEP (NEW)_Pregnant and breastfeeding women HV01-31]])</f>
        <v>0</v>
      </c>
      <c r="DA509" s="6">
        <f t="shared" si="82"/>
        <v>0</v>
      </c>
      <c r="DB509" s="6">
        <f t="shared" si="83"/>
        <v>0</v>
      </c>
      <c r="DC509" s="6">
        <f>Table1[[#This Row],[MOH 711 SGBV Total Survivors Seen]]</f>
        <v>0</v>
      </c>
      <c r="DD509" s="6">
        <f t="shared" si="84"/>
        <v>0</v>
      </c>
      <c r="DE509" s="6">
        <f t="shared" si="85"/>
        <v>0</v>
      </c>
      <c r="DF509" s="6">
        <f>SUM(Table1[[#This Row],[MOH 731_HIV_TB_StartTPT_&lt;15 HV03-31]:[MOH 731_HIV_TB_StartTPT_15+ HV03-32]])</f>
        <v>0</v>
      </c>
      <c r="DG509" s="6">
        <f t="shared" si="86"/>
        <v>0</v>
      </c>
      <c r="DH509" s="18"/>
      <c r="DI509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('202408_jZ0ng8cvb2E','202408','jZ0ng8cvb2E','15382','0','5','0','1','0','0','0','0','0','0','0','0','0','0','0','0','0','0','0','0','0','0','0','0','0','0','0','0','0','0','0','0');</v>
      </c>
    </row>
    <row r="510" spans="2:113" x14ac:dyDescent="0.25">
      <c r="B510" s="1">
        <v>202408</v>
      </c>
      <c r="C510" s="2">
        <v>45505</v>
      </c>
      <c r="D510" s="1">
        <v>202408</v>
      </c>
      <c r="E510" s="1"/>
      <c r="F510" s="1" t="s">
        <v>378</v>
      </c>
      <c r="G510" s="1" t="s">
        <v>379</v>
      </c>
      <c r="H510" s="1">
        <v>15386</v>
      </c>
      <c r="I510" s="1"/>
      <c r="J510" s="1">
        <v>4</v>
      </c>
      <c r="K510" s="1">
        <v>13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>
        <v>8</v>
      </c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>
        <v>2</v>
      </c>
      <c r="BL510" s="1">
        <v>1</v>
      </c>
      <c r="BM510" s="1">
        <v>2</v>
      </c>
      <c r="BN510" s="1"/>
      <c r="BO510" s="1"/>
      <c r="BP510" s="1">
        <v>5</v>
      </c>
      <c r="BQ510" s="1">
        <v>18</v>
      </c>
      <c r="BR510" s="1"/>
      <c r="BS510" s="1">
        <v>2</v>
      </c>
      <c r="BT510" s="1"/>
      <c r="BU510" s="1"/>
      <c r="BV510" s="1"/>
      <c r="BW510" s="1"/>
      <c r="BX510" s="1"/>
      <c r="BY510" s="1"/>
      <c r="BZ510" s="1"/>
      <c r="CA510" s="1"/>
      <c r="CB510" s="16">
        <f>SUM(Table1[[#This Row],[MOH 731_HTS_Positive_2-9 _(M)_ HV01-06]:[MOH 731_HTS_Positive_25+ _(F) (Including PMTCT)_HV01-15]])</f>
        <v>0</v>
      </c>
      <c r="CC510" s="16">
        <f>SUM(Table1[[#This Row],[MOH 731_HTS_Tests _(M)_ HV01-01]:[MOH 731_HTS_Tests _(F) (Including PMTCT)_ HV01-02]])</f>
        <v>17</v>
      </c>
      <c r="CD510" s="16">
        <f>Table1[[#This Row],[MOH 711 New ANC clients]]</f>
        <v>0</v>
      </c>
      <c r="CE510" s="6">
        <f>SUM(Table1[[#This Row],[MOH 731_EMTCT_Tested at ANC_Initial_HV02-02]])</f>
        <v>8</v>
      </c>
      <c r="CF510" s="6">
        <f t="shared" si="88"/>
        <v>0</v>
      </c>
      <c r="CG510" s="6">
        <f t="shared" si="88"/>
        <v>0</v>
      </c>
      <c r="CH510" s="6">
        <f>SUM(Table1[[#This Row],[MOH 731_EMTCT_Known Positive at 1st ANC_HV02-01]])</f>
        <v>0</v>
      </c>
      <c r="CI510" s="6">
        <f>SUM(Table1[[#This Row],[MOH 731_EMTCT_Positive Results_ANC_HV02-10]])</f>
        <v>0</v>
      </c>
      <c r="CJ510" s="6">
        <f t="shared" si="78"/>
        <v>0</v>
      </c>
      <c r="CK510" s="6">
        <f t="shared" si="79"/>
        <v>0</v>
      </c>
      <c r="CL510" s="6">
        <f>Table1[[#This Row],[MOH 731_EMTCT_Start HAART_ANC_HV02-15]]</f>
        <v>0</v>
      </c>
      <c r="CM510" s="6">
        <f>Table1[[#This Row],[MOH 731_EMTCT_On HAART at 1st ANC_HV02-14]]</f>
        <v>0</v>
      </c>
      <c r="CN510" s="6">
        <f>SUM(Table1[[#This Row],[MOH 731_HIV_TB_StartART_&lt;1 (M) HV03-01]:[MOH 731_HIV_TB_StartART_25+_(F)_HV03-14]])</f>
        <v>0</v>
      </c>
      <c r="CO510" s="6">
        <f>SUM(Table1[[#This Row],[MOH 731_HIV_TB_OnART_&lt;1 (M) HV03-15]:[MOH 731_HIV_TB_OnART_25+_(F)_HV03-28]])</f>
        <v>28</v>
      </c>
      <c r="CP510" s="6">
        <f>Table1[[#This Row],[anc1_731]]</f>
        <v>0</v>
      </c>
      <c r="CQ510" s="6">
        <f>Table1[[#This Row],[anc_kp]]</f>
        <v>0</v>
      </c>
      <c r="CR510" s="6">
        <f>Table1[[#This Row],[MOH 731_HIV_TB cases_New_HV03-61]]</f>
        <v>0</v>
      </c>
      <c r="CS510" s="6">
        <f>Table1[[#This Row],[MOH 731_HIV_TB New_KnownHIVPositive(KPs)_HV03-62]]</f>
        <v>0</v>
      </c>
      <c r="CT510" s="6">
        <f t="shared" si="80"/>
        <v>0</v>
      </c>
      <c r="CU510" s="6">
        <f t="shared" si="81"/>
        <v>0</v>
      </c>
      <c r="CV510" s="6">
        <f>Table1[[#This Row],[MOH 731_HIV_TB New HIV Positive_HV03-63]]</f>
        <v>0</v>
      </c>
      <c r="CW510" s="6">
        <f>Table1[[#This Row],[MOH 731_HIV_TB New Known HIV Positive (KP) on HAART_HV03-64]]</f>
        <v>0</v>
      </c>
      <c r="CX510" s="6">
        <f>Table1[[#This Row],[MOH 731_HIV_TB New_start_HAART_HV03-65]]</f>
        <v>0</v>
      </c>
      <c r="CY510" s="6">
        <f>SUM(Table1[[#This Row],[tb_alreadyart_3082]:[tb_newart_3083]])</f>
        <v>0</v>
      </c>
      <c r="CZ510" s="6">
        <f>SUM(Table1[[#This Row],[MOH 731_HTS_No. Initiated on PrEP (NEW)_General popn _(M)_ HV01-19]:[MOH 731_HTS_No. Initiated on PrEP (NEW)_Pregnant and breastfeeding women HV01-31]])</f>
        <v>0</v>
      </c>
      <c r="DA510" s="6">
        <f t="shared" si="82"/>
        <v>0</v>
      </c>
      <c r="DB510" s="6">
        <f t="shared" si="83"/>
        <v>0</v>
      </c>
      <c r="DC510" s="6">
        <f>Table1[[#This Row],[MOH 711 SGBV Total Survivors Seen]]</f>
        <v>0</v>
      </c>
      <c r="DD510" s="6">
        <f t="shared" si="84"/>
        <v>0</v>
      </c>
      <c r="DE510" s="6">
        <f t="shared" si="85"/>
        <v>0</v>
      </c>
      <c r="DF510" s="6">
        <f>SUM(Table1[[#This Row],[MOH 731_HIV_TB_StartTPT_&lt;15 HV03-31]:[MOH 731_HIV_TB_StartTPT_15+ HV03-32]])</f>
        <v>2</v>
      </c>
      <c r="DG510" s="6">
        <f t="shared" si="86"/>
        <v>0</v>
      </c>
      <c r="DH510" s="18"/>
      <c r="DI510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('202408_kAkBi8gHlAu','202408','kAkBi8gHlAu','15386','0','17','0','8','0','0','0','0','0','0','0','0','0','28','0','0','0','0','0','0','0','0','0','0','0','0','0','0','0','0','2','0');</v>
      </c>
    </row>
    <row r="511" spans="2:113" x14ac:dyDescent="0.25">
      <c r="B511" s="1">
        <v>202408</v>
      </c>
      <c r="C511" s="2">
        <v>45505</v>
      </c>
      <c r="D511" s="1">
        <v>202408</v>
      </c>
      <c r="E511" s="1"/>
      <c r="F511" s="1" t="s">
        <v>380</v>
      </c>
      <c r="G511" s="1" t="s">
        <v>381</v>
      </c>
      <c r="H511" s="1">
        <v>17090</v>
      </c>
      <c r="I511" s="1"/>
      <c r="J511" s="1">
        <v>1</v>
      </c>
      <c r="K511" s="1">
        <v>11</v>
      </c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>
        <v>2</v>
      </c>
      <c r="AK511" s="1">
        <v>1</v>
      </c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>
        <v>2</v>
      </c>
      <c r="BZ511" s="1"/>
      <c r="CA511" s="1"/>
      <c r="CB511" s="16">
        <f>SUM(Table1[[#This Row],[MOH 731_HTS_Positive_2-9 _(M)_ HV01-06]:[MOH 731_HTS_Positive_25+ _(F) (Including PMTCT)_HV01-15]])</f>
        <v>0</v>
      </c>
      <c r="CC511" s="16">
        <f>SUM(Table1[[#This Row],[MOH 731_HTS_Tests _(M)_ HV01-01]:[MOH 731_HTS_Tests _(F) (Including PMTCT)_ HV01-02]])</f>
        <v>12</v>
      </c>
      <c r="CD511" s="16">
        <f>Table1[[#This Row],[MOH 711 New ANC clients]]</f>
        <v>2</v>
      </c>
      <c r="CE511" s="6">
        <f>SUM(Table1[[#This Row],[MOH 731_EMTCT_Tested at ANC_Initial_HV02-02]])</f>
        <v>2</v>
      </c>
      <c r="CF511" s="6">
        <f t="shared" si="88"/>
        <v>0</v>
      </c>
      <c r="CG511" s="6">
        <f t="shared" si="88"/>
        <v>0</v>
      </c>
      <c r="CH511" s="6">
        <f>SUM(Table1[[#This Row],[MOH 731_EMTCT_Known Positive at 1st ANC_HV02-01]])</f>
        <v>0</v>
      </c>
      <c r="CI511" s="6">
        <f>SUM(Table1[[#This Row],[MOH 731_EMTCT_Positive Results_ANC_HV02-10]])</f>
        <v>0</v>
      </c>
      <c r="CJ511" s="6">
        <f t="shared" si="78"/>
        <v>0</v>
      </c>
      <c r="CK511" s="6">
        <f t="shared" si="79"/>
        <v>0</v>
      </c>
      <c r="CL511" s="6">
        <f>Table1[[#This Row],[MOH 731_EMTCT_Start HAART_ANC_HV02-15]]</f>
        <v>0</v>
      </c>
      <c r="CM511" s="6">
        <f>Table1[[#This Row],[MOH 731_EMTCT_On HAART at 1st ANC_HV02-14]]</f>
        <v>0</v>
      </c>
      <c r="CN511" s="6">
        <f>SUM(Table1[[#This Row],[MOH 731_HIV_TB_StartART_&lt;1 (M) HV03-01]:[MOH 731_HIV_TB_StartART_25+_(F)_HV03-14]])</f>
        <v>0</v>
      </c>
      <c r="CO511" s="6">
        <f>SUM(Table1[[#This Row],[MOH 731_HIV_TB_OnART_&lt;1 (M) HV03-15]:[MOH 731_HIV_TB_OnART_25+_(F)_HV03-28]])</f>
        <v>0</v>
      </c>
      <c r="CP511" s="6">
        <f>Table1[[#This Row],[anc1_731]]</f>
        <v>2</v>
      </c>
      <c r="CQ511" s="6">
        <f>Table1[[#This Row],[anc_kp]]</f>
        <v>0</v>
      </c>
      <c r="CR511" s="6">
        <f>Table1[[#This Row],[MOH 731_HIV_TB cases_New_HV03-61]]</f>
        <v>0</v>
      </c>
      <c r="CS511" s="6">
        <f>Table1[[#This Row],[MOH 731_HIV_TB New_KnownHIVPositive(KPs)_HV03-62]]</f>
        <v>0</v>
      </c>
      <c r="CT511" s="6">
        <f t="shared" si="80"/>
        <v>0</v>
      </c>
      <c r="CU511" s="6">
        <f t="shared" si="81"/>
        <v>0</v>
      </c>
      <c r="CV511" s="6">
        <f>Table1[[#This Row],[MOH 731_HIV_TB New HIV Positive_HV03-63]]</f>
        <v>0</v>
      </c>
      <c r="CW511" s="6">
        <f>Table1[[#This Row],[MOH 731_HIV_TB New Known HIV Positive (KP) on HAART_HV03-64]]</f>
        <v>0</v>
      </c>
      <c r="CX511" s="6">
        <f>Table1[[#This Row],[MOH 731_HIV_TB New_start_HAART_HV03-65]]</f>
        <v>0</v>
      </c>
      <c r="CY511" s="6">
        <f>SUM(Table1[[#This Row],[tb_alreadyart_3082]:[tb_newart_3083]])</f>
        <v>0</v>
      </c>
      <c r="CZ511" s="6">
        <f>SUM(Table1[[#This Row],[MOH 731_HTS_No. Initiated on PrEP (NEW)_General popn _(M)_ HV01-19]:[MOH 731_HTS_No. Initiated on PrEP (NEW)_Pregnant and breastfeeding women HV01-31]])</f>
        <v>0</v>
      </c>
      <c r="DA511" s="6">
        <f t="shared" si="82"/>
        <v>0</v>
      </c>
      <c r="DB511" s="6">
        <f t="shared" si="83"/>
        <v>0</v>
      </c>
      <c r="DC511" s="6">
        <f>Table1[[#This Row],[MOH 711 SGBV Total Survivors Seen]]</f>
        <v>0</v>
      </c>
      <c r="DD511" s="6">
        <f t="shared" si="84"/>
        <v>0</v>
      </c>
      <c r="DE511" s="6">
        <f t="shared" si="85"/>
        <v>0</v>
      </c>
      <c r="DF511" s="6">
        <f>SUM(Table1[[#This Row],[MOH 731_HIV_TB_StartTPT_&lt;15 HV03-31]:[MOH 731_HIV_TB_StartTPT_15+ HV03-32]])</f>
        <v>0</v>
      </c>
      <c r="DG511" s="6">
        <f t="shared" si="86"/>
        <v>0</v>
      </c>
      <c r="DH511" s="18"/>
      <c r="DI511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('202408_lbOgV23OsRN','202408','lbOgV23OsRN','17090','0','12','2','2','0','0','0','0','0','0','0','0','0','0','2','0','0','0','0','0','0','0','0','0','0','0','0','0','0','0','0','0');</v>
      </c>
    </row>
    <row r="512" spans="2:113" x14ac:dyDescent="0.25">
      <c r="B512" s="1">
        <v>202408</v>
      </c>
      <c r="C512" s="2">
        <v>45505</v>
      </c>
      <c r="D512" s="1">
        <v>202408</v>
      </c>
      <c r="E512" s="1"/>
      <c r="F512" s="1" t="s">
        <v>382</v>
      </c>
      <c r="G512" s="1" t="s">
        <v>383</v>
      </c>
      <c r="H512" s="1">
        <v>15410</v>
      </c>
      <c r="I512" s="1"/>
      <c r="J512" s="1"/>
      <c r="K512" s="1">
        <v>16</v>
      </c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>
        <v>8</v>
      </c>
      <c r="AK512" s="1">
        <v>5</v>
      </c>
      <c r="AL512" s="1">
        <v>3</v>
      </c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>
        <v>2</v>
      </c>
      <c r="BQ512" s="1">
        <v>5</v>
      </c>
      <c r="BR512" s="1"/>
      <c r="BS512" s="1"/>
      <c r="BT512" s="1"/>
      <c r="BU512" s="1"/>
      <c r="BV512" s="1"/>
      <c r="BW512" s="1"/>
      <c r="BX512" s="1"/>
      <c r="BY512" s="1">
        <v>12</v>
      </c>
      <c r="BZ512" s="1"/>
      <c r="CA512" s="1"/>
      <c r="CB512" s="16">
        <f>SUM(Table1[[#This Row],[MOH 731_HTS_Positive_2-9 _(M)_ HV01-06]:[MOH 731_HTS_Positive_25+ _(F) (Including PMTCT)_HV01-15]])</f>
        <v>0</v>
      </c>
      <c r="CC512" s="16">
        <f>SUM(Table1[[#This Row],[MOH 731_HTS_Tests _(M)_ HV01-01]:[MOH 731_HTS_Tests _(F) (Including PMTCT)_ HV01-02]])</f>
        <v>16</v>
      </c>
      <c r="CD512" s="16">
        <f>Table1[[#This Row],[MOH 711 New ANC clients]]</f>
        <v>12</v>
      </c>
      <c r="CE512" s="6">
        <f>SUM(Table1[[#This Row],[MOH 731_EMTCT_Tested at ANC_Initial_HV02-02]])</f>
        <v>8</v>
      </c>
      <c r="CF512" s="6">
        <f t="shared" si="88"/>
        <v>0</v>
      </c>
      <c r="CG512" s="6">
        <f t="shared" si="88"/>
        <v>0</v>
      </c>
      <c r="CH512" s="6">
        <f>SUM(Table1[[#This Row],[MOH 731_EMTCT_Known Positive at 1st ANC_HV02-01]])</f>
        <v>0</v>
      </c>
      <c r="CI512" s="6">
        <f>SUM(Table1[[#This Row],[MOH 731_EMTCT_Positive Results_ANC_HV02-10]])</f>
        <v>0</v>
      </c>
      <c r="CJ512" s="6">
        <f t="shared" si="78"/>
        <v>0</v>
      </c>
      <c r="CK512" s="6">
        <f t="shared" si="79"/>
        <v>0</v>
      </c>
      <c r="CL512" s="6">
        <f>Table1[[#This Row],[MOH 731_EMTCT_Start HAART_ANC_HV02-15]]</f>
        <v>0</v>
      </c>
      <c r="CM512" s="6">
        <f>Table1[[#This Row],[MOH 731_EMTCT_On HAART at 1st ANC_HV02-14]]</f>
        <v>0</v>
      </c>
      <c r="CN512" s="6">
        <f>SUM(Table1[[#This Row],[MOH 731_HIV_TB_StartART_&lt;1 (M) HV03-01]:[MOH 731_HIV_TB_StartART_25+_(F)_HV03-14]])</f>
        <v>0</v>
      </c>
      <c r="CO512" s="6">
        <f>SUM(Table1[[#This Row],[MOH 731_HIV_TB_OnART_&lt;1 (M) HV03-15]:[MOH 731_HIV_TB_OnART_25+_(F)_HV03-28]])</f>
        <v>7</v>
      </c>
      <c r="CP512" s="6">
        <f>Table1[[#This Row],[anc1_731]]</f>
        <v>12</v>
      </c>
      <c r="CQ512" s="6">
        <f>Table1[[#This Row],[anc_kp]]</f>
        <v>0</v>
      </c>
      <c r="CR512" s="6">
        <f>Table1[[#This Row],[MOH 731_HIV_TB cases_New_HV03-61]]</f>
        <v>0</v>
      </c>
      <c r="CS512" s="6">
        <f>Table1[[#This Row],[MOH 731_HIV_TB New_KnownHIVPositive(KPs)_HV03-62]]</f>
        <v>0</v>
      </c>
      <c r="CT512" s="6">
        <f t="shared" si="80"/>
        <v>0</v>
      </c>
      <c r="CU512" s="6">
        <f t="shared" si="81"/>
        <v>0</v>
      </c>
      <c r="CV512" s="6">
        <f>Table1[[#This Row],[MOH 731_HIV_TB New HIV Positive_HV03-63]]</f>
        <v>0</v>
      </c>
      <c r="CW512" s="6">
        <f>Table1[[#This Row],[MOH 731_HIV_TB New Known HIV Positive (KP) on HAART_HV03-64]]</f>
        <v>0</v>
      </c>
      <c r="CX512" s="6">
        <f>Table1[[#This Row],[MOH 731_HIV_TB New_start_HAART_HV03-65]]</f>
        <v>0</v>
      </c>
      <c r="CY512" s="6">
        <f>SUM(Table1[[#This Row],[tb_alreadyart_3082]:[tb_newart_3083]])</f>
        <v>0</v>
      </c>
      <c r="CZ512" s="6">
        <f>SUM(Table1[[#This Row],[MOH 731_HTS_No. Initiated on PrEP (NEW)_General popn _(M)_ HV01-19]:[MOH 731_HTS_No. Initiated on PrEP (NEW)_Pregnant and breastfeeding women HV01-31]])</f>
        <v>0</v>
      </c>
      <c r="DA512" s="6">
        <f t="shared" si="82"/>
        <v>0</v>
      </c>
      <c r="DB512" s="6">
        <f t="shared" si="83"/>
        <v>0</v>
      </c>
      <c r="DC512" s="6">
        <f>Table1[[#This Row],[MOH 711 SGBV Total Survivors Seen]]</f>
        <v>0</v>
      </c>
      <c r="DD512" s="6">
        <f t="shared" si="84"/>
        <v>0</v>
      </c>
      <c r="DE512" s="6">
        <f t="shared" si="85"/>
        <v>0</v>
      </c>
      <c r="DF512" s="6">
        <f>SUM(Table1[[#This Row],[MOH 731_HIV_TB_StartTPT_&lt;15 HV03-31]:[MOH 731_HIV_TB_StartTPT_15+ HV03-32]])</f>
        <v>0</v>
      </c>
      <c r="DG512" s="6">
        <f t="shared" si="86"/>
        <v>0</v>
      </c>
      <c r="DH512" s="18"/>
      <c r="DI512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('202408_ZNsStAY2WEU','202408','ZNsStAY2WEU','15410','0','16','12','8','0','0','0','0','0','0','0','0','0','7','12','0','0','0','0','0','0','0','0','0','0','0','0','0','0','0','0','0');</v>
      </c>
    </row>
    <row r="513" spans="2:113" x14ac:dyDescent="0.25">
      <c r="B513" s="1">
        <v>202408</v>
      </c>
      <c r="C513" s="2">
        <v>45505</v>
      </c>
      <c r="D513" s="1">
        <v>202408</v>
      </c>
      <c r="E513" s="1"/>
      <c r="F513" s="1" t="s">
        <v>384</v>
      </c>
      <c r="G513" s="1" t="s">
        <v>385</v>
      </c>
      <c r="H513" s="1">
        <v>20487</v>
      </c>
      <c r="I513" s="1" t="s">
        <v>167</v>
      </c>
      <c r="J513" s="1">
        <v>2</v>
      </c>
      <c r="K513" s="1">
        <v>1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6">
        <f>SUM(Table1[[#This Row],[MOH 731_HTS_Positive_2-9 _(M)_ HV01-06]:[MOH 731_HTS_Positive_25+ _(F) (Including PMTCT)_HV01-15]])</f>
        <v>0</v>
      </c>
      <c r="CC513" s="16">
        <f>SUM(Table1[[#This Row],[MOH 731_HTS_Tests _(M)_ HV01-01]:[MOH 731_HTS_Tests _(F) (Including PMTCT)_ HV01-02]])</f>
        <v>3</v>
      </c>
      <c r="CD513" s="16">
        <f>Table1[[#This Row],[MOH 711 New ANC clients]]</f>
        <v>0</v>
      </c>
      <c r="CE513" s="6">
        <f>SUM(Table1[[#This Row],[MOH 731_EMTCT_Tested at ANC_Initial_HV02-02]])</f>
        <v>0</v>
      </c>
      <c r="CF513" s="6">
        <f t="shared" si="88"/>
        <v>0</v>
      </c>
      <c r="CG513" s="6">
        <f t="shared" si="88"/>
        <v>0</v>
      </c>
      <c r="CH513" s="6">
        <f>SUM(Table1[[#This Row],[MOH 731_EMTCT_Known Positive at 1st ANC_HV02-01]])</f>
        <v>0</v>
      </c>
      <c r="CI513" s="6">
        <f>SUM(Table1[[#This Row],[MOH 731_EMTCT_Positive Results_ANC_HV02-10]])</f>
        <v>0</v>
      </c>
      <c r="CJ513" s="6">
        <f t="shared" si="78"/>
        <v>0</v>
      </c>
      <c r="CK513" s="6">
        <f t="shared" si="79"/>
        <v>0</v>
      </c>
      <c r="CL513" s="6">
        <f>Table1[[#This Row],[MOH 731_EMTCT_Start HAART_ANC_HV02-15]]</f>
        <v>0</v>
      </c>
      <c r="CM513" s="6">
        <f>Table1[[#This Row],[MOH 731_EMTCT_On HAART at 1st ANC_HV02-14]]</f>
        <v>0</v>
      </c>
      <c r="CN513" s="6">
        <f>SUM(Table1[[#This Row],[MOH 731_HIV_TB_StartART_&lt;1 (M) HV03-01]:[MOH 731_HIV_TB_StartART_25+_(F)_HV03-14]])</f>
        <v>0</v>
      </c>
      <c r="CO513" s="6">
        <f>SUM(Table1[[#This Row],[MOH 731_HIV_TB_OnART_&lt;1 (M) HV03-15]:[MOH 731_HIV_TB_OnART_25+_(F)_HV03-28]])</f>
        <v>0</v>
      </c>
      <c r="CP513" s="6">
        <f>Table1[[#This Row],[anc1_731]]</f>
        <v>0</v>
      </c>
      <c r="CQ513" s="6">
        <f>Table1[[#This Row],[anc_kp]]</f>
        <v>0</v>
      </c>
      <c r="CR513" s="6">
        <f>Table1[[#This Row],[MOH 731_HIV_TB cases_New_HV03-61]]</f>
        <v>0</v>
      </c>
      <c r="CS513" s="6">
        <f>Table1[[#This Row],[MOH 731_HIV_TB New_KnownHIVPositive(KPs)_HV03-62]]</f>
        <v>0</v>
      </c>
      <c r="CT513" s="6">
        <f t="shared" si="80"/>
        <v>0</v>
      </c>
      <c r="CU513" s="6">
        <f t="shared" si="81"/>
        <v>0</v>
      </c>
      <c r="CV513" s="6">
        <f>Table1[[#This Row],[MOH 731_HIV_TB New HIV Positive_HV03-63]]</f>
        <v>0</v>
      </c>
      <c r="CW513" s="6">
        <f>Table1[[#This Row],[MOH 731_HIV_TB New Known HIV Positive (KP) on HAART_HV03-64]]</f>
        <v>0</v>
      </c>
      <c r="CX513" s="6">
        <f>Table1[[#This Row],[MOH 731_HIV_TB New_start_HAART_HV03-65]]</f>
        <v>0</v>
      </c>
      <c r="CY513" s="6">
        <f>SUM(Table1[[#This Row],[tb_alreadyart_3082]:[tb_newart_3083]])</f>
        <v>0</v>
      </c>
      <c r="CZ513" s="6">
        <f>SUM(Table1[[#This Row],[MOH 731_HTS_No. Initiated on PrEP (NEW)_General popn _(M)_ HV01-19]:[MOH 731_HTS_No. Initiated on PrEP (NEW)_Pregnant and breastfeeding women HV01-31]])</f>
        <v>0</v>
      </c>
      <c r="DA513" s="6">
        <f t="shared" si="82"/>
        <v>0</v>
      </c>
      <c r="DB513" s="6">
        <f t="shared" si="83"/>
        <v>0</v>
      </c>
      <c r="DC513" s="6">
        <f>Table1[[#This Row],[MOH 711 SGBV Total Survivors Seen]]</f>
        <v>0</v>
      </c>
      <c r="DD513" s="6">
        <f t="shared" si="84"/>
        <v>0</v>
      </c>
      <c r="DE513" s="6">
        <f t="shared" si="85"/>
        <v>0</v>
      </c>
      <c r="DF513" s="6">
        <f>SUM(Table1[[#This Row],[MOH 731_HIV_TB_StartTPT_&lt;15 HV03-31]:[MOH 731_HIV_TB_StartTPT_15+ HV03-32]])</f>
        <v>0</v>
      </c>
      <c r="DG513" s="6">
        <f t="shared" si="86"/>
        <v>0</v>
      </c>
      <c r="DH513" s="18"/>
      <c r="DI513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('202408_yQ00WR5tTYo','202408','yQ00WR5tTYo','20487','0','3','0','0','0','0','0','0','0','0','0','0','0','0','0','0','0','0','0','0','0','0','0','0','0','0','0','0','0','0','0','0');</v>
      </c>
    </row>
    <row r="514" spans="2:113" x14ac:dyDescent="0.25">
      <c r="B514" s="1">
        <v>202408</v>
      </c>
      <c r="C514" s="2">
        <v>45505</v>
      </c>
      <c r="D514" s="1">
        <v>202408</v>
      </c>
      <c r="E514" s="1"/>
      <c r="F514" s="1" t="s">
        <v>600</v>
      </c>
      <c r="G514" s="1" t="s">
        <v>601</v>
      </c>
      <c r="H514" s="1">
        <v>15444</v>
      </c>
      <c r="I514" s="1"/>
      <c r="J514" s="1">
        <v>4</v>
      </c>
      <c r="K514" s="1">
        <v>25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>
        <v>8</v>
      </c>
      <c r="AK514" s="1"/>
      <c r="AL514" s="1">
        <v>2</v>
      </c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>
        <v>8</v>
      </c>
      <c r="BZ514" s="1"/>
      <c r="CA514" s="1"/>
      <c r="CB514" s="16">
        <f>SUM(Table1[[#This Row],[MOH 731_HTS_Positive_2-9 _(M)_ HV01-06]:[MOH 731_HTS_Positive_25+ _(F) (Including PMTCT)_HV01-15]])</f>
        <v>0</v>
      </c>
      <c r="CC514" s="16">
        <f>SUM(Table1[[#This Row],[MOH 731_HTS_Tests _(M)_ HV01-01]:[MOH 731_HTS_Tests _(F) (Including PMTCT)_ HV01-02]])</f>
        <v>29</v>
      </c>
      <c r="CD514" s="16">
        <f>Table1[[#This Row],[MOH 711 New ANC clients]]</f>
        <v>8</v>
      </c>
      <c r="CE514" s="6">
        <f>SUM(Table1[[#This Row],[MOH 731_EMTCT_Tested at ANC_Initial_HV02-02]])</f>
        <v>8</v>
      </c>
      <c r="CF514" s="6">
        <f t="shared" si="88"/>
        <v>0</v>
      </c>
      <c r="CG514" s="6">
        <f t="shared" si="88"/>
        <v>0</v>
      </c>
      <c r="CH514" s="6">
        <f>SUM(Table1[[#This Row],[MOH 731_EMTCT_Known Positive at 1st ANC_HV02-01]])</f>
        <v>0</v>
      </c>
      <c r="CI514" s="6">
        <f>SUM(Table1[[#This Row],[MOH 731_EMTCT_Positive Results_ANC_HV02-10]])</f>
        <v>0</v>
      </c>
      <c r="CJ514" s="6">
        <f t="shared" si="78"/>
        <v>0</v>
      </c>
      <c r="CK514" s="6">
        <f t="shared" si="79"/>
        <v>0</v>
      </c>
      <c r="CL514" s="6">
        <f>Table1[[#This Row],[MOH 731_EMTCT_Start HAART_ANC_HV02-15]]</f>
        <v>0</v>
      </c>
      <c r="CM514" s="6">
        <f>Table1[[#This Row],[MOH 731_EMTCT_On HAART at 1st ANC_HV02-14]]</f>
        <v>0</v>
      </c>
      <c r="CN514" s="6">
        <f>SUM(Table1[[#This Row],[MOH 731_HIV_TB_StartART_&lt;1 (M) HV03-01]:[MOH 731_HIV_TB_StartART_25+_(F)_HV03-14]])</f>
        <v>0</v>
      </c>
      <c r="CO514" s="6">
        <f>SUM(Table1[[#This Row],[MOH 731_HIV_TB_OnART_&lt;1 (M) HV03-15]:[MOH 731_HIV_TB_OnART_25+_(F)_HV03-28]])</f>
        <v>0</v>
      </c>
      <c r="CP514" s="6">
        <f>Table1[[#This Row],[anc1_731]]</f>
        <v>8</v>
      </c>
      <c r="CQ514" s="6">
        <f>Table1[[#This Row],[anc_kp]]</f>
        <v>0</v>
      </c>
      <c r="CR514" s="6">
        <f>Table1[[#This Row],[MOH 731_HIV_TB cases_New_HV03-61]]</f>
        <v>0</v>
      </c>
      <c r="CS514" s="6">
        <f>Table1[[#This Row],[MOH 731_HIV_TB New_KnownHIVPositive(KPs)_HV03-62]]</f>
        <v>0</v>
      </c>
      <c r="CT514" s="6">
        <f t="shared" si="80"/>
        <v>0</v>
      </c>
      <c r="CU514" s="6">
        <f t="shared" si="81"/>
        <v>0</v>
      </c>
      <c r="CV514" s="6">
        <f>Table1[[#This Row],[MOH 731_HIV_TB New HIV Positive_HV03-63]]</f>
        <v>0</v>
      </c>
      <c r="CW514" s="6">
        <f>Table1[[#This Row],[MOH 731_HIV_TB New Known HIV Positive (KP) on HAART_HV03-64]]</f>
        <v>0</v>
      </c>
      <c r="CX514" s="6">
        <f>Table1[[#This Row],[MOH 731_HIV_TB New_start_HAART_HV03-65]]</f>
        <v>0</v>
      </c>
      <c r="CY514" s="6">
        <f>SUM(Table1[[#This Row],[tb_alreadyart_3082]:[tb_newart_3083]])</f>
        <v>0</v>
      </c>
      <c r="CZ514" s="6">
        <f>SUM(Table1[[#This Row],[MOH 731_HTS_No. Initiated on PrEP (NEW)_General popn _(M)_ HV01-19]:[MOH 731_HTS_No. Initiated on PrEP (NEW)_Pregnant and breastfeeding women HV01-31]])</f>
        <v>0</v>
      </c>
      <c r="DA514" s="6">
        <f t="shared" si="82"/>
        <v>0</v>
      </c>
      <c r="DB514" s="6">
        <f t="shared" si="83"/>
        <v>0</v>
      </c>
      <c r="DC514" s="6">
        <f>Table1[[#This Row],[MOH 711 SGBV Total Survivors Seen]]</f>
        <v>0</v>
      </c>
      <c r="DD514" s="6">
        <f t="shared" si="84"/>
        <v>0</v>
      </c>
      <c r="DE514" s="6">
        <f t="shared" si="85"/>
        <v>0</v>
      </c>
      <c r="DF514" s="6">
        <f>SUM(Table1[[#This Row],[MOH 731_HIV_TB_StartTPT_&lt;15 HV03-31]:[MOH 731_HIV_TB_StartTPT_15+ HV03-32]])</f>
        <v>0</v>
      </c>
      <c r="DG514" s="6">
        <f t="shared" si="86"/>
        <v>0</v>
      </c>
      <c r="DH514" s="18"/>
      <c r="DI514" s="18" t="str">
        <f t="shared" si="87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('202408_reEfM1oUmeW','202408','reEfM1oUmeW','15444','0','29','8','8','0','0','0','0','0','0','0','0','0','0','8','0','0','0','0','0','0','0','0','0','0','0','0','0','0','0','0','0');</v>
      </c>
    </row>
    <row r="515" spans="2:113" x14ac:dyDescent="0.25">
      <c r="B515" s="1">
        <v>202408</v>
      </c>
      <c r="C515" s="2">
        <v>45505</v>
      </c>
      <c r="D515" s="1">
        <v>202408</v>
      </c>
      <c r="E515" s="1"/>
      <c r="F515" s="1" t="s">
        <v>386</v>
      </c>
      <c r="G515" s="1" t="s">
        <v>387</v>
      </c>
      <c r="H515" s="1">
        <v>26390</v>
      </c>
      <c r="I515" s="1"/>
      <c r="J515" s="1"/>
      <c r="K515" s="1">
        <v>1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>
        <v>1</v>
      </c>
      <c r="BZ515" s="1"/>
      <c r="CA515" s="1"/>
      <c r="CB515" s="16">
        <f>SUM(Table1[[#This Row],[MOH 731_HTS_Positive_2-9 _(M)_ HV01-06]:[MOH 731_HTS_Positive_25+ _(F) (Including PMTCT)_HV01-15]])</f>
        <v>0</v>
      </c>
      <c r="CC515" s="16">
        <f>SUM(Table1[[#This Row],[MOH 731_HTS_Tests _(M)_ HV01-01]:[MOH 731_HTS_Tests _(F) (Including PMTCT)_ HV01-02]])</f>
        <v>1</v>
      </c>
      <c r="CD515" s="16">
        <f>Table1[[#This Row],[MOH 711 New ANC clients]]</f>
        <v>1</v>
      </c>
      <c r="CE515" s="6">
        <f>SUM(Table1[[#This Row],[MOH 731_EMTCT_Tested at ANC_Initial_HV02-02]])</f>
        <v>0</v>
      </c>
      <c r="CF515" s="6">
        <f t="shared" si="88"/>
        <v>0</v>
      </c>
      <c r="CG515" s="6">
        <f t="shared" si="88"/>
        <v>0</v>
      </c>
      <c r="CH515" s="6">
        <f>SUM(Table1[[#This Row],[MOH 731_EMTCT_Known Positive at 1st ANC_HV02-01]])</f>
        <v>0</v>
      </c>
      <c r="CI515" s="6">
        <f>SUM(Table1[[#This Row],[MOH 731_EMTCT_Positive Results_ANC_HV02-10]])</f>
        <v>0</v>
      </c>
      <c r="CJ515" s="6">
        <f t="shared" ref="CJ515:CJ578" si="89">IF(1=1,0,0)</f>
        <v>0</v>
      </c>
      <c r="CK515" s="6">
        <f t="shared" ref="CK515:CK578" si="90">IF(1=1,0,0)</f>
        <v>0</v>
      </c>
      <c r="CL515" s="6">
        <f>Table1[[#This Row],[MOH 731_EMTCT_Start HAART_ANC_HV02-15]]</f>
        <v>0</v>
      </c>
      <c r="CM515" s="6">
        <f>Table1[[#This Row],[MOH 731_EMTCT_On HAART at 1st ANC_HV02-14]]</f>
        <v>0</v>
      </c>
      <c r="CN515" s="6">
        <f>SUM(Table1[[#This Row],[MOH 731_HIV_TB_StartART_&lt;1 (M) HV03-01]:[MOH 731_HIV_TB_StartART_25+_(F)_HV03-14]])</f>
        <v>0</v>
      </c>
      <c r="CO515" s="6">
        <f>SUM(Table1[[#This Row],[MOH 731_HIV_TB_OnART_&lt;1 (M) HV03-15]:[MOH 731_HIV_TB_OnART_25+_(F)_HV03-28]])</f>
        <v>0</v>
      </c>
      <c r="CP515" s="6">
        <f>Table1[[#This Row],[anc1_731]]</f>
        <v>1</v>
      </c>
      <c r="CQ515" s="6">
        <f>Table1[[#This Row],[anc_kp]]</f>
        <v>0</v>
      </c>
      <c r="CR515" s="6">
        <f>Table1[[#This Row],[MOH 731_HIV_TB cases_New_HV03-61]]</f>
        <v>0</v>
      </c>
      <c r="CS515" s="6">
        <f>Table1[[#This Row],[MOH 731_HIV_TB New_KnownHIVPositive(KPs)_HV03-62]]</f>
        <v>0</v>
      </c>
      <c r="CT515" s="6">
        <f t="shared" ref="CT515:CT578" si="91">IF(1=1,0,0)</f>
        <v>0</v>
      </c>
      <c r="CU515" s="6">
        <f t="shared" ref="CU515:CU578" si="92">IF(1=1,0,0)</f>
        <v>0</v>
      </c>
      <c r="CV515" s="6">
        <f>Table1[[#This Row],[MOH 731_HIV_TB New HIV Positive_HV03-63]]</f>
        <v>0</v>
      </c>
      <c r="CW515" s="6">
        <f>Table1[[#This Row],[MOH 731_HIV_TB New Known HIV Positive (KP) on HAART_HV03-64]]</f>
        <v>0</v>
      </c>
      <c r="CX515" s="6">
        <f>Table1[[#This Row],[MOH 731_HIV_TB New_start_HAART_HV03-65]]</f>
        <v>0</v>
      </c>
      <c r="CY515" s="6">
        <f>SUM(Table1[[#This Row],[tb_alreadyart_3082]:[tb_newart_3083]])</f>
        <v>0</v>
      </c>
      <c r="CZ515" s="6">
        <f>SUM(Table1[[#This Row],[MOH 731_HTS_No. Initiated on PrEP (NEW)_General popn _(M)_ HV01-19]:[MOH 731_HTS_No. Initiated on PrEP (NEW)_Pregnant and breastfeeding women HV01-31]])</f>
        <v>0</v>
      </c>
      <c r="DA515" s="6">
        <f t="shared" ref="DA515:DA578" si="93">IF(1=1,0,0)</f>
        <v>0</v>
      </c>
      <c r="DB515" s="6">
        <f t="shared" ref="DB515:DB578" si="94">IF(1=1,0,0)</f>
        <v>0</v>
      </c>
      <c r="DC515" s="6">
        <f>Table1[[#This Row],[MOH 711 SGBV Total Survivors Seen]]</f>
        <v>0</v>
      </c>
      <c r="DD515" s="6">
        <f t="shared" ref="DD515:DD578" si="95">IF(1=1,0,0)</f>
        <v>0</v>
      </c>
      <c r="DE515" s="6">
        <f t="shared" ref="DE515:DE578" si="96">IF(1=1,0,0)</f>
        <v>0</v>
      </c>
      <c r="DF515" s="6">
        <f>SUM(Table1[[#This Row],[MOH 731_HIV_TB_StartTPT_&lt;15 HV03-31]:[MOH 731_HIV_TB_StartTPT_15+ HV03-32]])</f>
        <v>0</v>
      </c>
      <c r="DG515" s="6">
        <f t="shared" ref="DG515:DG578" si="97">IF(1=1,0,0)</f>
        <v>0</v>
      </c>
      <c r="DH515" s="18"/>
      <c r="DI515" s="18" t="str">
        <f t="shared" ref="DI515:DI578" si="98">IF(B515&lt;&gt;"",CONCATENATE("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515,"_",F515,"','",B515,"','",F515,"','",H515,"','",CB515,"','",CC515,"','",CD515,"','",CE515,"','",CF515,"','",CG515,"','",CH515,"','",CI515,"','",CJ515,"','",CK515,"','",CL515,"','",CM515,"','",CN515,"','",CO515,"','",CP515,"','",CQ515,"','",CR515,"','",CS515,"','",CT515,"','",CU515,"','",CV515,"','",CW515,"','",CX515,"','",CY515,"','",CZ515,"','",DA515,"','",DB515,"','",DC515,"','",DD515,"','",DE515,"','",DF515,"','",DG515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('202408_tqnvIznI8kQ','202408','tqnvIznI8kQ','26390','0','1','1','0','0','0','0','0','0','0','0','0','0','0','1','0','0','0','0','0','0','0','0','0','0','0','0','0','0','0','0','0');</v>
      </c>
    </row>
    <row r="516" spans="2:113" x14ac:dyDescent="0.25">
      <c r="B516" s="1">
        <v>202408</v>
      </c>
      <c r="C516" s="2">
        <v>45505</v>
      </c>
      <c r="D516" s="1">
        <v>202408</v>
      </c>
      <c r="E516" s="1"/>
      <c r="F516" s="1" t="s">
        <v>741</v>
      </c>
      <c r="G516" s="1" t="s">
        <v>742</v>
      </c>
      <c r="H516" s="1">
        <v>20757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>
        <v>6</v>
      </c>
      <c r="BZ516" s="1"/>
      <c r="CA516" s="1"/>
      <c r="CB516" s="16">
        <f>SUM(Table1[[#This Row],[MOH 731_HTS_Positive_2-9 _(M)_ HV01-06]:[MOH 731_HTS_Positive_25+ _(F) (Including PMTCT)_HV01-15]])</f>
        <v>0</v>
      </c>
      <c r="CC516" s="16">
        <f>SUM(Table1[[#This Row],[MOH 731_HTS_Tests _(M)_ HV01-01]:[MOH 731_HTS_Tests _(F) (Including PMTCT)_ HV01-02]])</f>
        <v>0</v>
      </c>
      <c r="CD516" s="16">
        <f>Table1[[#This Row],[MOH 711 New ANC clients]]</f>
        <v>6</v>
      </c>
      <c r="CE516" s="6">
        <f>SUM(Table1[[#This Row],[MOH 731_EMTCT_Tested at ANC_Initial_HV02-02]])</f>
        <v>0</v>
      </c>
      <c r="CF516" s="6">
        <f t="shared" ref="CF516:CG579" si="99">IF(1=1,0,0)</f>
        <v>0</v>
      </c>
      <c r="CG516" s="6">
        <f t="shared" si="99"/>
        <v>0</v>
      </c>
      <c r="CH516" s="6">
        <f>SUM(Table1[[#This Row],[MOH 731_EMTCT_Known Positive at 1st ANC_HV02-01]])</f>
        <v>0</v>
      </c>
      <c r="CI516" s="6">
        <f>SUM(Table1[[#This Row],[MOH 731_EMTCT_Positive Results_ANC_HV02-10]])</f>
        <v>0</v>
      </c>
      <c r="CJ516" s="6">
        <f t="shared" si="89"/>
        <v>0</v>
      </c>
      <c r="CK516" s="6">
        <f t="shared" si="90"/>
        <v>0</v>
      </c>
      <c r="CL516" s="6">
        <f>Table1[[#This Row],[MOH 731_EMTCT_Start HAART_ANC_HV02-15]]</f>
        <v>0</v>
      </c>
      <c r="CM516" s="6">
        <f>Table1[[#This Row],[MOH 731_EMTCT_On HAART at 1st ANC_HV02-14]]</f>
        <v>0</v>
      </c>
      <c r="CN516" s="6">
        <f>SUM(Table1[[#This Row],[MOH 731_HIV_TB_StartART_&lt;1 (M) HV03-01]:[MOH 731_HIV_TB_StartART_25+_(F)_HV03-14]])</f>
        <v>0</v>
      </c>
      <c r="CO516" s="6">
        <f>SUM(Table1[[#This Row],[MOH 731_HIV_TB_OnART_&lt;1 (M) HV03-15]:[MOH 731_HIV_TB_OnART_25+_(F)_HV03-28]])</f>
        <v>0</v>
      </c>
      <c r="CP516" s="6">
        <f>Table1[[#This Row],[anc1_731]]</f>
        <v>6</v>
      </c>
      <c r="CQ516" s="6">
        <f>Table1[[#This Row],[anc_kp]]</f>
        <v>0</v>
      </c>
      <c r="CR516" s="6">
        <f>Table1[[#This Row],[MOH 731_HIV_TB cases_New_HV03-61]]</f>
        <v>0</v>
      </c>
      <c r="CS516" s="6">
        <f>Table1[[#This Row],[MOH 731_HIV_TB New_KnownHIVPositive(KPs)_HV03-62]]</f>
        <v>0</v>
      </c>
      <c r="CT516" s="6">
        <f t="shared" si="91"/>
        <v>0</v>
      </c>
      <c r="CU516" s="6">
        <f t="shared" si="92"/>
        <v>0</v>
      </c>
      <c r="CV516" s="6">
        <f>Table1[[#This Row],[MOH 731_HIV_TB New HIV Positive_HV03-63]]</f>
        <v>0</v>
      </c>
      <c r="CW516" s="6">
        <f>Table1[[#This Row],[MOH 731_HIV_TB New Known HIV Positive (KP) on HAART_HV03-64]]</f>
        <v>0</v>
      </c>
      <c r="CX516" s="6">
        <f>Table1[[#This Row],[MOH 731_HIV_TB New_start_HAART_HV03-65]]</f>
        <v>0</v>
      </c>
      <c r="CY516" s="6">
        <f>SUM(Table1[[#This Row],[tb_alreadyart_3082]:[tb_newart_3083]])</f>
        <v>0</v>
      </c>
      <c r="CZ516" s="6">
        <f>SUM(Table1[[#This Row],[MOH 731_HTS_No. Initiated on PrEP (NEW)_General popn _(M)_ HV01-19]:[MOH 731_HTS_No. Initiated on PrEP (NEW)_Pregnant and breastfeeding women HV01-31]])</f>
        <v>0</v>
      </c>
      <c r="DA516" s="6">
        <f t="shared" si="93"/>
        <v>0</v>
      </c>
      <c r="DB516" s="6">
        <f t="shared" si="94"/>
        <v>0</v>
      </c>
      <c r="DC516" s="6">
        <f>Table1[[#This Row],[MOH 711 SGBV Total Survivors Seen]]</f>
        <v>0</v>
      </c>
      <c r="DD516" s="6">
        <f t="shared" si="95"/>
        <v>0</v>
      </c>
      <c r="DE516" s="6">
        <f t="shared" si="96"/>
        <v>0</v>
      </c>
      <c r="DF516" s="6">
        <f>SUM(Table1[[#This Row],[MOH 731_HIV_TB_StartTPT_&lt;15 HV03-31]:[MOH 731_HIV_TB_StartTPT_15+ HV03-32]])</f>
        <v>0</v>
      </c>
      <c r="DG516" s="6">
        <f t="shared" si="97"/>
        <v>0</v>
      </c>
      <c r="DH516" s="18"/>
      <c r="DI516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('202408_K9W2r0t0kzt','202408','K9W2r0t0kzt','20757','0','0','6','0','0','0','0','0','0','0','0','0','0','0','6','0','0','0','0','0','0','0','0','0','0','0','0','0','0','0','0','0');</v>
      </c>
    </row>
    <row r="517" spans="2:113" x14ac:dyDescent="0.25">
      <c r="B517" s="1">
        <v>202408</v>
      </c>
      <c r="C517" s="2">
        <v>45505</v>
      </c>
      <c r="D517" s="1">
        <v>202408</v>
      </c>
      <c r="E517" s="1"/>
      <c r="F517" s="1" t="s">
        <v>388</v>
      </c>
      <c r="G517" s="1" t="s">
        <v>389</v>
      </c>
      <c r="H517" s="1">
        <v>24311</v>
      </c>
      <c r="I517" s="1"/>
      <c r="J517" s="1">
        <v>6</v>
      </c>
      <c r="K517" s="1">
        <v>228</v>
      </c>
      <c r="L517" s="1"/>
      <c r="M517" s="1"/>
      <c r="N517" s="1"/>
      <c r="O517" s="1"/>
      <c r="P517" s="1"/>
      <c r="Q517" s="1"/>
      <c r="R517" s="1"/>
      <c r="S517" s="1"/>
      <c r="T517" s="1"/>
      <c r="U517" s="1">
        <v>1</v>
      </c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>
        <v>84</v>
      </c>
      <c r="AK517" s="1">
        <v>51</v>
      </c>
      <c r="AL517" s="1"/>
      <c r="AM517" s="1">
        <v>1</v>
      </c>
      <c r="AN517" s="1"/>
      <c r="AO517" s="1">
        <v>1</v>
      </c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>
        <v>1</v>
      </c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>
        <v>1</v>
      </c>
      <c r="BP517" s="1">
        <v>4</v>
      </c>
      <c r="BQ517" s="1">
        <v>9</v>
      </c>
      <c r="BR517" s="1"/>
      <c r="BS517" s="1"/>
      <c r="BT517" s="1"/>
      <c r="BU517" s="1"/>
      <c r="BV517" s="1"/>
      <c r="BW517" s="1"/>
      <c r="BX517" s="1"/>
      <c r="BY517" s="1">
        <v>161</v>
      </c>
      <c r="BZ517" s="1"/>
      <c r="CA517" s="1"/>
      <c r="CB517" s="16">
        <f>SUM(Table1[[#This Row],[MOH 731_HTS_Positive_2-9 _(M)_ HV01-06]:[MOH 731_HTS_Positive_25+ _(F) (Including PMTCT)_HV01-15]])</f>
        <v>1</v>
      </c>
      <c r="CC517" s="16">
        <f>SUM(Table1[[#This Row],[MOH 731_HTS_Tests _(M)_ HV01-01]:[MOH 731_HTS_Tests _(F) (Including PMTCT)_ HV01-02]])</f>
        <v>234</v>
      </c>
      <c r="CD517" s="16">
        <f>Table1[[#This Row],[MOH 711 New ANC clients]]</f>
        <v>161</v>
      </c>
      <c r="CE517" s="6">
        <f>SUM(Table1[[#This Row],[MOH 731_EMTCT_Tested at ANC_Initial_HV02-02]])</f>
        <v>84</v>
      </c>
      <c r="CF517" s="6">
        <f t="shared" si="99"/>
        <v>0</v>
      </c>
      <c r="CG517" s="6">
        <f t="shared" si="99"/>
        <v>0</v>
      </c>
      <c r="CH517" s="6">
        <f>SUM(Table1[[#This Row],[MOH 731_EMTCT_Known Positive at 1st ANC_HV02-01]])</f>
        <v>0</v>
      </c>
      <c r="CI517" s="6">
        <f>SUM(Table1[[#This Row],[MOH 731_EMTCT_Positive Results_ANC_HV02-10]])</f>
        <v>1</v>
      </c>
      <c r="CJ517" s="6">
        <f t="shared" si="89"/>
        <v>0</v>
      </c>
      <c r="CK517" s="6">
        <f t="shared" si="90"/>
        <v>0</v>
      </c>
      <c r="CL517" s="6">
        <f>Table1[[#This Row],[MOH 731_EMTCT_Start HAART_ANC_HV02-15]]</f>
        <v>1</v>
      </c>
      <c r="CM517" s="6">
        <f>Table1[[#This Row],[MOH 731_EMTCT_On HAART at 1st ANC_HV02-14]]</f>
        <v>0</v>
      </c>
      <c r="CN517" s="6">
        <f>SUM(Table1[[#This Row],[MOH 731_HIV_TB_StartART_&lt;1 (M) HV03-01]:[MOH 731_HIV_TB_StartART_25+_(F)_HV03-14]])</f>
        <v>1</v>
      </c>
      <c r="CO517" s="6">
        <f>SUM(Table1[[#This Row],[MOH 731_HIV_TB_OnART_&lt;1 (M) HV03-15]:[MOH 731_HIV_TB_OnART_25+_(F)_HV03-28]])</f>
        <v>14</v>
      </c>
      <c r="CP517" s="6">
        <f>Table1[[#This Row],[anc1_731]]</f>
        <v>161</v>
      </c>
      <c r="CQ517" s="6">
        <f>Table1[[#This Row],[anc_kp]]</f>
        <v>0</v>
      </c>
      <c r="CR517" s="6">
        <f>Table1[[#This Row],[MOH 731_HIV_TB cases_New_HV03-61]]</f>
        <v>0</v>
      </c>
      <c r="CS517" s="6">
        <f>Table1[[#This Row],[MOH 731_HIV_TB New_KnownHIVPositive(KPs)_HV03-62]]</f>
        <v>0</v>
      </c>
      <c r="CT517" s="6">
        <f t="shared" si="91"/>
        <v>0</v>
      </c>
      <c r="CU517" s="6">
        <f t="shared" si="92"/>
        <v>0</v>
      </c>
      <c r="CV517" s="6">
        <f>Table1[[#This Row],[MOH 731_HIV_TB New HIV Positive_HV03-63]]</f>
        <v>0</v>
      </c>
      <c r="CW517" s="6">
        <f>Table1[[#This Row],[MOH 731_HIV_TB New Known HIV Positive (KP) on HAART_HV03-64]]</f>
        <v>0</v>
      </c>
      <c r="CX517" s="6">
        <f>Table1[[#This Row],[MOH 731_HIV_TB New_start_HAART_HV03-65]]</f>
        <v>0</v>
      </c>
      <c r="CY517" s="6">
        <f>SUM(Table1[[#This Row],[tb_alreadyart_3082]:[tb_newart_3083]])</f>
        <v>0</v>
      </c>
      <c r="CZ517" s="6">
        <f>SUM(Table1[[#This Row],[MOH 731_HTS_No. Initiated on PrEP (NEW)_General popn _(M)_ HV01-19]:[MOH 731_HTS_No. Initiated on PrEP (NEW)_Pregnant and breastfeeding women HV01-31]])</f>
        <v>0</v>
      </c>
      <c r="DA517" s="6">
        <f t="shared" si="93"/>
        <v>0</v>
      </c>
      <c r="DB517" s="6">
        <f t="shared" si="94"/>
        <v>0</v>
      </c>
      <c r="DC517" s="6">
        <f>Table1[[#This Row],[MOH 711 SGBV Total Survivors Seen]]</f>
        <v>0</v>
      </c>
      <c r="DD517" s="6">
        <f t="shared" si="95"/>
        <v>0</v>
      </c>
      <c r="DE517" s="6">
        <f t="shared" si="96"/>
        <v>0</v>
      </c>
      <c r="DF517" s="6">
        <f>SUM(Table1[[#This Row],[MOH 731_HIV_TB_StartTPT_&lt;15 HV03-31]:[MOH 731_HIV_TB_StartTPT_15+ HV03-32]])</f>
        <v>0</v>
      </c>
      <c r="DG517" s="6">
        <f t="shared" si="97"/>
        <v>0</v>
      </c>
      <c r="DH517" s="18"/>
      <c r="DI517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('202408_NRBIFKo2GNh','202408','NRBIFKo2GNh','24311','1','234','161','84','0','0','0','1','0','0','1','0','1','14','161','0','0','0','0','0','0','0','0','0','0','0','0','0','0','0','0','0');</v>
      </c>
    </row>
    <row r="518" spans="2:113" x14ac:dyDescent="0.25">
      <c r="B518" s="1">
        <v>202408</v>
      </c>
      <c r="C518" s="2">
        <v>45505</v>
      </c>
      <c r="D518" s="1">
        <v>202408</v>
      </c>
      <c r="E518" s="1"/>
      <c r="F518" s="1" t="s">
        <v>743</v>
      </c>
      <c r="G518" s="1" t="s">
        <v>744</v>
      </c>
      <c r="H518" s="1">
        <v>17797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>
        <v>35</v>
      </c>
      <c r="BZ518" s="1"/>
      <c r="CA518" s="1"/>
      <c r="CB518" s="16">
        <f>SUM(Table1[[#This Row],[MOH 731_HTS_Positive_2-9 _(M)_ HV01-06]:[MOH 731_HTS_Positive_25+ _(F) (Including PMTCT)_HV01-15]])</f>
        <v>0</v>
      </c>
      <c r="CC518" s="16">
        <f>SUM(Table1[[#This Row],[MOH 731_HTS_Tests _(M)_ HV01-01]:[MOH 731_HTS_Tests _(F) (Including PMTCT)_ HV01-02]])</f>
        <v>0</v>
      </c>
      <c r="CD518" s="16">
        <f>Table1[[#This Row],[MOH 711 New ANC clients]]</f>
        <v>35</v>
      </c>
      <c r="CE518" s="6">
        <f>SUM(Table1[[#This Row],[MOH 731_EMTCT_Tested at ANC_Initial_HV02-02]])</f>
        <v>0</v>
      </c>
      <c r="CF518" s="6">
        <f t="shared" si="99"/>
        <v>0</v>
      </c>
      <c r="CG518" s="6">
        <f t="shared" si="99"/>
        <v>0</v>
      </c>
      <c r="CH518" s="6">
        <f>SUM(Table1[[#This Row],[MOH 731_EMTCT_Known Positive at 1st ANC_HV02-01]])</f>
        <v>0</v>
      </c>
      <c r="CI518" s="6">
        <f>SUM(Table1[[#This Row],[MOH 731_EMTCT_Positive Results_ANC_HV02-10]])</f>
        <v>0</v>
      </c>
      <c r="CJ518" s="6">
        <f t="shared" si="89"/>
        <v>0</v>
      </c>
      <c r="CK518" s="6">
        <f t="shared" si="90"/>
        <v>0</v>
      </c>
      <c r="CL518" s="6">
        <f>Table1[[#This Row],[MOH 731_EMTCT_Start HAART_ANC_HV02-15]]</f>
        <v>0</v>
      </c>
      <c r="CM518" s="6">
        <f>Table1[[#This Row],[MOH 731_EMTCT_On HAART at 1st ANC_HV02-14]]</f>
        <v>0</v>
      </c>
      <c r="CN518" s="6">
        <f>SUM(Table1[[#This Row],[MOH 731_HIV_TB_StartART_&lt;1 (M) HV03-01]:[MOH 731_HIV_TB_StartART_25+_(F)_HV03-14]])</f>
        <v>0</v>
      </c>
      <c r="CO518" s="6">
        <f>SUM(Table1[[#This Row],[MOH 731_HIV_TB_OnART_&lt;1 (M) HV03-15]:[MOH 731_HIV_TB_OnART_25+_(F)_HV03-28]])</f>
        <v>0</v>
      </c>
      <c r="CP518" s="6">
        <f>Table1[[#This Row],[anc1_731]]</f>
        <v>35</v>
      </c>
      <c r="CQ518" s="6">
        <f>Table1[[#This Row],[anc_kp]]</f>
        <v>0</v>
      </c>
      <c r="CR518" s="6">
        <f>Table1[[#This Row],[MOH 731_HIV_TB cases_New_HV03-61]]</f>
        <v>0</v>
      </c>
      <c r="CS518" s="6">
        <f>Table1[[#This Row],[MOH 731_HIV_TB New_KnownHIVPositive(KPs)_HV03-62]]</f>
        <v>0</v>
      </c>
      <c r="CT518" s="6">
        <f t="shared" si="91"/>
        <v>0</v>
      </c>
      <c r="CU518" s="6">
        <f t="shared" si="92"/>
        <v>0</v>
      </c>
      <c r="CV518" s="6">
        <f>Table1[[#This Row],[MOH 731_HIV_TB New HIV Positive_HV03-63]]</f>
        <v>0</v>
      </c>
      <c r="CW518" s="6">
        <f>Table1[[#This Row],[MOH 731_HIV_TB New Known HIV Positive (KP) on HAART_HV03-64]]</f>
        <v>0</v>
      </c>
      <c r="CX518" s="6">
        <f>Table1[[#This Row],[MOH 731_HIV_TB New_start_HAART_HV03-65]]</f>
        <v>0</v>
      </c>
      <c r="CY518" s="6">
        <f>SUM(Table1[[#This Row],[tb_alreadyart_3082]:[tb_newart_3083]])</f>
        <v>0</v>
      </c>
      <c r="CZ518" s="6">
        <f>SUM(Table1[[#This Row],[MOH 731_HTS_No. Initiated on PrEP (NEW)_General popn _(M)_ HV01-19]:[MOH 731_HTS_No. Initiated on PrEP (NEW)_Pregnant and breastfeeding women HV01-31]])</f>
        <v>0</v>
      </c>
      <c r="DA518" s="6">
        <f t="shared" si="93"/>
        <v>0</v>
      </c>
      <c r="DB518" s="6">
        <f t="shared" si="94"/>
        <v>0</v>
      </c>
      <c r="DC518" s="6">
        <f>Table1[[#This Row],[MOH 711 SGBV Total Survivors Seen]]</f>
        <v>0</v>
      </c>
      <c r="DD518" s="6">
        <f t="shared" si="95"/>
        <v>0</v>
      </c>
      <c r="DE518" s="6">
        <f t="shared" si="96"/>
        <v>0</v>
      </c>
      <c r="DF518" s="6">
        <f>SUM(Table1[[#This Row],[MOH 731_HIV_TB_StartTPT_&lt;15 HV03-31]:[MOH 731_HIV_TB_StartTPT_15+ HV03-32]])</f>
        <v>0</v>
      </c>
      <c r="DG518" s="6">
        <f t="shared" si="97"/>
        <v>0</v>
      </c>
      <c r="DH518" s="18"/>
      <c r="DI518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('202408_Yn71ScUgAX7','202408','Yn71ScUgAX7','17797','0','0','35','0','0','0','0','0','0','0','0','0','0','0','35','0','0','0','0','0','0','0','0','0','0','0','0','0','0','0','0','0');</v>
      </c>
    </row>
    <row r="519" spans="2:113" x14ac:dyDescent="0.25">
      <c r="B519" s="1">
        <v>202408</v>
      </c>
      <c r="C519" s="2">
        <v>45505</v>
      </c>
      <c r="D519" s="1">
        <v>202408</v>
      </c>
      <c r="E519" s="1"/>
      <c r="F519" s="1" t="s">
        <v>602</v>
      </c>
      <c r="G519" s="1" t="s">
        <v>603</v>
      </c>
      <c r="H519" s="1">
        <v>15465</v>
      </c>
      <c r="I519" s="1"/>
      <c r="J519" s="1"/>
      <c r="K519" s="1">
        <v>7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>
        <v>5</v>
      </c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>
        <v>5</v>
      </c>
      <c r="BZ519" s="1"/>
      <c r="CA519" s="1"/>
      <c r="CB519" s="16">
        <f>SUM(Table1[[#This Row],[MOH 731_HTS_Positive_2-9 _(M)_ HV01-06]:[MOH 731_HTS_Positive_25+ _(F) (Including PMTCT)_HV01-15]])</f>
        <v>0</v>
      </c>
      <c r="CC519" s="16">
        <f>SUM(Table1[[#This Row],[MOH 731_HTS_Tests _(M)_ HV01-01]:[MOH 731_HTS_Tests _(F) (Including PMTCT)_ HV01-02]])</f>
        <v>7</v>
      </c>
      <c r="CD519" s="16">
        <f>Table1[[#This Row],[MOH 711 New ANC clients]]</f>
        <v>5</v>
      </c>
      <c r="CE519" s="6">
        <f>SUM(Table1[[#This Row],[MOH 731_EMTCT_Tested at ANC_Initial_HV02-02]])</f>
        <v>5</v>
      </c>
      <c r="CF519" s="6">
        <f t="shared" si="99"/>
        <v>0</v>
      </c>
      <c r="CG519" s="6">
        <f t="shared" si="99"/>
        <v>0</v>
      </c>
      <c r="CH519" s="6">
        <f>SUM(Table1[[#This Row],[MOH 731_EMTCT_Known Positive at 1st ANC_HV02-01]])</f>
        <v>0</v>
      </c>
      <c r="CI519" s="6">
        <f>SUM(Table1[[#This Row],[MOH 731_EMTCT_Positive Results_ANC_HV02-10]])</f>
        <v>0</v>
      </c>
      <c r="CJ519" s="6">
        <f t="shared" si="89"/>
        <v>0</v>
      </c>
      <c r="CK519" s="6">
        <f t="shared" si="90"/>
        <v>0</v>
      </c>
      <c r="CL519" s="6">
        <f>Table1[[#This Row],[MOH 731_EMTCT_Start HAART_ANC_HV02-15]]</f>
        <v>0</v>
      </c>
      <c r="CM519" s="6">
        <f>Table1[[#This Row],[MOH 731_EMTCT_On HAART at 1st ANC_HV02-14]]</f>
        <v>0</v>
      </c>
      <c r="CN519" s="6">
        <f>SUM(Table1[[#This Row],[MOH 731_HIV_TB_StartART_&lt;1 (M) HV03-01]:[MOH 731_HIV_TB_StartART_25+_(F)_HV03-14]])</f>
        <v>0</v>
      </c>
      <c r="CO519" s="6">
        <f>SUM(Table1[[#This Row],[MOH 731_HIV_TB_OnART_&lt;1 (M) HV03-15]:[MOH 731_HIV_TB_OnART_25+_(F)_HV03-28]])</f>
        <v>0</v>
      </c>
      <c r="CP519" s="6">
        <f>Table1[[#This Row],[anc1_731]]</f>
        <v>5</v>
      </c>
      <c r="CQ519" s="6">
        <f>Table1[[#This Row],[anc_kp]]</f>
        <v>0</v>
      </c>
      <c r="CR519" s="6">
        <f>Table1[[#This Row],[MOH 731_HIV_TB cases_New_HV03-61]]</f>
        <v>0</v>
      </c>
      <c r="CS519" s="6">
        <f>Table1[[#This Row],[MOH 731_HIV_TB New_KnownHIVPositive(KPs)_HV03-62]]</f>
        <v>0</v>
      </c>
      <c r="CT519" s="6">
        <f t="shared" si="91"/>
        <v>0</v>
      </c>
      <c r="CU519" s="6">
        <f t="shared" si="92"/>
        <v>0</v>
      </c>
      <c r="CV519" s="6">
        <f>Table1[[#This Row],[MOH 731_HIV_TB New HIV Positive_HV03-63]]</f>
        <v>0</v>
      </c>
      <c r="CW519" s="6">
        <f>Table1[[#This Row],[MOH 731_HIV_TB New Known HIV Positive (KP) on HAART_HV03-64]]</f>
        <v>0</v>
      </c>
      <c r="CX519" s="6">
        <f>Table1[[#This Row],[MOH 731_HIV_TB New_start_HAART_HV03-65]]</f>
        <v>0</v>
      </c>
      <c r="CY519" s="6">
        <f>SUM(Table1[[#This Row],[tb_alreadyart_3082]:[tb_newart_3083]])</f>
        <v>0</v>
      </c>
      <c r="CZ519" s="6">
        <f>SUM(Table1[[#This Row],[MOH 731_HTS_No. Initiated on PrEP (NEW)_General popn _(M)_ HV01-19]:[MOH 731_HTS_No. Initiated on PrEP (NEW)_Pregnant and breastfeeding women HV01-31]])</f>
        <v>0</v>
      </c>
      <c r="DA519" s="6">
        <f t="shared" si="93"/>
        <v>0</v>
      </c>
      <c r="DB519" s="6">
        <f t="shared" si="94"/>
        <v>0</v>
      </c>
      <c r="DC519" s="6">
        <f>Table1[[#This Row],[MOH 711 SGBV Total Survivors Seen]]</f>
        <v>0</v>
      </c>
      <c r="DD519" s="6">
        <f t="shared" si="95"/>
        <v>0</v>
      </c>
      <c r="DE519" s="6">
        <f t="shared" si="96"/>
        <v>0</v>
      </c>
      <c r="DF519" s="6">
        <f>SUM(Table1[[#This Row],[MOH 731_HIV_TB_StartTPT_&lt;15 HV03-31]:[MOH 731_HIV_TB_StartTPT_15+ HV03-32]])</f>
        <v>0</v>
      </c>
      <c r="DG519" s="6">
        <f t="shared" si="97"/>
        <v>0</v>
      </c>
      <c r="DH519" s="18"/>
      <c r="DI519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('202408_p2WbCd5HYHz','202408','p2WbCd5HYHz','15465','0','7','5','5','0','0','0','0','0','0','0','0','0','0','5','0','0','0','0','0','0','0','0','0','0','0','0','0','0','0','0','0');</v>
      </c>
    </row>
    <row r="520" spans="2:113" x14ac:dyDescent="0.25">
      <c r="B520" s="1">
        <v>202408</v>
      </c>
      <c r="C520" s="2">
        <v>45505</v>
      </c>
      <c r="D520" s="1">
        <v>202408</v>
      </c>
      <c r="E520" s="1"/>
      <c r="F520" s="1" t="s">
        <v>390</v>
      </c>
      <c r="G520" s="1" t="s">
        <v>391</v>
      </c>
      <c r="H520" s="1">
        <v>15468</v>
      </c>
      <c r="I520" s="1"/>
      <c r="J520" s="1">
        <v>2</v>
      </c>
      <c r="K520" s="1">
        <v>60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>
        <v>13</v>
      </c>
      <c r="AK520" s="1"/>
      <c r="AL520" s="1">
        <v>6</v>
      </c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>
        <v>13</v>
      </c>
      <c r="BZ520" s="1"/>
      <c r="CA520" s="1"/>
      <c r="CB520" s="16">
        <f>SUM(Table1[[#This Row],[MOH 731_HTS_Positive_2-9 _(M)_ HV01-06]:[MOH 731_HTS_Positive_25+ _(F) (Including PMTCT)_HV01-15]])</f>
        <v>0</v>
      </c>
      <c r="CC520" s="16">
        <f>SUM(Table1[[#This Row],[MOH 731_HTS_Tests _(M)_ HV01-01]:[MOH 731_HTS_Tests _(F) (Including PMTCT)_ HV01-02]])</f>
        <v>62</v>
      </c>
      <c r="CD520" s="16">
        <f>Table1[[#This Row],[MOH 711 New ANC clients]]</f>
        <v>13</v>
      </c>
      <c r="CE520" s="6">
        <f>SUM(Table1[[#This Row],[MOH 731_EMTCT_Tested at ANC_Initial_HV02-02]])</f>
        <v>13</v>
      </c>
      <c r="CF520" s="6">
        <f t="shared" si="99"/>
        <v>0</v>
      </c>
      <c r="CG520" s="6">
        <f t="shared" si="99"/>
        <v>0</v>
      </c>
      <c r="CH520" s="6">
        <f>SUM(Table1[[#This Row],[MOH 731_EMTCT_Known Positive at 1st ANC_HV02-01]])</f>
        <v>0</v>
      </c>
      <c r="CI520" s="6">
        <f>SUM(Table1[[#This Row],[MOH 731_EMTCT_Positive Results_ANC_HV02-10]])</f>
        <v>0</v>
      </c>
      <c r="CJ520" s="6">
        <f t="shared" si="89"/>
        <v>0</v>
      </c>
      <c r="CK520" s="6">
        <f t="shared" si="90"/>
        <v>0</v>
      </c>
      <c r="CL520" s="6">
        <f>Table1[[#This Row],[MOH 731_EMTCT_Start HAART_ANC_HV02-15]]</f>
        <v>0</v>
      </c>
      <c r="CM520" s="6">
        <f>Table1[[#This Row],[MOH 731_EMTCT_On HAART at 1st ANC_HV02-14]]</f>
        <v>0</v>
      </c>
      <c r="CN520" s="6">
        <f>SUM(Table1[[#This Row],[MOH 731_HIV_TB_StartART_&lt;1 (M) HV03-01]:[MOH 731_HIV_TB_StartART_25+_(F)_HV03-14]])</f>
        <v>0</v>
      </c>
      <c r="CO520" s="6">
        <f>SUM(Table1[[#This Row],[MOH 731_HIV_TB_OnART_&lt;1 (M) HV03-15]:[MOH 731_HIV_TB_OnART_25+_(F)_HV03-28]])</f>
        <v>0</v>
      </c>
      <c r="CP520" s="6">
        <f>Table1[[#This Row],[anc1_731]]</f>
        <v>13</v>
      </c>
      <c r="CQ520" s="6">
        <f>Table1[[#This Row],[anc_kp]]</f>
        <v>0</v>
      </c>
      <c r="CR520" s="6">
        <f>Table1[[#This Row],[MOH 731_HIV_TB cases_New_HV03-61]]</f>
        <v>0</v>
      </c>
      <c r="CS520" s="6">
        <f>Table1[[#This Row],[MOH 731_HIV_TB New_KnownHIVPositive(KPs)_HV03-62]]</f>
        <v>0</v>
      </c>
      <c r="CT520" s="6">
        <f t="shared" si="91"/>
        <v>0</v>
      </c>
      <c r="CU520" s="6">
        <f t="shared" si="92"/>
        <v>0</v>
      </c>
      <c r="CV520" s="6">
        <f>Table1[[#This Row],[MOH 731_HIV_TB New HIV Positive_HV03-63]]</f>
        <v>0</v>
      </c>
      <c r="CW520" s="6">
        <f>Table1[[#This Row],[MOH 731_HIV_TB New Known HIV Positive (KP) on HAART_HV03-64]]</f>
        <v>0</v>
      </c>
      <c r="CX520" s="6">
        <f>Table1[[#This Row],[MOH 731_HIV_TB New_start_HAART_HV03-65]]</f>
        <v>0</v>
      </c>
      <c r="CY520" s="6">
        <f>SUM(Table1[[#This Row],[tb_alreadyart_3082]:[tb_newart_3083]])</f>
        <v>0</v>
      </c>
      <c r="CZ520" s="6">
        <f>SUM(Table1[[#This Row],[MOH 731_HTS_No. Initiated on PrEP (NEW)_General popn _(M)_ HV01-19]:[MOH 731_HTS_No. Initiated on PrEP (NEW)_Pregnant and breastfeeding women HV01-31]])</f>
        <v>0</v>
      </c>
      <c r="DA520" s="6">
        <f t="shared" si="93"/>
        <v>0</v>
      </c>
      <c r="DB520" s="6">
        <f t="shared" si="94"/>
        <v>0</v>
      </c>
      <c r="DC520" s="6">
        <f>Table1[[#This Row],[MOH 711 SGBV Total Survivors Seen]]</f>
        <v>0</v>
      </c>
      <c r="DD520" s="6">
        <f t="shared" si="95"/>
        <v>0</v>
      </c>
      <c r="DE520" s="6">
        <f t="shared" si="96"/>
        <v>0</v>
      </c>
      <c r="DF520" s="6">
        <f>SUM(Table1[[#This Row],[MOH 731_HIV_TB_StartTPT_&lt;15 HV03-31]:[MOH 731_HIV_TB_StartTPT_15+ HV03-32]])</f>
        <v>0</v>
      </c>
      <c r="DG520" s="6">
        <f t="shared" si="97"/>
        <v>0</v>
      </c>
      <c r="DH520" s="18"/>
      <c r="DI520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('202408_AyaJPsAp9Ci','202408','AyaJPsAp9Ci','15468','0','62','13','13','0','0','0','0','0','0','0','0','0','0','13','0','0','0','0','0','0','0','0','0','0','0','0','0','0','0','0','0');</v>
      </c>
    </row>
    <row r="521" spans="2:113" x14ac:dyDescent="0.25">
      <c r="B521" s="1">
        <v>202408</v>
      </c>
      <c r="C521" s="2">
        <v>45505</v>
      </c>
      <c r="D521" s="1">
        <v>202408</v>
      </c>
      <c r="E521" s="1"/>
      <c r="F521" s="1" t="s">
        <v>392</v>
      </c>
      <c r="G521" s="1" t="s">
        <v>393</v>
      </c>
      <c r="H521" s="1">
        <v>15477</v>
      </c>
      <c r="I521" s="1"/>
      <c r="J521" s="1"/>
      <c r="K521" s="1">
        <v>1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>
        <v>1</v>
      </c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>
        <v>1</v>
      </c>
      <c r="BZ521" s="1"/>
      <c r="CA521" s="1"/>
      <c r="CB521" s="16">
        <f>SUM(Table1[[#This Row],[MOH 731_HTS_Positive_2-9 _(M)_ HV01-06]:[MOH 731_HTS_Positive_25+ _(F) (Including PMTCT)_HV01-15]])</f>
        <v>0</v>
      </c>
      <c r="CC521" s="16">
        <f>SUM(Table1[[#This Row],[MOH 731_HTS_Tests _(M)_ HV01-01]:[MOH 731_HTS_Tests _(F) (Including PMTCT)_ HV01-02]])</f>
        <v>1</v>
      </c>
      <c r="CD521" s="16">
        <f>Table1[[#This Row],[MOH 711 New ANC clients]]</f>
        <v>1</v>
      </c>
      <c r="CE521" s="6">
        <f>SUM(Table1[[#This Row],[MOH 731_EMTCT_Tested at ANC_Initial_HV02-02]])</f>
        <v>1</v>
      </c>
      <c r="CF521" s="6">
        <f t="shared" si="99"/>
        <v>0</v>
      </c>
      <c r="CG521" s="6">
        <f t="shared" si="99"/>
        <v>0</v>
      </c>
      <c r="CH521" s="6">
        <f>SUM(Table1[[#This Row],[MOH 731_EMTCT_Known Positive at 1st ANC_HV02-01]])</f>
        <v>0</v>
      </c>
      <c r="CI521" s="6">
        <f>SUM(Table1[[#This Row],[MOH 731_EMTCT_Positive Results_ANC_HV02-10]])</f>
        <v>0</v>
      </c>
      <c r="CJ521" s="6">
        <f t="shared" si="89"/>
        <v>0</v>
      </c>
      <c r="CK521" s="6">
        <f t="shared" si="90"/>
        <v>0</v>
      </c>
      <c r="CL521" s="6">
        <f>Table1[[#This Row],[MOH 731_EMTCT_Start HAART_ANC_HV02-15]]</f>
        <v>0</v>
      </c>
      <c r="CM521" s="6">
        <f>Table1[[#This Row],[MOH 731_EMTCT_On HAART at 1st ANC_HV02-14]]</f>
        <v>0</v>
      </c>
      <c r="CN521" s="6">
        <f>SUM(Table1[[#This Row],[MOH 731_HIV_TB_StartART_&lt;1 (M) HV03-01]:[MOH 731_HIV_TB_StartART_25+_(F)_HV03-14]])</f>
        <v>0</v>
      </c>
      <c r="CO521" s="6">
        <f>SUM(Table1[[#This Row],[MOH 731_HIV_TB_OnART_&lt;1 (M) HV03-15]:[MOH 731_HIV_TB_OnART_25+_(F)_HV03-28]])</f>
        <v>0</v>
      </c>
      <c r="CP521" s="6">
        <f>Table1[[#This Row],[anc1_731]]</f>
        <v>1</v>
      </c>
      <c r="CQ521" s="6">
        <f>Table1[[#This Row],[anc_kp]]</f>
        <v>0</v>
      </c>
      <c r="CR521" s="6">
        <f>Table1[[#This Row],[MOH 731_HIV_TB cases_New_HV03-61]]</f>
        <v>0</v>
      </c>
      <c r="CS521" s="6">
        <f>Table1[[#This Row],[MOH 731_HIV_TB New_KnownHIVPositive(KPs)_HV03-62]]</f>
        <v>0</v>
      </c>
      <c r="CT521" s="6">
        <f t="shared" si="91"/>
        <v>0</v>
      </c>
      <c r="CU521" s="6">
        <f t="shared" si="92"/>
        <v>0</v>
      </c>
      <c r="CV521" s="6">
        <f>Table1[[#This Row],[MOH 731_HIV_TB New HIV Positive_HV03-63]]</f>
        <v>0</v>
      </c>
      <c r="CW521" s="6">
        <f>Table1[[#This Row],[MOH 731_HIV_TB New Known HIV Positive (KP) on HAART_HV03-64]]</f>
        <v>0</v>
      </c>
      <c r="CX521" s="6">
        <f>Table1[[#This Row],[MOH 731_HIV_TB New_start_HAART_HV03-65]]</f>
        <v>0</v>
      </c>
      <c r="CY521" s="6">
        <f>SUM(Table1[[#This Row],[tb_alreadyart_3082]:[tb_newart_3083]])</f>
        <v>0</v>
      </c>
      <c r="CZ521" s="6">
        <f>SUM(Table1[[#This Row],[MOH 731_HTS_No. Initiated on PrEP (NEW)_General popn _(M)_ HV01-19]:[MOH 731_HTS_No. Initiated on PrEP (NEW)_Pregnant and breastfeeding women HV01-31]])</f>
        <v>0</v>
      </c>
      <c r="DA521" s="6">
        <f t="shared" si="93"/>
        <v>0</v>
      </c>
      <c r="DB521" s="6">
        <f t="shared" si="94"/>
        <v>0</v>
      </c>
      <c r="DC521" s="6">
        <f>Table1[[#This Row],[MOH 711 SGBV Total Survivors Seen]]</f>
        <v>0</v>
      </c>
      <c r="DD521" s="6">
        <f t="shared" si="95"/>
        <v>0</v>
      </c>
      <c r="DE521" s="6">
        <f t="shared" si="96"/>
        <v>0</v>
      </c>
      <c r="DF521" s="6">
        <f>SUM(Table1[[#This Row],[MOH 731_HIV_TB_StartTPT_&lt;15 HV03-31]:[MOH 731_HIV_TB_StartTPT_15+ HV03-32]])</f>
        <v>0</v>
      </c>
      <c r="DG521" s="6">
        <f t="shared" si="97"/>
        <v>0</v>
      </c>
      <c r="DH521" s="18"/>
      <c r="DI521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('202408_aieKIZAJiJv','202408','aieKIZAJiJv','15477','0','1','1','1','0','0','0','0','0','0','0','0','0','0','1','0','0','0','0','0','0','0','0','0','0','0','0','0','0','0','0','0');</v>
      </c>
    </row>
    <row r="522" spans="2:113" x14ac:dyDescent="0.25">
      <c r="B522" s="1">
        <v>202408</v>
      </c>
      <c r="C522" s="2">
        <v>45505</v>
      </c>
      <c r="D522" s="1">
        <v>202408</v>
      </c>
      <c r="E522" s="1"/>
      <c r="F522" s="1" t="s">
        <v>394</v>
      </c>
      <c r="G522" s="1" t="s">
        <v>395</v>
      </c>
      <c r="H522" s="1">
        <v>18592</v>
      </c>
      <c r="I522" s="1" t="s">
        <v>396</v>
      </c>
      <c r="J522" s="1">
        <v>27</v>
      </c>
      <c r="K522" s="1">
        <v>19</v>
      </c>
      <c r="L522" s="1"/>
      <c r="M522" s="1"/>
      <c r="N522" s="1"/>
      <c r="O522" s="1"/>
      <c r="P522" s="1"/>
      <c r="Q522" s="1"/>
      <c r="R522" s="1"/>
      <c r="S522" s="1"/>
      <c r="T522" s="1"/>
      <c r="U522" s="1">
        <v>1</v>
      </c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>
        <v>2</v>
      </c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>
        <v>2</v>
      </c>
      <c r="BZ522" s="1"/>
      <c r="CA522" s="1"/>
      <c r="CB522" s="16">
        <f>SUM(Table1[[#This Row],[MOH 731_HTS_Positive_2-9 _(M)_ HV01-06]:[MOH 731_HTS_Positive_25+ _(F) (Including PMTCT)_HV01-15]])</f>
        <v>1</v>
      </c>
      <c r="CC522" s="16">
        <f>SUM(Table1[[#This Row],[MOH 731_HTS_Tests _(M)_ HV01-01]:[MOH 731_HTS_Tests _(F) (Including PMTCT)_ HV01-02]])</f>
        <v>46</v>
      </c>
      <c r="CD522" s="16">
        <f>Table1[[#This Row],[MOH 711 New ANC clients]]</f>
        <v>2</v>
      </c>
      <c r="CE522" s="6">
        <f>SUM(Table1[[#This Row],[MOH 731_EMTCT_Tested at ANC_Initial_HV02-02]])</f>
        <v>2</v>
      </c>
      <c r="CF522" s="6">
        <f t="shared" si="99"/>
        <v>0</v>
      </c>
      <c r="CG522" s="6">
        <f t="shared" si="99"/>
        <v>0</v>
      </c>
      <c r="CH522" s="6">
        <f>SUM(Table1[[#This Row],[MOH 731_EMTCT_Known Positive at 1st ANC_HV02-01]])</f>
        <v>0</v>
      </c>
      <c r="CI522" s="6">
        <f>SUM(Table1[[#This Row],[MOH 731_EMTCT_Positive Results_ANC_HV02-10]])</f>
        <v>0</v>
      </c>
      <c r="CJ522" s="6">
        <f t="shared" si="89"/>
        <v>0</v>
      </c>
      <c r="CK522" s="6">
        <f t="shared" si="90"/>
        <v>0</v>
      </c>
      <c r="CL522" s="6">
        <f>Table1[[#This Row],[MOH 731_EMTCT_Start HAART_ANC_HV02-15]]</f>
        <v>0</v>
      </c>
      <c r="CM522" s="6">
        <f>Table1[[#This Row],[MOH 731_EMTCT_On HAART at 1st ANC_HV02-14]]</f>
        <v>0</v>
      </c>
      <c r="CN522" s="6">
        <f>SUM(Table1[[#This Row],[MOH 731_HIV_TB_StartART_&lt;1 (M) HV03-01]:[MOH 731_HIV_TB_StartART_25+_(F)_HV03-14]])</f>
        <v>0</v>
      </c>
      <c r="CO522" s="6">
        <f>SUM(Table1[[#This Row],[MOH 731_HIV_TB_OnART_&lt;1 (M) HV03-15]:[MOH 731_HIV_TB_OnART_25+_(F)_HV03-28]])</f>
        <v>0</v>
      </c>
      <c r="CP522" s="6">
        <f>Table1[[#This Row],[anc1_731]]</f>
        <v>2</v>
      </c>
      <c r="CQ522" s="6">
        <f>Table1[[#This Row],[anc_kp]]</f>
        <v>0</v>
      </c>
      <c r="CR522" s="6">
        <f>Table1[[#This Row],[MOH 731_HIV_TB cases_New_HV03-61]]</f>
        <v>0</v>
      </c>
      <c r="CS522" s="6">
        <f>Table1[[#This Row],[MOH 731_HIV_TB New_KnownHIVPositive(KPs)_HV03-62]]</f>
        <v>0</v>
      </c>
      <c r="CT522" s="6">
        <f t="shared" si="91"/>
        <v>0</v>
      </c>
      <c r="CU522" s="6">
        <f t="shared" si="92"/>
        <v>0</v>
      </c>
      <c r="CV522" s="6">
        <f>Table1[[#This Row],[MOH 731_HIV_TB New HIV Positive_HV03-63]]</f>
        <v>0</v>
      </c>
      <c r="CW522" s="6">
        <f>Table1[[#This Row],[MOH 731_HIV_TB New Known HIV Positive (KP) on HAART_HV03-64]]</f>
        <v>0</v>
      </c>
      <c r="CX522" s="6">
        <f>Table1[[#This Row],[MOH 731_HIV_TB New_start_HAART_HV03-65]]</f>
        <v>0</v>
      </c>
      <c r="CY522" s="6">
        <f>SUM(Table1[[#This Row],[tb_alreadyart_3082]:[tb_newart_3083]])</f>
        <v>0</v>
      </c>
      <c r="CZ522" s="6">
        <f>SUM(Table1[[#This Row],[MOH 731_HTS_No. Initiated on PrEP (NEW)_General popn _(M)_ HV01-19]:[MOH 731_HTS_No. Initiated on PrEP (NEW)_Pregnant and breastfeeding women HV01-31]])</f>
        <v>0</v>
      </c>
      <c r="DA522" s="6">
        <f t="shared" si="93"/>
        <v>0</v>
      </c>
      <c r="DB522" s="6">
        <f t="shared" si="94"/>
        <v>0</v>
      </c>
      <c r="DC522" s="6">
        <f>Table1[[#This Row],[MOH 711 SGBV Total Survivors Seen]]</f>
        <v>0</v>
      </c>
      <c r="DD522" s="6">
        <f t="shared" si="95"/>
        <v>0</v>
      </c>
      <c r="DE522" s="6">
        <f t="shared" si="96"/>
        <v>0</v>
      </c>
      <c r="DF522" s="6">
        <f>SUM(Table1[[#This Row],[MOH 731_HIV_TB_StartTPT_&lt;15 HV03-31]:[MOH 731_HIV_TB_StartTPT_15+ HV03-32]])</f>
        <v>0</v>
      </c>
      <c r="DG522" s="6">
        <f t="shared" si="97"/>
        <v>0</v>
      </c>
      <c r="DH522" s="18"/>
      <c r="DI522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('202408_UYEKrDmof20','202408','UYEKrDmof20','18592','1','46','2','2','0','0','0','0','0','0','0','0','0','0','2','0','0','0','0','0','0','0','0','0','0','0','0','0','0','0','0','0');</v>
      </c>
    </row>
    <row r="523" spans="2:113" x14ac:dyDescent="0.25">
      <c r="B523" s="1">
        <v>202408</v>
      </c>
      <c r="C523" s="2">
        <v>45505</v>
      </c>
      <c r="D523" s="1">
        <v>202408</v>
      </c>
      <c r="E523" s="1"/>
      <c r="F523" s="1" t="s">
        <v>397</v>
      </c>
      <c r="G523" s="1" t="s">
        <v>398</v>
      </c>
      <c r="H523" s="1">
        <v>29663</v>
      </c>
      <c r="I523" s="1"/>
      <c r="J523" s="1">
        <v>21</v>
      </c>
      <c r="K523" s="1">
        <v>45</v>
      </c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>
        <v>18</v>
      </c>
      <c r="AK523" s="1">
        <v>1</v>
      </c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>
        <v>18</v>
      </c>
      <c r="BZ523" s="1"/>
      <c r="CA523" s="1"/>
      <c r="CB523" s="16">
        <f>SUM(Table1[[#This Row],[MOH 731_HTS_Positive_2-9 _(M)_ HV01-06]:[MOH 731_HTS_Positive_25+ _(F) (Including PMTCT)_HV01-15]])</f>
        <v>0</v>
      </c>
      <c r="CC523" s="16">
        <f>SUM(Table1[[#This Row],[MOH 731_HTS_Tests _(M)_ HV01-01]:[MOH 731_HTS_Tests _(F) (Including PMTCT)_ HV01-02]])</f>
        <v>66</v>
      </c>
      <c r="CD523" s="16">
        <f>Table1[[#This Row],[MOH 711 New ANC clients]]</f>
        <v>18</v>
      </c>
      <c r="CE523" s="6">
        <f>SUM(Table1[[#This Row],[MOH 731_EMTCT_Tested at ANC_Initial_HV02-02]])</f>
        <v>18</v>
      </c>
      <c r="CF523" s="6">
        <f t="shared" si="99"/>
        <v>0</v>
      </c>
      <c r="CG523" s="6">
        <f t="shared" si="99"/>
        <v>0</v>
      </c>
      <c r="CH523" s="6">
        <f>SUM(Table1[[#This Row],[MOH 731_EMTCT_Known Positive at 1st ANC_HV02-01]])</f>
        <v>0</v>
      </c>
      <c r="CI523" s="6">
        <f>SUM(Table1[[#This Row],[MOH 731_EMTCT_Positive Results_ANC_HV02-10]])</f>
        <v>0</v>
      </c>
      <c r="CJ523" s="6">
        <f t="shared" si="89"/>
        <v>0</v>
      </c>
      <c r="CK523" s="6">
        <f t="shared" si="90"/>
        <v>0</v>
      </c>
      <c r="CL523" s="6">
        <f>Table1[[#This Row],[MOH 731_EMTCT_Start HAART_ANC_HV02-15]]</f>
        <v>0</v>
      </c>
      <c r="CM523" s="6">
        <f>Table1[[#This Row],[MOH 731_EMTCT_On HAART at 1st ANC_HV02-14]]</f>
        <v>0</v>
      </c>
      <c r="CN523" s="6">
        <f>SUM(Table1[[#This Row],[MOH 731_HIV_TB_StartART_&lt;1 (M) HV03-01]:[MOH 731_HIV_TB_StartART_25+_(F)_HV03-14]])</f>
        <v>0</v>
      </c>
      <c r="CO523" s="6">
        <f>SUM(Table1[[#This Row],[MOH 731_HIV_TB_OnART_&lt;1 (M) HV03-15]:[MOH 731_HIV_TB_OnART_25+_(F)_HV03-28]])</f>
        <v>0</v>
      </c>
      <c r="CP523" s="6">
        <f>Table1[[#This Row],[anc1_731]]</f>
        <v>18</v>
      </c>
      <c r="CQ523" s="6">
        <f>Table1[[#This Row],[anc_kp]]</f>
        <v>0</v>
      </c>
      <c r="CR523" s="6">
        <f>Table1[[#This Row],[MOH 731_HIV_TB cases_New_HV03-61]]</f>
        <v>0</v>
      </c>
      <c r="CS523" s="6">
        <f>Table1[[#This Row],[MOH 731_HIV_TB New_KnownHIVPositive(KPs)_HV03-62]]</f>
        <v>0</v>
      </c>
      <c r="CT523" s="6">
        <f t="shared" si="91"/>
        <v>0</v>
      </c>
      <c r="CU523" s="6">
        <f t="shared" si="92"/>
        <v>0</v>
      </c>
      <c r="CV523" s="6">
        <f>Table1[[#This Row],[MOH 731_HIV_TB New HIV Positive_HV03-63]]</f>
        <v>0</v>
      </c>
      <c r="CW523" s="6">
        <f>Table1[[#This Row],[MOH 731_HIV_TB New Known HIV Positive (KP) on HAART_HV03-64]]</f>
        <v>0</v>
      </c>
      <c r="CX523" s="6">
        <f>Table1[[#This Row],[MOH 731_HIV_TB New_start_HAART_HV03-65]]</f>
        <v>0</v>
      </c>
      <c r="CY523" s="6">
        <f>SUM(Table1[[#This Row],[tb_alreadyart_3082]:[tb_newart_3083]])</f>
        <v>0</v>
      </c>
      <c r="CZ523" s="6">
        <f>SUM(Table1[[#This Row],[MOH 731_HTS_No. Initiated on PrEP (NEW)_General popn _(M)_ HV01-19]:[MOH 731_HTS_No. Initiated on PrEP (NEW)_Pregnant and breastfeeding women HV01-31]])</f>
        <v>0</v>
      </c>
      <c r="DA523" s="6">
        <f t="shared" si="93"/>
        <v>0</v>
      </c>
      <c r="DB523" s="6">
        <f t="shared" si="94"/>
        <v>0</v>
      </c>
      <c r="DC523" s="6">
        <f>Table1[[#This Row],[MOH 711 SGBV Total Survivors Seen]]</f>
        <v>0</v>
      </c>
      <c r="DD523" s="6">
        <f t="shared" si="95"/>
        <v>0</v>
      </c>
      <c r="DE523" s="6">
        <f t="shared" si="96"/>
        <v>0</v>
      </c>
      <c r="DF523" s="6">
        <f>SUM(Table1[[#This Row],[MOH 731_HIV_TB_StartTPT_&lt;15 HV03-31]:[MOH 731_HIV_TB_StartTPT_15+ HV03-32]])</f>
        <v>0</v>
      </c>
      <c r="DG523" s="6">
        <f t="shared" si="97"/>
        <v>0</v>
      </c>
      <c r="DH523" s="18"/>
      <c r="DI523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('202408_FhZl8TK9wa9','202408','FhZl8TK9wa9','29663','0','66','18','18','0','0','0','0','0','0','0','0','0','0','18','0','0','0','0','0','0','0','0','0','0','0','0','0','0','0','0','0');</v>
      </c>
    </row>
    <row r="524" spans="2:113" x14ac:dyDescent="0.25">
      <c r="B524" s="1">
        <v>202408</v>
      </c>
      <c r="C524" s="2">
        <v>45505</v>
      </c>
      <c r="D524" s="1">
        <v>202408</v>
      </c>
      <c r="E524" s="1"/>
      <c r="F524" s="1" t="s">
        <v>604</v>
      </c>
      <c r="G524" s="1" t="s">
        <v>605</v>
      </c>
      <c r="H524" s="1">
        <v>28889</v>
      </c>
      <c r="I524" s="1"/>
      <c r="J524" s="1"/>
      <c r="K524" s="1">
        <v>8</v>
      </c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>
        <v>8</v>
      </c>
      <c r="AK524" s="1">
        <v>2</v>
      </c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>
        <v>5</v>
      </c>
      <c r="BZ524" s="1"/>
      <c r="CA524" s="1"/>
      <c r="CB524" s="16">
        <f>SUM(Table1[[#This Row],[MOH 731_HTS_Positive_2-9 _(M)_ HV01-06]:[MOH 731_HTS_Positive_25+ _(F) (Including PMTCT)_HV01-15]])</f>
        <v>0</v>
      </c>
      <c r="CC524" s="16">
        <f>SUM(Table1[[#This Row],[MOH 731_HTS_Tests _(M)_ HV01-01]:[MOH 731_HTS_Tests _(F) (Including PMTCT)_ HV01-02]])</f>
        <v>8</v>
      </c>
      <c r="CD524" s="16">
        <f>Table1[[#This Row],[MOH 711 New ANC clients]]</f>
        <v>5</v>
      </c>
      <c r="CE524" s="6">
        <f>SUM(Table1[[#This Row],[MOH 731_EMTCT_Tested at ANC_Initial_HV02-02]])</f>
        <v>8</v>
      </c>
      <c r="CF524" s="6">
        <f t="shared" si="99"/>
        <v>0</v>
      </c>
      <c r="CG524" s="6">
        <f t="shared" si="99"/>
        <v>0</v>
      </c>
      <c r="CH524" s="6">
        <f>SUM(Table1[[#This Row],[MOH 731_EMTCT_Known Positive at 1st ANC_HV02-01]])</f>
        <v>0</v>
      </c>
      <c r="CI524" s="6">
        <f>SUM(Table1[[#This Row],[MOH 731_EMTCT_Positive Results_ANC_HV02-10]])</f>
        <v>0</v>
      </c>
      <c r="CJ524" s="6">
        <f t="shared" si="89"/>
        <v>0</v>
      </c>
      <c r="CK524" s="6">
        <f t="shared" si="90"/>
        <v>0</v>
      </c>
      <c r="CL524" s="6">
        <f>Table1[[#This Row],[MOH 731_EMTCT_Start HAART_ANC_HV02-15]]</f>
        <v>0</v>
      </c>
      <c r="CM524" s="6">
        <f>Table1[[#This Row],[MOH 731_EMTCT_On HAART at 1st ANC_HV02-14]]</f>
        <v>0</v>
      </c>
      <c r="CN524" s="6">
        <f>SUM(Table1[[#This Row],[MOH 731_HIV_TB_StartART_&lt;1 (M) HV03-01]:[MOH 731_HIV_TB_StartART_25+_(F)_HV03-14]])</f>
        <v>0</v>
      </c>
      <c r="CO524" s="6">
        <f>SUM(Table1[[#This Row],[MOH 731_HIV_TB_OnART_&lt;1 (M) HV03-15]:[MOH 731_HIV_TB_OnART_25+_(F)_HV03-28]])</f>
        <v>0</v>
      </c>
      <c r="CP524" s="6">
        <f>Table1[[#This Row],[anc1_731]]</f>
        <v>5</v>
      </c>
      <c r="CQ524" s="6">
        <f>Table1[[#This Row],[anc_kp]]</f>
        <v>0</v>
      </c>
      <c r="CR524" s="6">
        <f>Table1[[#This Row],[MOH 731_HIV_TB cases_New_HV03-61]]</f>
        <v>0</v>
      </c>
      <c r="CS524" s="6">
        <f>Table1[[#This Row],[MOH 731_HIV_TB New_KnownHIVPositive(KPs)_HV03-62]]</f>
        <v>0</v>
      </c>
      <c r="CT524" s="6">
        <f t="shared" si="91"/>
        <v>0</v>
      </c>
      <c r="CU524" s="6">
        <f t="shared" si="92"/>
        <v>0</v>
      </c>
      <c r="CV524" s="6">
        <f>Table1[[#This Row],[MOH 731_HIV_TB New HIV Positive_HV03-63]]</f>
        <v>0</v>
      </c>
      <c r="CW524" s="6">
        <f>Table1[[#This Row],[MOH 731_HIV_TB New Known HIV Positive (KP) on HAART_HV03-64]]</f>
        <v>0</v>
      </c>
      <c r="CX524" s="6">
        <f>Table1[[#This Row],[MOH 731_HIV_TB New_start_HAART_HV03-65]]</f>
        <v>0</v>
      </c>
      <c r="CY524" s="6">
        <f>SUM(Table1[[#This Row],[tb_alreadyart_3082]:[tb_newart_3083]])</f>
        <v>0</v>
      </c>
      <c r="CZ524" s="6">
        <f>SUM(Table1[[#This Row],[MOH 731_HTS_No. Initiated on PrEP (NEW)_General popn _(M)_ HV01-19]:[MOH 731_HTS_No. Initiated on PrEP (NEW)_Pregnant and breastfeeding women HV01-31]])</f>
        <v>0</v>
      </c>
      <c r="DA524" s="6">
        <f t="shared" si="93"/>
        <v>0</v>
      </c>
      <c r="DB524" s="6">
        <f t="shared" si="94"/>
        <v>0</v>
      </c>
      <c r="DC524" s="6">
        <f>Table1[[#This Row],[MOH 711 SGBV Total Survivors Seen]]</f>
        <v>0</v>
      </c>
      <c r="DD524" s="6">
        <f t="shared" si="95"/>
        <v>0</v>
      </c>
      <c r="DE524" s="6">
        <f t="shared" si="96"/>
        <v>0</v>
      </c>
      <c r="DF524" s="6">
        <f>SUM(Table1[[#This Row],[MOH 731_HIV_TB_StartTPT_&lt;15 HV03-31]:[MOH 731_HIV_TB_StartTPT_15+ HV03-32]])</f>
        <v>0</v>
      </c>
      <c r="DG524" s="6">
        <f t="shared" si="97"/>
        <v>0</v>
      </c>
      <c r="DH524" s="18"/>
      <c r="DI524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('202408_ZOPc0BuLEDB','202408','ZOPc0BuLEDB','28889','0','8','5','8','0','0','0','0','0','0','0','0','0','0','5','0','0','0','0','0','0','0','0','0','0','0','0','0','0','0','0','0');</v>
      </c>
    </row>
    <row r="525" spans="2:113" x14ac:dyDescent="0.25">
      <c r="B525" s="1">
        <v>202408</v>
      </c>
      <c r="C525" s="2">
        <v>45505</v>
      </c>
      <c r="D525" s="1">
        <v>202408</v>
      </c>
      <c r="E525" s="1"/>
      <c r="F525" s="1" t="s">
        <v>399</v>
      </c>
      <c r="G525" s="1" t="s">
        <v>400</v>
      </c>
      <c r="H525" s="1">
        <v>20474</v>
      </c>
      <c r="I525" s="1"/>
      <c r="J525" s="1"/>
      <c r="K525" s="1">
        <v>2</v>
      </c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>
        <v>2</v>
      </c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>
        <v>1</v>
      </c>
      <c r="BZ525" s="1"/>
      <c r="CA525" s="1"/>
      <c r="CB525" s="16">
        <f>SUM(Table1[[#This Row],[MOH 731_HTS_Positive_2-9 _(M)_ HV01-06]:[MOH 731_HTS_Positive_25+ _(F) (Including PMTCT)_HV01-15]])</f>
        <v>0</v>
      </c>
      <c r="CC525" s="16">
        <f>SUM(Table1[[#This Row],[MOH 731_HTS_Tests _(M)_ HV01-01]:[MOH 731_HTS_Tests _(F) (Including PMTCT)_ HV01-02]])</f>
        <v>2</v>
      </c>
      <c r="CD525" s="16">
        <f>Table1[[#This Row],[MOH 711 New ANC clients]]</f>
        <v>1</v>
      </c>
      <c r="CE525" s="6">
        <f>SUM(Table1[[#This Row],[MOH 731_EMTCT_Tested at ANC_Initial_HV02-02]])</f>
        <v>2</v>
      </c>
      <c r="CF525" s="6">
        <f t="shared" si="99"/>
        <v>0</v>
      </c>
      <c r="CG525" s="6">
        <f t="shared" si="99"/>
        <v>0</v>
      </c>
      <c r="CH525" s="6">
        <f>SUM(Table1[[#This Row],[MOH 731_EMTCT_Known Positive at 1st ANC_HV02-01]])</f>
        <v>0</v>
      </c>
      <c r="CI525" s="6">
        <f>SUM(Table1[[#This Row],[MOH 731_EMTCT_Positive Results_ANC_HV02-10]])</f>
        <v>0</v>
      </c>
      <c r="CJ525" s="6">
        <f t="shared" si="89"/>
        <v>0</v>
      </c>
      <c r="CK525" s="6">
        <f t="shared" si="90"/>
        <v>0</v>
      </c>
      <c r="CL525" s="6">
        <f>Table1[[#This Row],[MOH 731_EMTCT_Start HAART_ANC_HV02-15]]</f>
        <v>0</v>
      </c>
      <c r="CM525" s="6">
        <f>Table1[[#This Row],[MOH 731_EMTCT_On HAART at 1st ANC_HV02-14]]</f>
        <v>0</v>
      </c>
      <c r="CN525" s="6">
        <f>SUM(Table1[[#This Row],[MOH 731_HIV_TB_StartART_&lt;1 (M) HV03-01]:[MOH 731_HIV_TB_StartART_25+_(F)_HV03-14]])</f>
        <v>0</v>
      </c>
      <c r="CO525" s="6">
        <f>SUM(Table1[[#This Row],[MOH 731_HIV_TB_OnART_&lt;1 (M) HV03-15]:[MOH 731_HIV_TB_OnART_25+_(F)_HV03-28]])</f>
        <v>0</v>
      </c>
      <c r="CP525" s="6">
        <f>Table1[[#This Row],[anc1_731]]</f>
        <v>1</v>
      </c>
      <c r="CQ525" s="6">
        <f>Table1[[#This Row],[anc_kp]]</f>
        <v>0</v>
      </c>
      <c r="CR525" s="6">
        <f>Table1[[#This Row],[MOH 731_HIV_TB cases_New_HV03-61]]</f>
        <v>0</v>
      </c>
      <c r="CS525" s="6">
        <f>Table1[[#This Row],[MOH 731_HIV_TB New_KnownHIVPositive(KPs)_HV03-62]]</f>
        <v>0</v>
      </c>
      <c r="CT525" s="6">
        <f t="shared" si="91"/>
        <v>0</v>
      </c>
      <c r="CU525" s="6">
        <f t="shared" si="92"/>
        <v>0</v>
      </c>
      <c r="CV525" s="6">
        <f>Table1[[#This Row],[MOH 731_HIV_TB New HIV Positive_HV03-63]]</f>
        <v>0</v>
      </c>
      <c r="CW525" s="6">
        <f>Table1[[#This Row],[MOH 731_HIV_TB New Known HIV Positive (KP) on HAART_HV03-64]]</f>
        <v>0</v>
      </c>
      <c r="CX525" s="6">
        <f>Table1[[#This Row],[MOH 731_HIV_TB New_start_HAART_HV03-65]]</f>
        <v>0</v>
      </c>
      <c r="CY525" s="6">
        <f>SUM(Table1[[#This Row],[tb_alreadyart_3082]:[tb_newart_3083]])</f>
        <v>0</v>
      </c>
      <c r="CZ525" s="6">
        <f>SUM(Table1[[#This Row],[MOH 731_HTS_No. Initiated on PrEP (NEW)_General popn _(M)_ HV01-19]:[MOH 731_HTS_No. Initiated on PrEP (NEW)_Pregnant and breastfeeding women HV01-31]])</f>
        <v>0</v>
      </c>
      <c r="DA525" s="6">
        <f t="shared" si="93"/>
        <v>0</v>
      </c>
      <c r="DB525" s="6">
        <f t="shared" si="94"/>
        <v>0</v>
      </c>
      <c r="DC525" s="6">
        <f>Table1[[#This Row],[MOH 711 SGBV Total Survivors Seen]]</f>
        <v>0</v>
      </c>
      <c r="DD525" s="6">
        <f t="shared" si="95"/>
        <v>0</v>
      </c>
      <c r="DE525" s="6">
        <f t="shared" si="96"/>
        <v>0</v>
      </c>
      <c r="DF525" s="6">
        <f>SUM(Table1[[#This Row],[MOH 731_HIV_TB_StartTPT_&lt;15 HV03-31]:[MOH 731_HIV_TB_StartTPT_15+ HV03-32]])</f>
        <v>0</v>
      </c>
      <c r="DG525" s="6">
        <f t="shared" si="97"/>
        <v>0</v>
      </c>
      <c r="DH525" s="18"/>
      <c r="DI525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('202408_act0nzCGTZf','202408','act0nzCGTZf','20474','0','2','1','2','0','0','0','0','0','0','0','0','0','0','1','0','0','0','0','0','0','0','0','0','0','0','0','0','0','0','0','0');</v>
      </c>
    </row>
    <row r="526" spans="2:113" x14ac:dyDescent="0.25">
      <c r="B526" s="1">
        <v>202408</v>
      </c>
      <c r="C526" s="2">
        <v>45505</v>
      </c>
      <c r="D526" s="1">
        <v>202408</v>
      </c>
      <c r="E526" s="1"/>
      <c r="F526" s="1" t="s">
        <v>745</v>
      </c>
      <c r="G526" s="1" t="s">
        <v>746</v>
      </c>
      <c r="H526" s="1">
        <v>20745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>
        <v>2</v>
      </c>
      <c r="BZ526" s="1"/>
      <c r="CA526" s="1"/>
      <c r="CB526" s="16">
        <f>SUM(Table1[[#This Row],[MOH 731_HTS_Positive_2-9 _(M)_ HV01-06]:[MOH 731_HTS_Positive_25+ _(F) (Including PMTCT)_HV01-15]])</f>
        <v>0</v>
      </c>
      <c r="CC526" s="16">
        <f>SUM(Table1[[#This Row],[MOH 731_HTS_Tests _(M)_ HV01-01]:[MOH 731_HTS_Tests _(F) (Including PMTCT)_ HV01-02]])</f>
        <v>0</v>
      </c>
      <c r="CD526" s="16">
        <f>Table1[[#This Row],[MOH 711 New ANC clients]]</f>
        <v>2</v>
      </c>
      <c r="CE526" s="6">
        <f>SUM(Table1[[#This Row],[MOH 731_EMTCT_Tested at ANC_Initial_HV02-02]])</f>
        <v>0</v>
      </c>
      <c r="CF526" s="6">
        <f t="shared" si="99"/>
        <v>0</v>
      </c>
      <c r="CG526" s="6">
        <f t="shared" si="99"/>
        <v>0</v>
      </c>
      <c r="CH526" s="6">
        <f>SUM(Table1[[#This Row],[MOH 731_EMTCT_Known Positive at 1st ANC_HV02-01]])</f>
        <v>0</v>
      </c>
      <c r="CI526" s="6">
        <f>SUM(Table1[[#This Row],[MOH 731_EMTCT_Positive Results_ANC_HV02-10]])</f>
        <v>0</v>
      </c>
      <c r="CJ526" s="6">
        <f t="shared" si="89"/>
        <v>0</v>
      </c>
      <c r="CK526" s="6">
        <f t="shared" si="90"/>
        <v>0</v>
      </c>
      <c r="CL526" s="6">
        <f>Table1[[#This Row],[MOH 731_EMTCT_Start HAART_ANC_HV02-15]]</f>
        <v>0</v>
      </c>
      <c r="CM526" s="6">
        <f>Table1[[#This Row],[MOH 731_EMTCT_On HAART at 1st ANC_HV02-14]]</f>
        <v>0</v>
      </c>
      <c r="CN526" s="6">
        <f>SUM(Table1[[#This Row],[MOH 731_HIV_TB_StartART_&lt;1 (M) HV03-01]:[MOH 731_HIV_TB_StartART_25+_(F)_HV03-14]])</f>
        <v>0</v>
      </c>
      <c r="CO526" s="6">
        <f>SUM(Table1[[#This Row],[MOH 731_HIV_TB_OnART_&lt;1 (M) HV03-15]:[MOH 731_HIV_TB_OnART_25+_(F)_HV03-28]])</f>
        <v>0</v>
      </c>
      <c r="CP526" s="6">
        <f>Table1[[#This Row],[anc1_731]]</f>
        <v>2</v>
      </c>
      <c r="CQ526" s="6">
        <f>Table1[[#This Row],[anc_kp]]</f>
        <v>0</v>
      </c>
      <c r="CR526" s="6">
        <f>Table1[[#This Row],[MOH 731_HIV_TB cases_New_HV03-61]]</f>
        <v>0</v>
      </c>
      <c r="CS526" s="6">
        <f>Table1[[#This Row],[MOH 731_HIV_TB New_KnownHIVPositive(KPs)_HV03-62]]</f>
        <v>0</v>
      </c>
      <c r="CT526" s="6">
        <f t="shared" si="91"/>
        <v>0</v>
      </c>
      <c r="CU526" s="6">
        <f t="shared" si="92"/>
        <v>0</v>
      </c>
      <c r="CV526" s="6">
        <f>Table1[[#This Row],[MOH 731_HIV_TB New HIV Positive_HV03-63]]</f>
        <v>0</v>
      </c>
      <c r="CW526" s="6">
        <f>Table1[[#This Row],[MOH 731_HIV_TB New Known HIV Positive (KP) on HAART_HV03-64]]</f>
        <v>0</v>
      </c>
      <c r="CX526" s="6">
        <f>Table1[[#This Row],[MOH 731_HIV_TB New_start_HAART_HV03-65]]</f>
        <v>0</v>
      </c>
      <c r="CY526" s="6">
        <f>SUM(Table1[[#This Row],[tb_alreadyart_3082]:[tb_newart_3083]])</f>
        <v>0</v>
      </c>
      <c r="CZ526" s="6">
        <f>SUM(Table1[[#This Row],[MOH 731_HTS_No. Initiated on PrEP (NEW)_General popn _(M)_ HV01-19]:[MOH 731_HTS_No. Initiated on PrEP (NEW)_Pregnant and breastfeeding women HV01-31]])</f>
        <v>0</v>
      </c>
      <c r="DA526" s="6">
        <f t="shared" si="93"/>
        <v>0</v>
      </c>
      <c r="DB526" s="6">
        <f t="shared" si="94"/>
        <v>0</v>
      </c>
      <c r="DC526" s="6">
        <f>Table1[[#This Row],[MOH 711 SGBV Total Survivors Seen]]</f>
        <v>0</v>
      </c>
      <c r="DD526" s="6">
        <f t="shared" si="95"/>
        <v>0</v>
      </c>
      <c r="DE526" s="6">
        <f t="shared" si="96"/>
        <v>0</v>
      </c>
      <c r="DF526" s="6">
        <f>SUM(Table1[[#This Row],[MOH 731_HIV_TB_StartTPT_&lt;15 HV03-31]:[MOH 731_HIV_TB_StartTPT_15+ HV03-32]])</f>
        <v>0</v>
      </c>
      <c r="DG526" s="6">
        <f t="shared" si="97"/>
        <v>0</v>
      </c>
      <c r="DH526" s="18"/>
      <c r="DI526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('202408_tcchCDmptA5','202408','tcchCDmptA5','20745','0','0','2','0','0','0','0','0','0','0','0','0','0','0','2','0','0','0','0','0','0','0','0','0','0','0','0','0','0','0','0','0');</v>
      </c>
    </row>
    <row r="527" spans="2:113" x14ac:dyDescent="0.25">
      <c r="B527" s="1">
        <v>202408</v>
      </c>
      <c r="C527" s="2">
        <v>45505</v>
      </c>
      <c r="D527" s="1">
        <v>202408</v>
      </c>
      <c r="E527" s="1"/>
      <c r="F527" s="1" t="s">
        <v>606</v>
      </c>
      <c r="G527" s="1" t="s">
        <v>607</v>
      </c>
      <c r="H527" s="1">
        <v>15486</v>
      </c>
      <c r="I527" s="1"/>
      <c r="J527" s="1">
        <v>6</v>
      </c>
      <c r="K527" s="1">
        <v>16</v>
      </c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>
        <v>20</v>
      </c>
      <c r="BZ527" s="1"/>
      <c r="CA527" s="1"/>
      <c r="CB527" s="16">
        <f>SUM(Table1[[#This Row],[MOH 731_HTS_Positive_2-9 _(M)_ HV01-06]:[MOH 731_HTS_Positive_25+ _(F) (Including PMTCT)_HV01-15]])</f>
        <v>0</v>
      </c>
      <c r="CC527" s="16">
        <f>SUM(Table1[[#This Row],[MOH 731_HTS_Tests _(M)_ HV01-01]:[MOH 731_HTS_Tests _(F) (Including PMTCT)_ HV01-02]])</f>
        <v>22</v>
      </c>
      <c r="CD527" s="16">
        <f>Table1[[#This Row],[MOH 711 New ANC clients]]</f>
        <v>20</v>
      </c>
      <c r="CE527" s="6">
        <f>SUM(Table1[[#This Row],[MOH 731_EMTCT_Tested at ANC_Initial_HV02-02]])</f>
        <v>0</v>
      </c>
      <c r="CF527" s="6">
        <f t="shared" si="99"/>
        <v>0</v>
      </c>
      <c r="CG527" s="6">
        <f t="shared" si="99"/>
        <v>0</v>
      </c>
      <c r="CH527" s="6">
        <f>SUM(Table1[[#This Row],[MOH 731_EMTCT_Known Positive at 1st ANC_HV02-01]])</f>
        <v>0</v>
      </c>
      <c r="CI527" s="6">
        <f>SUM(Table1[[#This Row],[MOH 731_EMTCT_Positive Results_ANC_HV02-10]])</f>
        <v>0</v>
      </c>
      <c r="CJ527" s="6">
        <f t="shared" si="89"/>
        <v>0</v>
      </c>
      <c r="CK527" s="6">
        <f t="shared" si="90"/>
        <v>0</v>
      </c>
      <c r="CL527" s="6">
        <f>Table1[[#This Row],[MOH 731_EMTCT_Start HAART_ANC_HV02-15]]</f>
        <v>0</v>
      </c>
      <c r="CM527" s="6">
        <f>Table1[[#This Row],[MOH 731_EMTCT_On HAART at 1st ANC_HV02-14]]</f>
        <v>0</v>
      </c>
      <c r="CN527" s="6">
        <f>SUM(Table1[[#This Row],[MOH 731_HIV_TB_StartART_&lt;1 (M) HV03-01]:[MOH 731_HIV_TB_StartART_25+_(F)_HV03-14]])</f>
        <v>0</v>
      </c>
      <c r="CO527" s="6">
        <f>SUM(Table1[[#This Row],[MOH 731_HIV_TB_OnART_&lt;1 (M) HV03-15]:[MOH 731_HIV_TB_OnART_25+_(F)_HV03-28]])</f>
        <v>0</v>
      </c>
      <c r="CP527" s="6">
        <f>Table1[[#This Row],[anc1_731]]</f>
        <v>20</v>
      </c>
      <c r="CQ527" s="6">
        <f>Table1[[#This Row],[anc_kp]]</f>
        <v>0</v>
      </c>
      <c r="CR527" s="6">
        <f>Table1[[#This Row],[MOH 731_HIV_TB cases_New_HV03-61]]</f>
        <v>0</v>
      </c>
      <c r="CS527" s="6">
        <f>Table1[[#This Row],[MOH 731_HIV_TB New_KnownHIVPositive(KPs)_HV03-62]]</f>
        <v>0</v>
      </c>
      <c r="CT527" s="6">
        <f t="shared" si="91"/>
        <v>0</v>
      </c>
      <c r="CU527" s="6">
        <f t="shared" si="92"/>
        <v>0</v>
      </c>
      <c r="CV527" s="6">
        <f>Table1[[#This Row],[MOH 731_HIV_TB New HIV Positive_HV03-63]]</f>
        <v>0</v>
      </c>
      <c r="CW527" s="6">
        <f>Table1[[#This Row],[MOH 731_HIV_TB New Known HIV Positive (KP) on HAART_HV03-64]]</f>
        <v>0</v>
      </c>
      <c r="CX527" s="6">
        <f>Table1[[#This Row],[MOH 731_HIV_TB New_start_HAART_HV03-65]]</f>
        <v>0</v>
      </c>
      <c r="CY527" s="6">
        <f>SUM(Table1[[#This Row],[tb_alreadyart_3082]:[tb_newart_3083]])</f>
        <v>0</v>
      </c>
      <c r="CZ527" s="6">
        <f>SUM(Table1[[#This Row],[MOH 731_HTS_No. Initiated on PrEP (NEW)_General popn _(M)_ HV01-19]:[MOH 731_HTS_No. Initiated on PrEP (NEW)_Pregnant and breastfeeding women HV01-31]])</f>
        <v>0</v>
      </c>
      <c r="DA527" s="6">
        <f t="shared" si="93"/>
        <v>0</v>
      </c>
      <c r="DB527" s="6">
        <f t="shared" si="94"/>
        <v>0</v>
      </c>
      <c r="DC527" s="6">
        <f>Table1[[#This Row],[MOH 711 SGBV Total Survivors Seen]]</f>
        <v>0</v>
      </c>
      <c r="DD527" s="6">
        <f t="shared" si="95"/>
        <v>0</v>
      </c>
      <c r="DE527" s="6">
        <f t="shared" si="96"/>
        <v>0</v>
      </c>
      <c r="DF527" s="6">
        <f>SUM(Table1[[#This Row],[MOH 731_HIV_TB_StartTPT_&lt;15 HV03-31]:[MOH 731_HIV_TB_StartTPT_15+ HV03-32]])</f>
        <v>0</v>
      </c>
      <c r="DG527" s="6">
        <f t="shared" si="97"/>
        <v>0</v>
      </c>
      <c r="DH527" s="18"/>
      <c r="DI527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('202408_ZFAXA14lxuF','202408','ZFAXA14lxuF','15486','0','22','20','0','0','0','0','0','0','0','0','0','0','0','20','0','0','0','0','0','0','0','0','0','0','0','0','0','0','0','0','0');</v>
      </c>
    </row>
    <row r="528" spans="2:113" x14ac:dyDescent="0.25">
      <c r="B528" s="1">
        <v>202408</v>
      </c>
      <c r="C528" s="2">
        <v>45505</v>
      </c>
      <c r="D528" s="1">
        <v>202408</v>
      </c>
      <c r="E528" s="1"/>
      <c r="F528" s="1" t="s">
        <v>403</v>
      </c>
      <c r="G528" s="1" t="s">
        <v>404</v>
      </c>
      <c r="H528" s="1">
        <v>17101</v>
      </c>
      <c r="I528" s="1"/>
      <c r="J528" s="1"/>
      <c r="K528" s="1">
        <v>2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>
        <v>2</v>
      </c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>
        <v>2</v>
      </c>
      <c r="BZ528" s="1"/>
      <c r="CA528" s="1"/>
      <c r="CB528" s="16">
        <f>SUM(Table1[[#This Row],[MOH 731_HTS_Positive_2-9 _(M)_ HV01-06]:[MOH 731_HTS_Positive_25+ _(F) (Including PMTCT)_HV01-15]])</f>
        <v>0</v>
      </c>
      <c r="CC528" s="16">
        <f>SUM(Table1[[#This Row],[MOH 731_HTS_Tests _(M)_ HV01-01]:[MOH 731_HTS_Tests _(F) (Including PMTCT)_ HV01-02]])</f>
        <v>2</v>
      </c>
      <c r="CD528" s="16">
        <f>Table1[[#This Row],[MOH 711 New ANC clients]]</f>
        <v>2</v>
      </c>
      <c r="CE528" s="6">
        <f>SUM(Table1[[#This Row],[MOH 731_EMTCT_Tested at ANC_Initial_HV02-02]])</f>
        <v>2</v>
      </c>
      <c r="CF528" s="6">
        <f t="shared" si="99"/>
        <v>0</v>
      </c>
      <c r="CG528" s="6">
        <f t="shared" si="99"/>
        <v>0</v>
      </c>
      <c r="CH528" s="6">
        <f>SUM(Table1[[#This Row],[MOH 731_EMTCT_Known Positive at 1st ANC_HV02-01]])</f>
        <v>0</v>
      </c>
      <c r="CI528" s="6">
        <f>SUM(Table1[[#This Row],[MOH 731_EMTCT_Positive Results_ANC_HV02-10]])</f>
        <v>0</v>
      </c>
      <c r="CJ528" s="6">
        <f t="shared" si="89"/>
        <v>0</v>
      </c>
      <c r="CK528" s="6">
        <f t="shared" si="90"/>
        <v>0</v>
      </c>
      <c r="CL528" s="6">
        <f>Table1[[#This Row],[MOH 731_EMTCT_Start HAART_ANC_HV02-15]]</f>
        <v>0</v>
      </c>
      <c r="CM528" s="6">
        <f>Table1[[#This Row],[MOH 731_EMTCT_On HAART at 1st ANC_HV02-14]]</f>
        <v>0</v>
      </c>
      <c r="CN528" s="6">
        <f>SUM(Table1[[#This Row],[MOH 731_HIV_TB_StartART_&lt;1 (M) HV03-01]:[MOH 731_HIV_TB_StartART_25+_(F)_HV03-14]])</f>
        <v>0</v>
      </c>
      <c r="CO528" s="6">
        <f>SUM(Table1[[#This Row],[MOH 731_HIV_TB_OnART_&lt;1 (M) HV03-15]:[MOH 731_HIV_TB_OnART_25+_(F)_HV03-28]])</f>
        <v>0</v>
      </c>
      <c r="CP528" s="6">
        <f>Table1[[#This Row],[anc1_731]]</f>
        <v>2</v>
      </c>
      <c r="CQ528" s="6">
        <f>Table1[[#This Row],[anc_kp]]</f>
        <v>0</v>
      </c>
      <c r="CR528" s="6">
        <f>Table1[[#This Row],[MOH 731_HIV_TB cases_New_HV03-61]]</f>
        <v>0</v>
      </c>
      <c r="CS528" s="6">
        <f>Table1[[#This Row],[MOH 731_HIV_TB New_KnownHIVPositive(KPs)_HV03-62]]</f>
        <v>0</v>
      </c>
      <c r="CT528" s="6">
        <f t="shared" si="91"/>
        <v>0</v>
      </c>
      <c r="CU528" s="6">
        <f t="shared" si="92"/>
        <v>0</v>
      </c>
      <c r="CV528" s="6">
        <f>Table1[[#This Row],[MOH 731_HIV_TB New HIV Positive_HV03-63]]</f>
        <v>0</v>
      </c>
      <c r="CW528" s="6">
        <f>Table1[[#This Row],[MOH 731_HIV_TB New Known HIV Positive (KP) on HAART_HV03-64]]</f>
        <v>0</v>
      </c>
      <c r="CX528" s="6">
        <f>Table1[[#This Row],[MOH 731_HIV_TB New_start_HAART_HV03-65]]</f>
        <v>0</v>
      </c>
      <c r="CY528" s="6">
        <f>SUM(Table1[[#This Row],[tb_alreadyart_3082]:[tb_newart_3083]])</f>
        <v>0</v>
      </c>
      <c r="CZ528" s="6">
        <f>SUM(Table1[[#This Row],[MOH 731_HTS_No. Initiated on PrEP (NEW)_General popn _(M)_ HV01-19]:[MOH 731_HTS_No. Initiated on PrEP (NEW)_Pregnant and breastfeeding women HV01-31]])</f>
        <v>0</v>
      </c>
      <c r="DA528" s="6">
        <f t="shared" si="93"/>
        <v>0</v>
      </c>
      <c r="DB528" s="6">
        <f t="shared" si="94"/>
        <v>0</v>
      </c>
      <c r="DC528" s="6">
        <f>Table1[[#This Row],[MOH 711 SGBV Total Survivors Seen]]</f>
        <v>0</v>
      </c>
      <c r="DD528" s="6">
        <f t="shared" si="95"/>
        <v>0</v>
      </c>
      <c r="DE528" s="6">
        <f t="shared" si="96"/>
        <v>0</v>
      </c>
      <c r="DF528" s="6">
        <f>SUM(Table1[[#This Row],[MOH 731_HIV_TB_StartTPT_&lt;15 HV03-31]:[MOH 731_HIV_TB_StartTPT_15+ HV03-32]])</f>
        <v>0</v>
      </c>
      <c r="DG528" s="6">
        <f t="shared" si="97"/>
        <v>0</v>
      </c>
      <c r="DH528" s="18"/>
      <c r="DI528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('202408_QjtSGyWzKh3','202408','QjtSGyWzKh3','17101','0','2','2','2','0','0','0','0','0','0','0','0','0','0','2','0','0','0','0','0','0','0','0','0','0','0','0','0','0','0','0','0');</v>
      </c>
    </row>
    <row r="529" spans="2:113" x14ac:dyDescent="0.25">
      <c r="B529" s="1">
        <v>202408</v>
      </c>
      <c r="C529" s="2">
        <v>45505</v>
      </c>
      <c r="D529" s="1">
        <v>202408</v>
      </c>
      <c r="E529" s="1"/>
      <c r="F529" s="1" t="s">
        <v>405</v>
      </c>
      <c r="G529" s="1" t="s">
        <v>406</v>
      </c>
      <c r="H529" s="1">
        <v>20008</v>
      </c>
      <c r="I529" s="1"/>
      <c r="J529" s="1">
        <v>12</v>
      </c>
      <c r="K529" s="1">
        <v>6</v>
      </c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>
        <v>1</v>
      </c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>
        <v>1</v>
      </c>
      <c r="BZ529" s="1"/>
      <c r="CA529" s="1"/>
      <c r="CB529" s="16">
        <f>SUM(Table1[[#This Row],[MOH 731_HTS_Positive_2-9 _(M)_ HV01-06]:[MOH 731_HTS_Positive_25+ _(F) (Including PMTCT)_HV01-15]])</f>
        <v>0</v>
      </c>
      <c r="CC529" s="16">
        <f>SUM(Table1[[#This Row],[MOH 731_HTS_Tests _(M)_ HV01-01]:[MOH 731_HTS_Tests _(F) (Including PMTCT)_ HV01-02]])</f>
        <v>18</v>
      </c>
      <c r="CD529" s="16">
        <f>Table1[[#This Row],[MOH 711 New ANC clients]]</f>
        <v>1</v>
      </c>
      <c r="CE529" s="6">
        <f>SUM(Table1[[#This Row],[MOH 731_EMTCT_Tested at ANC_Initial_HV02-02]])</f>
        <v>1</v>
      </c>
      <c r="CF529" s="6">
        <f t="shared" si="99"/>
        <v>0</v>
      </c>
      <c r="CG529" s="6">
        <f t="shared" si="99"/>
        <v>0</v>
      </c>
      <c r="CH529" s="6">
        <f>SUM(Table1[[#This Row],[MOH 731_EMTCT_Known Positive at 1st ANC_HV02-01]])</f>
        <v>0</v>
      </c>
      <c r="CI529" s="6">
        <f>SUM(Table1[[#This Row],[MOH 731_EMTCT_Positive Results_ANC_HV02-10]])</f>
        <v>0</v>
      </c>
      <c r="CJ529" s="6">
        <f t="shared" si="89"/>
        <v>0</v>
      </c>
      <c r="CK529" s="6">
        <f t="shared" si="90"/>
        <v>0</v>
      </c>
      <c r="CL529" s="6">
        <f>Table1[[#This Row],[MOH 731_EMTCT_Start HAART_ANC_HV02-15]]</f>
        <v>0</v>
      </c>
      <c r="CM529" s="6">
        <f>Table1[[#This Row],[MOH 731_EMTCT_On HAART at 1st ANC_HV02-14]]</f>
        <v>0</v>
      </c>
      <c r="CN529" s="6">
        <f>SUM(Table1[[#This Row],[MOH 731_HIV_TB_StartART_&lt;1 (M) HV03-01]:[MOH 731_HIV_TB_StartART_25+_(F)_HV03-14]])</f>
        <v>0</v>
      </c>
      <c r="CO529" s="6">
        <f>SUM(Table1[[#This Row],[MOH 731_HIV_TB_OnART_&lt;1 (M) HV03-15]:[MOH 731_HIV_TB_OnART_25+_(F)_HV03-28]])</f>
        <v>0</v>
      </c>
      <c r="CP529" s="6">
        <f>Table1[[#This Row],[anc1_731]]</f>
        <v>1</v>
      </c>
      <c r="CQ529" s="6">
        <f>Table1[[#This Row],[anc_kp]]</f>
        <v>0</v>
      </c>
      <c r="CR529" s="6">
        <f>Table1[[#This Row],[MOH 731_HIV_TB cases_New_HV03-61]]</f>
        <v>0</v>
      </c>
      <c r="CS529" s="6">
        <f>Table1[[#This Row],[MOH 731_HIV_TB New_KnownHIVPositive(KPs)_HV03-62]]</f>
        <v>0</v>
      </c>
      <c r="CT529" s="6">
        <f t="shared" si="91"/>
        <v>0</v>
      </c>
      <c r="CU529" s="6">
        <f t="shared" si="92"/>
        <v>0</v>
      </c>
      <c r="CV529" s="6">
        <f>Table1[[#This Row],[MOH 731_HIV_TB New HIV Positive_HV03-63]]</f>
        <v>0</v>
      </c>
      <c r="CW529" s="6">
        <f>Table1[[#This Row],[MOH 731_HIV_TB New Known HIV Positive (KP) on HAART_HV03-64]]</f>
        <v>0</v>
      </c>
      <c r="CX529" s="6">
        <f>Table1[[#This Row],[MOH 731_HIV_TB New_start_HAART_HV03-65]]</f>
        <v>0</v>
      </c>
      <c r="CY529" s="6">
        <f>SUM(Table1[[#This Row],[tb_alreadyart_3082]:[tb_newart_3083]])</f>
        <v>0</v>
      </c>
      <c r="CZ529" s="6">
        <f>SUM(Table1[[#This Row],[MOH 731_HTS_No. Initiated on PrEP (NEW)_General popn _(M)_ HV01-19]:[MOH 731_HTS_No. Initiated on PrEP (NEW)_Pregnant and breastfeeding women HV01-31]])</f>
        <v>0</v>
      </c>
      <c r="DA529" s="6">
        <f t="shared" si="93"/>
        <v>0</v>
      </c>
      <c r="DB529" s="6">
        <f t="shared" si="94"/>
        <v>0</v>
      </c>
      <c r="DC529" s="6">
        <f>Table1[[#This Row],[MOH 711 SGBV Total Survivors Seen]]</f>
        <v>0</v>
      </c>
      <c r="DD529" s="6">
        <f t="shared" si="95"/>
        <v>0</v>
      </c>
      <c r="DE529" s="6">
        <f t="shared" si="96"/>
        <v>0</v>
      </c>
      <c r="DF529" s="6">
        <f>SUM(Table1[[#This Row],[MOH 731_HIV_TB_StartTPT_&lt;15 HV03-31]:[MOH 731_HIV_TB_StartTPT_15+ HV03-32]])</f>
        <v>0</v>
      </c>
      <c r="DG529" s="6">
        <f t="shared" si="97"/>
        <v>0</v>
      </c>
      <c r="DH529" s="18"/>
      <c r="DI529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('202408_ElpQTC3H6n6','202408','ElpQTC3H6n6','20008','0','18','1','1','0','0','0','0','0','0','0','0','0','0','1','0','0','0','0','0','0','0','0','0','0','0','0','0','0','0','0','0');</v>
      </c>
    </row>
    <row r="530" spans="2:113" x14ac:dyDescent="0.25">
      <c r="B530" s="1">
        <v>202408</v>
      </c>
      <c r="C530" s="2">
        <v>45505</v>
      </c>
      <c r="D530" s="1">
        <v>202408</v>
      </c>
      <c r="E530" s="1"/>
      <c r="F530" s="1" t="s">
        <v>747</v>
      </c>
      <c r="G530" s="1" t="s">
        <v>748</v>
      </c>
      <c r="H530" s="1">
        <v>19940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>
        <v>2</v>
      </c>
      <c r="BZ530" s="1"/>
      <c r="CA530" s="1"/>
      <c r="CB530" s="16">
        <f>SUM(Table1[[#This Row],[MOH 731_HTS_Positive_2-9 _(M)_ HV01-06]:[MOH 731_HTS_Positive_25+ _(F) (Including PMTCT)_HV01-15]])</f>
        <v>0</v>
      </c>
      <c r="CC530" s="16">
        <f>SUM(Table1[[#This Row],[MOH 731_HTS_Tests _(M)_ HV01-01]:[MOH 731_HTS_Tests _(F) (Including PMTCT)_ HV01-02]])</f>
        <v>0</v>
      </c>
      <c r="CD530" s="16">
        <f>Table1[[#This Row],[MOH 711 New ANC clients]]</f>
        <v>2</v>
      </c>
      <c r="CE530" s="6">
        <f>SUM(Table1[[#This Row],[MOH 731_EMTCT_Tested at ANC_Initial_HV02-02]])</f>
        <v>0</v>
      </c>
      <c r="CF530" s="6">
        <f t="shared" si="99"/>
        <v>0</v>
      </c>
      <c r="CG530" s="6">
        <f t="shared" si="99"/>
        <v>0</v>
      </c>
      <c r="CH530" s="6">
        <f>SUM(Table1[[#This Row],[MOH 731_EMTCT_Known Positive at 1st ANC_HV02-01]])</f>
        <v>0</v>
      </c>
      <c r="CI530" s="6">
        <f>SUM(Table1[[#This Row],[MOH 731_EMTCT_Positive Results_ANC_HV02-10]])</f>
        <v>0</v>
      </c>
      <c r="CJ530" s="6">
        <f t="shared" si="89"/>
        <v>0</v>
      </c>
      <c r="CK530" s="6">
        <f t="shared" si="90"/>
        <v>0</v>
      </c>
      <c r="CL530" s="6">
        <f>Table1[[#This Row],[MOH 731_EMTCT_Start HAART_ANC_HV02-15]]</f>
        <v>0</v>
      </c>
      <c r="CM530" s="6">
        <f>Table1[[#This Row],[MOH 731_EMTCT_On HAART at 1st ANC_HV02-14]]</f>
        <v>0</v>
      </c>
      <c r="CN530" s="6">
        <f>SUM(Table1[[#This Row],[MOH 731_HIV_TB_StartART_&lt;1 (M) HV03-01]:[MOH 731_HIV_TB_StartART_25+_(F)_HV03-14]])</f>
        <v>0</v>
      </c>
      <c r="CO530" s="6">
        <f>SUM(Table1[[#This Row],[MOH 731_HIV_TB_OnART_&lt;1 (M) HV03-15]:[MOH 731_HIV_TB_OnART_25+_(F)_HV03-28]])</f>
        <v>0</v>
      </c>
      <c r="CP530" s="6">
        <f>Table1[[#This Row],[anc1_731]]</f>
        <v>2</v>
      </c>
      <c r="CQ530" s="6">
        <f>Table1[[#This Row],[anc_kp]]</f>
        <v>0</v>
      </c>
      <c r="CR530" s="6">
        <f>Table1[[#This Row],[MOH 731_HIV_TB cases_New_HV03-61]]</f>
        <v>0</v>
      </c>
      <c r="CS530" s="6">
        <f>Table1[[#This Row],[MOH 731_HIV_TB New_KnownHIVPositive(KPs)_HV03-62]]</f>
        <v>0</v>
      </c>
      <c r="CT530" s="6">
        <f t="shared" si="91"/>
        <v>0</v>
      </c>
      <c r="CU530" s="6">
        <f t="shared" si="92"/>
        <v>0</v>
      </c>
      <c r="CV530" s="6">
        <f>Table1[[#This Row],[MOH 731_HIV_TB New HIV Positive_HV03-63]]</f>
        <v>0</v>
      </c>
      <c r="CW530" s="6">
        <f>Table1[[#This Row],[MOH 731_HIV_TB New Known HIV Positive (KP) on HAART_HV03-64]]</f>
        <v>0</v>
      </c>
      <c r="CX530" s="6">
        <f>Table1[[#This Row],[MOH 731_HIV_TB New_start_HAART_HV03-65]]</f>
        <v>0</v>
      </c>
      <c r="CY530" s="6">
        <f>SUM(Table1[[#This Row],[tb_alreadyart_3082]:[tb_newart_3083]])</f>
        <v>0</v>
      </c>
      <c r="CZ530" s="6">
        <f>SUM(Table1[[#This Row],[MOH 731_HTS_No. Initiated on PrEP (NEW)_General popn _(M)_ HV01-19]:[MOH 731_HTS_No. Initiated on PrEP (NEW)_Pregnant and breastfeeding women HV01-31]])</f>
        <v>0</v>
      </c>
      <c r="DA530" s="6">
        <f t="shared" si="93"/>
        <v>0</v>
      </c>
      <c r="DB530" s="6">
        <f t="shared" si="94"/>
        <v>0</v>
      </c>
      <c r="DC530" s="6">
        <f>Table1[[#This Row],[MOH 711 SGBV Total Survivors Seen]]</f>
        <v>0</v>
      </c>
      <c r="DD530" s="6">
        <f t="shared" si="95"/>
        <v>0</v>
      </c>
      <c r="DE530" s="6">
        <f t="shared" si="96"/>
        <v>0</v>
      </c>
      <c r="DF530" s="6">
        <f>SUM(Table1[[#This Row],[MOH 731_HIV_TB_StartTPT_&lt;15 HV03-31]:[MOH 731_HIV_TB_StartTPT_15+ HV03-32]])</f>
        <v>0</v>
      </c>
      <c r="DG530" s="6">
        <f t="shared" si="97"/>
        <v>0</v>
      </c>
      <c r="DH530" s="18"/>
      <c r="DI530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('202408_OZwQPiEfKEt','202408','OZwQPiEfKEt','19940','0','0','2','0','0','0','0','0','0','0','0','0','0','0','2','0','0','0','0','0','0','0','0','0','0','0','0','0','0','0','0','0');</v>
      </c>
    </row>
    <row r="531" spans="2:113" x14ac:dyDescent="0.25">
      <c r="B531" s="1">
        <v>202408</v>
      </c>
      <c r="C531" s="2">
        <v>45505</v>
      </c>
      <c r="D531" s="1">
        <v>202408</v>
      </c>
      <c r="E531" s="1"/>
      <c r="F531" s="1" t="s">
        <v>407</v>
      </c>
      <c r="G531" s="1" t="s">
        <v>408</v>
      </c>
      <c r="H531" s="1">
        <v>15505</v>
      </c>
      <c r="I531" s="1"/>
      <c r="J531" s="1">
        <v>1</v>
      </c>
      <c r="K531" s="1">
        <v>2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6">
        <f>SUM(Table1[[#This Row],[MOH 731_HTS_Positive_2-9 _(M)_ HV01-06]:[MOH 731_HTS_Positive_25+ _(F) (Including PMTCT)_HV01-15]])</f>
        <v>0</v>
      </c>
      <c r="CC531" s="16">
        <f>SUM(Table1[[#This Row],[MOH 731_HTS_Tests _(M)_ HV01-01]:[MOH 731_HTS_Tests _(F) (Including PMTCT)_ HV01-02]])</f>
        <v>3</v>
      </c>
      <c r="CD531" s="16">
        <f>Table1[[#This Row],[MOH 711 New ANC clients]]</f>
        <v>0</v>
      </c>
      <c r="CE531" s="6">
        <f>SUM(Table1[[#This Row],[MOH 731_EMTCT_Tested at ANC_Initial_HV02-02]])</f>
        <v>0</v>
      </c>
      <c r="CF531" s="6">
        <f t="shared" si="99"/>
        <v>0</v>
      </c>
      <c r="CG531" s="6">
        <f t="shared" si="99"/>
        <v>0</v>
      </c>
      <c r="CH531" s="6">
        <f>SUM(Table1[[#This Row],[MOH 731_EMTCT_Known Positive at 1st ANC_HV02-01]])</f>
        <v>0</v>
      </c>
      <c r="CI531" s="6">
        <f>SUM(Table1[[#This Row],[MOH 731_EMTCT_Positive Results_ANC_HV02-10]])</f>
        <v>0</v>
      </c>
      <c r="CJ531" s="6">
        <f t="shared" si="89"/>
        <v>0</v>
      </c>
      <c r="CK531" s="6">
        <f t="shared" si="90"/>
        <v>0</v>
      </c>
      <c r="CL531" s="6">
        <f>Table1[[#This Row],[MOH 731_EMTCT_Start HAART_ANC_HV02-15]]</f>
        <v>0</v>
      </c>
      <c r="CM531" s="6">
        <f>Table1[[#This Row],[MOH 731_EMTCT_On HAART at 1st ANC_HV02-14]]</f>
        <v>0</v>
      </c>
      <c r="CN531" s="6">
        <f>SUM(Table1[[#This Row],[MOH 731_HIV_TB_StartART_&lt;1 (M) HV03-01]:[MOH 731_HIV_TB_StartART_25+_(F)_HV03-14]])</f>
        <v>0</v>
      </c>
      <c r="CO531" s="6">
        <f>SUM(Table1[[#This Row],[MOH 731_HIV_TB_OnART_&lt;1 (M) HV03-15]:[MOH 731_HIV_TB_OnART_25+_(F)_HV03-28]])</f>
        <v>0</v>
      </c>
      <c r="CP531" s="6">
        <f>Table1[[#This Row],[anc1_731]]</f>
        <v>0</v>
      </c>
      <c r="CQ531" s="6">
        <f>Table1[[#This Row],[anc_kp]]</f>
        <v>0</v>
      </c>
      <c r="CR531" s="6">
        <f>Table1[[#This Row],[MOH 731_HIV_TB cases_New_HV03-61]]</f>
        <v>0</v>
      </c>
      <c r="CS531" s="6">
        <f>Table1[[#This Row],[MOH 731_HIV_TB New_KnownHIVPositive(KPs)_HV03-62]]</f>
        <v>0</v>
      </c>
      <c r="CT531" s="6">
        <f t="shared" si="91"/>
        <v>0</v>
      </c>
      <c r="CU531" s="6">
        <f t="shared" si="92"/>
        <v>0</v>
      </c>
      <c r="CV531" s="6">
        <f>Table1[[#This Row],[MOH 731_HIV_TB New HIV Positive_HV03-63]]</f>
        <v>0</v>
      </c>
      <c r="CW531" s="6">
        <f>Table1[[#This Row],[MOH 731_HIV_TB New Known HIV Positive (KP) on HAART_HV03-64]]</f>
        <v>0</v>
      </c>
      <c r="CX531" s="6">
        <f>Table1[[#This Row],[MOH 731_HIV_TB New_start_HAART_HV03-65]]</f>
        <v>0</v>
      </c>
      <c r="CY531" s="6">
        <f>SUM(Table1[[#This Row],[tb_alreadyart_3082]:[tb_newart_3083]])</f>
        <v>0</v>
      </c>
      <c r="CZ531" s="6">
        <f>SUM(Table1[[#This Row],[MOH 731_HTS_No. Initiated on PrEP (NEW)_General popn _(M)_ HV01-19]:[MOH 731_HTS_No. Initiated on PrEP (NEW)_Pregnant and breastfeeding women HV01-31]])</f>
        <v>0</v>
      </c>
      <c r="DA531" s="6">
        <f t="shared" si="93"/>
        <v>0</v>
      </c>
      <c r="DB531" s="6">
        <f t="shared" si="94"/>
        <v>0</v>
      </c>
      <c r="DC531" s="6">
        <f>Table1[[#This Row],[MOH 711 SGBV Total Survivors Seen]]</f>
        <v>0</v>
      </c>
      <c r="DD531" s="6">
        <f t="shared" si="95"/>
        <v>0</v>
      </c>
      <c r="DE531" s="6">
        <f t="shared" si="96"/>
        <v>0</v>
      </c>
      <c r="DF531" s="6">
        <f>SUM(Table1[[#This Row],[MOH 731_HIV_TB_StartTPT_&lt;15 HV03-31]:[MOH 731_HIV_TB_StartTPT_15+ HV03-32]])</f>
        <v>0</v>
      </c>
      <c r="DG531" s="6">
        <f t="shared" si="97"/>
        <v>0</v>
      </c>
      <c r="DH531" s="18"/>
      <c r="DI531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('202408_yo95apmvi6K','202408','yo95apmvi6K','15505','0','3','0','0','0','0','0','0','0','0','0','0','0','0','0','0','0','0','0','0','0','0','0','0','0','0','0','0','0','0','0','0');</v>
      </c>
    </row>
    <row r="532" spans="2:113" x14ac:dyDescent="0.25">
      <c r="B532" s="1">
        <v>202408</v>
      </c>
      <c r="C532" s="2">
        <v>45505</v>
      </c>
      <c r="D532" s="1">
        <v>202408</v>
      </c>
      <c r="E532" s="1"/>
      <c r="F532" s="1" t="s">
        <v>608</v>
      </c>
      <c r="G532" s="1" t="s">
        <v>409</v>
      </c>
      <c r="H532" s="1">
        <v>15506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>
        <v>1</v>
      </c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>
        <v>1</v>
      </c>
      <c r="BZ532" s="1"/>
      <c r="CA532" s="1"/>
      <c r="CB532" s="16">
        <f>SUM(Table1[[#This Row],[MOH 731_HTS_Positive_2-9 _(M)_ HV01-06]:[MOH 731_HTS_Positive_25+ _(F) (Including PMTCT)_HV01-15]])</f>
        <v>0</v>
      </c>
      <c r="CC532" s="16">
        <f>SUM(Table1[[#This Row],[MOH 731_HTS_Tests _(M)_ HV01-01]:[MOH 731_HTS_Tests _(F) (Including PMTCT)_ HV01-02]])</f>
        <v>0</v>
      </c>
      <c r="CD532" s="16">
        <f>Table1[[#This Row],[MOH 711 New ANC clients]]</f>
        <v>1</v>
      </c>
      <c r="CE532" s="6">
        <f>SUM(Table1[[#This Row],[MOH 731_EMTCT_Tested at ANC_Initial_HV02-02]])</f>
        <v>1</v>
      </c>
      <c r="CF532" s="6">
        <f t="shared" si="99"/>
        <v>0</v>
      </c>
      <c r="CG532" s="6">
        <f t="shared" si="99"/>
        <v>0</v>
      </c>
      <c r="CH532" s="6">
        <f>SUM(Table1[[#This Row],[MOH 731_EMTCT_Known Positive at 1st ANC_HV02-01]])</f>
        <v>0</v>
      </c>
      <c r="CI532" s="6">
        <f>SUM(Table1[[#This Row],[MOH 731_EMTCT_Positive Results_ANC_HV02-10]])</f>
        <v>0</v>
      </c>
      <c r="CJ532" s="6">
        <f t="shared" si="89"/>
        <v>0</v>
      </c>
      <c r="CK532" s="6">
        <f t="shared" si="90"/>
        <v>0</v>
      </c>
      <c r="CL532" s="6">
        <f>Table1[[#This Row],[MOH 731_EMTCT_Start HAART_ANC_HV02-15]]</f>
        <v>0</v>
      </c>
      <c r="CM532" s="6">
        <f>Table1[[#This Row],[MOH 731_EMTCT_On HAART at 1st ANC_HV02-14]]</f>
        <v>0</v>
      </c>
      <c r="CN532" s="6">
        <f>SUM(Table1[[#This Row],[MOH 731_HIV_TB_StartART_&lt;1 (M) HV03-01]:[MOH 731_HIV_TB_StartART_25+_(F)_HV03-14]])</f>
        <v>0</v>
      </c>
      <c r="CO532" s="6">
        <f>SUM(Table1[[#This Row],[MOH 731_HIV_TB_OnART_&lt;1 (M) HV03-15]:[MOH 731_HIV_TB_OnART_25+_(F)_HV03-28]])</f>
        <v>0</v>
      </c>
      <c r="CP532" s="6">
        <f>Table1[[#This Row],[anc1_731]]</f>
        <v>1</v>
      </c>
      <c r="CQ532" s="6">
        <f>Table1[[#This Row],[anc_kp]]</f>
        <v>0</v>
      </c>
      <c r="CR532" s="6">
        <f>Table1[[#This Row],[MOH 731_HIV_TB cases_New_HV03-61]]</f>
        <v>0</v>
      </c>
      <c r="CS532" s="6">
        <f>Table1[[#This Row],[MOH 731_HIV_TB New_KnownHIVPositive(KPs)_HV03-62]]</f>
        <v>0</v>
      </c>
      <c r="CT532" s="6">
        <f t="shared" si="91"/>
        <v>0</v>
      </c>
      <c r="CU532" s="6">
        <f t="shared" si="92"/>
        <v>0</v>
      </c>
      <c r="CV532" s="6">
        <f>Table1[[#This Row],[MOH 731_HIV_TB New HIV Positive_HV03-63]]</f>
        <v>0</v>
      </c>
      <c r="CW532" s="6">
        <f>Table1[[#This Row],[MOH 731_HIV_TB New Known HIV Positive (KP) on HAART_HV03-64]]</f>
        <v>0</v>
      </c>
      <c r="CX532" s="6">
        <f>Table1[[#This Row],[MOH 731_HIV_TB New_start_HAART_HV03-65]]</f>
        <v>0</v>
      </c>
      <c r="CY532" s="6">
        <f>SUM(Table1[[#This Row],[tb_alreadyart_3082]:[tb_newart_3083]])</f>
        <v>0</v>
      </c>
      <c r="CZ532" s="6">
        <f>SUM(Table1[[#This Row],[MOH 731_HTS_No. Initiated on PrEP (NEW)_General popn _(M)_ HV01-19]:[MOH 731_HTS_No. Initiated on PrEP (NEW)_Pregnant and breastfeeding women HV01-31]])</f>
        <v>0</v>
      </c>
      <c r="DA532" s="6">
        <f t="shared" si="93"/>
        <v>0</v>
      </c>
      <c r="DB532" s="6">
        <f t="shared" si="94"/>
        <v>0</v>
      </c>
      <c r="DC532" s="6">
        <f>Table1[[#This Row],[MOH 711 SGBV Total Survivors Seen]]</f>
        <v>0</v>
      </c>
      <c r="DD532" s="6">
        <f t="shared" si="95"/>
        <v>0</v>
      </c>
      <c r="DE532" s="6">
        <f t="shared" si="96"/>
        <v>0</v>
      </c>
      <c r="DF532" s="6">
        <f>SUM(Table1[[#This Row],[MOH 731_HIV_TB_StartTPT_&lt;15 HV03-31]:[MOH 731_HIV_TB_StartTPT_15+ HV03-32]])</f>
        <v>0</v>
      </c>
      <c r="DG532" s="6">
        <f t="shared" si="97"/>
        <v>0</v>
      </c>
      <c r="DH532" s="18"/>
      <c r="DI532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('202408_dKy3doEfm4W','202408','dKy3doEfm4W','15506','0','0','1','1','0','0','0','0','0','0','0','0','0','0','1','0','0','0','0','0','0','0','0','0','0','0','0','0','0','0','0','0');</v>
      </c>
    </row>
    <row r="533" spans="2:113" x14ac:dyDescent="0.25">
      <c r="B533" s="1">
        <v>202408</v>
      </c>
      <c r="C533" s="2">
        <v>45505</v>
      </c>
      <c r="D533" s="1">
        <v>202408</v>
      </c>
      <c r="E533" s="1"/>
      <c r="F533" s="1" t="s">
        <v>410</v>
      </c>
      <c r="G533" s="1" t="s">
        <v>411</v>
      </c>
      <c r="H533" s="1">
        <v>15510</v>
      </c>
      <c r="I533" s="1"/>
      <c r="J533" s="1">
        <v>6</v>
      </c>
      <c r="K533" s="1">
        <v>4</v>
      </c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6">
        <f>SUM(Table1[[#This Row],[MOH 731_HTS_Positive_2-9 _(M)_ HV01-06]:[MOH 731_HTS_Positive_25+ _(F) (Including PMTCT)_HV01-15]])</f>
        <v>0</v>
      </c>
      <c r="CC533" s="16">
        <f>SUM(Table1[[#This Row],[MOH 731_HTS_Tests _(M)_ HV01-01]:[MOH 731_HTS_Tests _(F) (Including PMTCT)_ HV01-02]])</f>
        <v>10</v>
      </c>
      <c r="CD533" s="16">
        <f>Table1[[#This Row],[MOH 711 New ANC clients]]</f>
        <v>0</v>
      </c>
      <c r="CE533" s="6">
        <f>SUM(Table1[[#This Row],[MOH 731_EMTCT_Tested at ANC_Initial_HV02-02]])</f>
        <v>0</v>
      </c>
      <c r="CF533" s="6">
        <f t="shared" si="99"/>
        <v>0</v>
      </c>
      <c r="CG533" s="6">
        <f t="shared" si="99"/>
        <v>0</v>
      </c>
      <c r="CH533" s="6">
        <f>SUM(Table1[[#This Row],[MOH 731_EMTCT_Known Positive at 1st ANC_HV02-01]])</f>
        <v>0</v>
      </c>
      <c r="CI533" s="6">
        <f>SUM(Table1[[#This Row],[MOH 731_EMTCT_Positive Results_ANC_HV02-10]])</f>
        <v>0</v>
      </c>
      <c r="CJ533" s="6">
        <f t="shared" si="89"/>
        <v>0</v>
      </c>
      <c r="CK533" s="6">
        <f t="shared" si="90"/>
        <v>0</v>
      </c>
      <c r="CL533" s="6">
        <f>Table1[[#This Row],[MOH 731_EMTCT_Start HAART_ANC_HV02-15]]</f>
        <v>0</v>
      </c>
      <c r="CM533" s="6">
        <f>Table1[[#This Row],[MOH 731_EMTCT_On HAART at 1st ANC_HV02-14]]</f>
        <v>0</v>
      </c>
      <c r="CN533" s="6">
        <f>SUM(Table1[[#This Row],[MOH 731_HIV_TB_StartART_&lt;1 (M) HV03-01]:[MOH 731_HIV_TB_StartART_25+_(F)_HV03-14]])</f>
        <v>0</v>
      </c>
      <c r="CO533" s="6">
        <f>SUM(Table1[[#This Row],[MOH 731_HIV_TB_OnART_&lt;1 (M) HV03-15]:[MOH 731_HIV_TB_OnART_25+_(F)_HV03-28]])</f>
        <v>0</v>
      </c>
      <c r="CP533" s="6">
        <f>Table1[[#This Row],[anc1_731]]</f>
        <v>0</v>
      </c>
      <c r="CQ533" s="6">
        <f>Table1[[#This Row],[anc_kp]]</f>
        <v>0</v>
      </c>
      <c r="CR533" s="6">
        <f>Table1[[#This Row],[MOH 731_HIV_TB cases_New_HV03-61]]</f>
        <v>0</v>
      </c>
      <c r="CS533" s="6">
        <f>Table1[[#This Row],[MOH 731_HIV_TB New_KnownHIVPositive(KPs)_HV03-62]]</f>
        <v>0</v>
      </c>
      <c r="CT533" s="6">
        <f t="shared" si="91"/>
        <v>0</v>
      </c>
      <c r="CU533" s="6">
        <f t="shared" si="92"/>
        <v>0</v>
      </c>
      <c r="CV533" s="6">
        <f>Table1[[#This Row],[MOH 731_HIV_TB New HIV Positive_HV03-63]]</f>
        <v>0</v>
      </c>
      <c r="CW533" s="6">
        <f>Table1[[#This Row],[MOH 731_HIV_TB New Known HIV Positive (KP) on HAART_HV03-64]]</f>
        <v>0</v>
      </c>
      <c r="CX533" s="6">
        <f>Table1[[#This Row],[MOH 731_HIV_TB New_start_HAART_HV03-65]]</f>
        <v>0</v>
      </c>
      <c r="CY533" s="6">
        <f>SUM(Table1[[#This Row],[tb_alreadyart_3082]:[tb_newart_3083]])</f>
        <v>0</v>
      </c>
      <c r="CZ533" s="6">
        <f>SUM(Table1[[#This Row],[MOH 731_HTS_No. Initiated on PrEP (NEW)_General popn _(M)_ HV01-19]:[MOH 731_HTS_No. Initiated on PrEP (NEW)_Pregnant and breastfeeding women HV01-31]])</f>
        <v>0</v>
      </c>
      <c r="DA533" s="6">
        <f t="shared" si="93"/>
        <v>0</v>
      </c>
      <c r="DB533" s="6">
        <f t="shared" si="94"/>
        <v>0</v>
      </c>
      <c r="DC533" s="6">
        <f>Table1[[#This Row],[MOH 711 SGBV Total Survivors Seen]]</f>
        <v>0</v>
      </c>
      <c r="DD533" s="6">
        <f t="shared" si="95"/>
        <v>0</v>
      </c>
      <c r="DE533" s="6">
        <f t="shared" si="96"/>
        <v>0</v>
      </c>
      <c r="DF533" s="6">
        <f>SUM(Table1[[#This Row],[MOH 731_HIV_TB_StartTPT_&lt;15 HV03-31]:[MOH 731_HIV_TB_StartTPT_15+ HV03-32]])</f>
        <v>0</v>
      </c>
      <c r="DG533" s="6">
        <f t="shared" si="97"/>
        <v>0</v>
      </c>
      <c r="DH533" s="18"/>
      <c r="DI533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('202408_M6ggSgOBSCW','202408','M6ggSgOBSCW','15510','0','10','0','0','0','0','0','0','0','0','0','0','0','0','0','0','0','0','0','0','0','0','0','0','0','0','0','0','0','0','0','0');</v>
      </c>
    </row>
    <row r="534" spans="2:113" x14ac:dyDescent="0.25">
      <c r="B534" s="1">
        <v>202408</v>
      </c>
      <c r="C534" s="2">
        <v>45505</v>
      </c>
      <c r="D534" s="1">
        <v>202408</v>
      </c>
      <c r="E534" s="1"/>
      <c r="F534" s="1" t="s">
        <v>414</v>
      </c>
      <c r="G534" s="1" t="s">
        <v>415</v>
      </c>
      <c r="H534" s="1">
        <v>15512</v>
      </c>
      <c r="I534" s="1"/>
      <c r="J534" s="1"/>
      <c r="K534" s="1">
        <v>1</v>
      </c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>
        <v>1</v>
      </c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>
        <v>1</v>
      </c>
      <c r="BZ534" s="1"/>
      <c r="CA534" s="1"/>
      <c r="CB534" s="16">
        <f>SUM(Table1[[#This Row],[MOH 731_HTS_Positive_2-9 _(M)_ HV01-06]:[MOH 731_HTS_Positive_25+ _(F) (Including PMTCT)_HV01-15]])</f>
        <v>0</v>
      </c>
      <c r="CC534" s="16">
        <f>SUM(Table1[[#This Row],[MOH 731_HTS_Tests _(M)_ HV01-01]:[MOH 731_HTS_Tests _(F) (Including PMTCT)_ HV01-02]])</f>
        <v>1</v>
      </c>
      <c r="CD534" s="16">
        <f>Table1[[#This Row],[MOH 711 New ANC clients]]</f>
        <v>1</v>
      </c>
      <c r="CE534" s="6">
        <f>SUM(Table1[[#This Row],[MOH 731_EMTCT_Tested at ANC_Initial_HV02-02]])</f>
        <v>1</v>
      </c>
      <c r="CF534" s="6">
        <f t="shared" si="99"/>
        <v>0</v>
      </c>
      <c r="CG534" s="6">
        <f t="shared" si="99"/>
        <v>0</v>
      </c>
      <c r="CH534" s="6">
        <f>SUM(Table1[[#This Row],[MOH 731_EMTCT_Known Positive at 1st ANC_HV02-01]])</f>
        <v>0</v>
      </c>
      <c r="CI534" s="6">
        <f>SUM(Table1[[#This Row],[MOH 731_EMTCT_Positive Results_ANC_HV02-10]])</f>
        <v>0</v>
      </c>
      <c r="CJ534" s="6">
        <f t="shared" si="89"/>
        <v>0</v>
      </c>
      <c r="CK534" s="6">
        <f t="shared" si="90"/>
        <v>0</v>
      </c>
      <c r="CL534" s="6">
        <f>Table1[[#This Row],[MOH 731_EMTCT_Start HAART_ANC_HV02-15]]</f>
        <v>0</v>
      </c>
      <c r="CM534" s="6">
        <f>Table1[[#This Row],[MOH 731_EMTCT_On HAART at 1st ANC_HV02-14]]</f>
        <v>0</v>
      </c>
      <c r="CN534" s="6">
        <f>SUM(Table1[[#This Row],[MOH 731_HIV_TB_StartART_&lt;1 (M) HV03-01]:[MOH 731_HIV_TB_StartART_25+_(F)_HV03-14]])</f>
        <v>0</v>
      </c>
      <c r="CO534" s="6">
        <f>SUM(Table1[[#This Row],[MOH 731_HIV_TB_OnART_&lt;1 (M) HV03-15]:[MOH 731_HIV_TB_OnART_25+_(F)_HV03-28]])</f>
        <v>0</v>
      </c>
      <c r="CP534" s="6">
        <f>Table1[[#This Row],[anc1_731]]</f>
        <v>1</v>
      </c>
      <c r="CQ534" s="6">
        <f>Table1[[#This Row],[anc_kp]]</f>
        <v>0</v>
      </c>
      <c r="CR534" s="6">
        <f>Table1[[#This Row],[MOH 731_HIV_TB cases_New_HV03-61]]</f>
        <v>0</v>
      </c>
      <c r="CS534" s="6">
        <f>Table1[[#This Row],[MOH 731_HIV_TB New_KnownHIVPositive(KPs)_HV03-62]]</f>
        <v>0</v>
      </c>
      <c r="CT534" s="6">
        <f t="shared" si="91"/>
        <v>0</v>
      </c>
      <c r="CU534" s="6">
        <f t="shared" si="92"/>
        <v>0</v>
      </c>
      <c r="CV534" s="6">
        <f>Table1[[#This Row],[MOH 731_HIV_TB New HIV Positive_HV03-63]]</f>
        <v>0</v>
      </c>
      <c r="CW534" s="6">
        <f>Table1[[#This Row],[MOH 731_HIV_TB New Known HIV Positive (KP) on HAART_HV03-64]]</f>
        <v>0</v>
      </c>
      <c r="CX534" s="6">
        <f>Table1[[#This Row],[MOH 731_HIV_TB New_start_HAART_HV03-65]]</f>
        <v>0</v>
      </c>
      <c r="CY534" s="6">
        <f>SUM(Table1[[#This Row],[tb_alreadyart_3082]:[tb_newart_3083]])</f>
        <v>0</v>
      </c>
      <c r="CZ534" s="6">
        <f>SUM(Table1[[#This Row],[MOH 731_HTS_No. Initiated on PrEP (NEW)_General popn _(M)_ HV01-19]:[MOH 731_HTS_No. Initiated on PrEP (NEW)_Pregnant and breastfeeding women HV01-31]])</f>
        <v>0</v>
      </c>
      <c r="DA534" s="6">
        <f t="shared" si="93"/>
        <v>0</v>
      </c>
      <c r="DB534" s="6">
        <f t="shared" si="94"/>
        <v>0</v>
      </c>
      <c r="DC534" s="6">
        <f>Table1[[#This Row],[MOH 711 SGBV Total Survivors Seen]]</f>
        <v>0</v>
      </c>
      <c r="DD534" s="6">
        <f t="shared" si="95"/>
        <v>0</v>
      </c>
      <c r="DE534" s="6">
        <f t="shared" si="96"/>
        <v>0</v>
      </c>
      <c r="DF534" s="6">
        <f>SUM(Table1[[#This Row],[MOH 731_HIV_TB_StartTPT_&lt;15 HV03-31]:[MOH 731_HIV_TB_StartTPT_15+ HV03-32]])</f>
        <v>0</v>
      </c>
      <c r="DG534" s="6">
        <f t="shared" si="97"/>
        <v>0</v>
      </c>
      <c r="DH534" s="18"/>
      <c r="DI534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('202408_cQAaZHCVSR0','202408','cQAaZHCVSR0','15512','0','1','1','1','0','0','0','0','0','0','0','0','0','0','1','0','0','0','0','0','0','0','0','0','0','0','0','0','0','0','0','0');</v>
      </c>
    </row>
    <row r="535" spans="2:113" x14ac:dyDescent="0.25">
      <c r="B535" s="1">
        <v>202408</v>
      </c>
      <c r="C535" s="2">
        <v>45505</v>
      </c>
      <c r="D535" s="1">
        <v>202408</v>
      </c>
      <c r="E535" s="1"/>
      <c r="F535" s="1" t="s">
        <v>416</v>
      </c>
      <c r="G535" s="1" t="s">
        <v>417</v>
      </c>
      <c r="H535" s="1">
        <v>15521</v>
      </c>
      <c r="I535" s="1"/>
      <c r="J535" s="1">
        <v>18</v>
      </c>
      <c r="K535" s="1">
        <v>42</v>
      </c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>
        <v>14</v>
      </c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>
        <v>14</v>
      </c>
      <c r="BZ535" s="1"/>
      <c r="CA535" s="1"/>
      <c r="CB535" s="16">
        <f>SUM(Table1[[#This Row],[MOH 731_HTS_Positive_2-9 _(M)_ HV01-06]:[MOH 731_HTS_Positive_25+ _(F) (Including PMTCT)_HV01-15]])</f>
        <v>0</v>
      </c>
      <c r="CC535" s="16">
        <f>SUM(Table1[[#This Row],[MOH 731_HTS_Tests _(M)_ HV01-01]:[MOH 731_HTS_Tests _(F) (Including PMTCT)_ HV01-02]])</f>
        <v>60</v>
      </c>
      <c r="CD535" s="16">
        <f>Table1[[#This Row],[MOH 711 New ANC clients]]</f>
        <v>14</v>
      </c>
      <c r="CE535" s="6">
        <f>SUM(Table1[[#This Row],[MOH 731_EMTCT_Tested at ANC_Initial_HV02-02]])</f>
        <v>14</v>
      </c>
      <c r="CF535" s="6">
        <f t="shared" si="99"/>
        <v>0</v>
      </c>
      <c r="CG535" s="6">
        <f t="shared" si="99"/>
        <v>0</v>
      </c>
      <c r="CH535" s="6">
        <f>SUM(Table1[[#This Row],[MOH 731_EMTCT_Known Positive at 1st ANC_HV02-01]])</f>
        <v>0</v>
      </c>
      <c r="CI535" s="6">
        <f>SUM(Table1[[#This Row],[MOH 731_EMTCT_Positive Results_ANC_HV02-10]])</f>
        <v>0</v>
      </c>
      <c r="CJ535" s="6">
        <f t="shared" si="89"/>
        <v>0</v>
      </c>
      <c r="CK535" s="6">
        <f t="shared" si="90"/>
        <v>0</v>
      </c>
      <c r="CL535" s="6">
        <f>Table1[[#This Row],[MOH 731_EMTCT_Start HAART_ANC_HV02-15]]</f>
        <v>0</v>
      </c>
      <c r="CM535" s="6">
        <f>Table1[[#This Row],[MOH 731_EMTCT_On HAART at 1st ANC_HV02-14]]</f>
        <v>0</v>
      </c>
      <c r="CN535" s="6">
        <f>SUM(Table1[[#This Row],[MOH 731_HIV_TB_StartART_&lt;1 (M) HV03-01]:[MOH 731_HIV_TB_StartART_25+_(F)_HV03-14]])</f>
        <v>0</v>
      </c>
      <c r="CO535" s="6">
        <f>SUM(Table1[[#This Row],[MOH 731_HIV_TB_OnART_&lt;1 (M) HV03-15]:[MOH 731_HIV_TB_OnART_25+_(F)_HV03-28]])</f>
        <v>0</v>
      </c>
      <c r="CP535" s="6">
        <f>Table1[[#This Row],[anc1_731]]</f>
        <v>14</v>
      </c>
      <c r="CQ535" s="6">
        <f>Table1[[#This Row],[anc_kp]]</f>
        <v>0</v>
      </c>
      <c r="CR535" s="6">
        <f>Table1[[#This Row],[MOH 731_HIV_TB cases_New_HV03-61]]</f>
        <v>0</v>
      </c>
      <c r="CS535" s="6">
        <f>Table1[[#This Row],[MOH 731_HIV_TB New_KnownHIVPositive(KPs)_HV03-62]]</f>
        <v>0</v>
      </c>
      <c r="CT535" s="6">
        <f t="shared" si="91"/>
        <v>0</v>
      </c>
      <c r="CU535" s="6">
        <f t="shared" si="92"/>
        <v>0</v>
      </c>
      <c r="CV535" s="6">
        <f>Table1[[#This Row],[MOH 731_HIV_TB New HIV Positive_HV03-63]]</f>
        <v>0</v>
      </c>
      <c r="CW535" s="6">
        <f>Table1[[#This Row],[MOH 731_HIV_TB New Known HIV Positive (KP) on HAART_HV03-64]]</f>
        <v>0</v>
      </c>
      <c r="CX535" s="6">
        <f>Table1[[#This Row],[MOH 731_HIV_TB New_start_HAART_HV03-65]]</f>
        <v>0</v>
      </c>
      <c r="CY535" s="6">
        <f>SUM(Table1[[#This Row],[tb_alreadyart_3082]:[tb_newart_3083]])</f>
        <v>0</v>
      </c>
      <c r="CZ535" s="6">
        <f>SUM(Table1[[#This Row],[MOH 731_HTS_No. Initiated on PrEP (NEW)_General popn _(M)_ HV01-19]:[MOH 731_HTS_No. Initiated on PrEP (NEW)_Pregnant and breastfeeding women HV01-31]])</f>
        <v>0</v>
      </c>
      <c r="DA535" s="6">
        <f t="shared" si="93"/>
        <v>0</v>
      </c>
      <c r="DB535" s="6">
        <f t="shared" si="94"/>
        <v>0</v>
      </c>
      <c r="DC535" s="6">
        <f>Table1[[#This Row],[MOH 711 SGBV Total Survivors Seen]]</f>
        <v>0</v>
      </c>
      <c r="DD535" s="6">
        <f t="shared" si="95"/>
        <v>0</v>
      </c>
      <c r="DE535" s="6">
        <f t="shared" si="96"/>
        <v>0</v>
      </c>
      <c r="DF535" s="6">
        <f>SUM(Table1[[#This Row],[MOH 731_HIV_TB_StartTPT_&lt;15 HV03-31]:[MOH 731_HIV_TB_StartTPT_15+ HV03-32]])</f>
        <v>0</v>
      </c>
      <c r="DG535" s="6">
        <f t="shared" si="97"/>
        <v>0</v>
      </c>
      <c r="DH535" s="18"/>
      <c r="DI535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('202408_PCGq29ItOC1','202408','PCGq29ItOC1','15521','0','60','14','14','0','0','0','0','0','0','0','0','0','0','14','0','0','0','0','0','0','0','0','0','0','0','0','0','0','0','0','0');</v>
      </c>
    </row>
    <row r="536" spans="2:113" x14ac:dyDescent="0.25">
      <c r="B536" s="1">
        <v>202408</v>
      </c>
      <c r="C536" s="2">
        <v>45505</v>
      </c>
      <c r="D536" s="1">
        <v>202408</v>
      </c>
      <c r="E536" s="1"/>
      <c r="F536" s="1" t="s">
        <v>418</v>
      </c>
      <c r="G536" s="1" t="s">
        <v>419</v>
      </c>
      <c r="H536" s="1">
        <v>15522</v>
      </c>
      <c r="I536" s="1"/>
      <c r="J536" s="1">
        <v>4</v>
      </c>
      <c r="K536" s="1">
        <v>6</v>
      </c>
      <c r="L536" s="1"/>
      <c r="M536" s="1"/>
      <c r="N536" s="1"/>
      <c r="O536" s="1"/>
      <c r="P536" s="1"/>
      <c r="Q536" s="1"/>
      <c r="R536" s="1"/>
      <c r="S536" s="1"/>
      <c r="T536" s="1">
        <v>1</v>
      </c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>
        <v>14</v>
      </c>
      <c r="AK536" s="1">
        <v>5</v>
      </c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>
        <v>1</v>
      </c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>
        <v>4</v>
      </c>
      <c r="BQ536" s="1">
        <v>12</v>
      </c>
      <c r="BR536" s="1"/>
      <c r="BS536" s="1"/>
      <c r="BT536" s="1"/>
      <c r="BU536" s="1"/>
      <c r="BV536" s="1"/>
      <c r="BW536" s="1"/>
      <c r="BX536" s="1"/>
      <c r="BY536" s="1">
        <v>5</v>
      </c>
      <c r="BZ536" s="1"/>
      <c r="CA536" s="1"/>
      <c r="CB536" s="16">
        <f>SUM(Table1[[#This Row],[MOH 731_HTS_Positive_2-9 _(M)_ HV01-06]:[MOH 731_HTS_Positive_25+ _(F) (Including PMTCT)_HV01-15]])</f>
        <v>1</v>
      </c>
      <c r="CC536" s="16">
        <f>SUM(Table1[[#This Row],[MOH 731_HTS_Tests _(M)_ HV01-01]:[MOH 731_HTS_Tests _(F) (Including PMTCT)_ HV01-02]])</f>
        <v>10</v>
      </c>
      <c r="CD536" s="16">
        <f>Table1[[#This Row],[MOH 711 New ANC clients]]</f>
        <v>5</v>
      </c>
      <c r="CE536" s="6">
        <f>SUM(Table1[[#This Row],[MOH 731_EMTCT_Tested at ANC_Initial_HV02-02]])</f>
        <v>14</v>
      </c>
      <c r="CF536" s="6">
        <f t="shared" si="99"/>
        <v>0</v>
      </c>
      <c r="CG536" s="6">
        <f t="shared" si="99"/>
        <v>0</v>
      </c>
      <c r="CH536" s="6">
        <f>SUM(Table1[[#This Row],[MOH 731_EMTCT_Known Positive at 1st ANC_HV02-01]])</f>
        <v>0</v>
      </c>
      <c r="CI536" s="6">
        <f>SUM(Table1[[#This Row],[MOH 731_EMTCT_Positive Results_ANC_HV02-10]])</f>
        <v>0</v>
      </c>
      <c r="CJ536" s="6">
        <f t="shared" si="89"/>
        <v>0</v>
      </c>
      <c r="CK536" s="6">
        <f t="shared" si="90"/>
        <v>0</v>
      </c>
      <c r="CL536" s="6">
        <f>Table1[[#This Row],[MOH 731_EMTCT_Start HAART_ANC_HV02-15]]</f>
        <v>0</v>
      </c>
      <c r="CM536" s="6">
        <f>Table1[[#This Row],[MOH 731_EMTCT_On HAART at 1st ANC_HV02-14]]</f>
        <v>0</v>
      </c>
      <c r="CN536" s="6">
        <f>SUM(Table1[[#This Row],[MOH 731_HIV_TB_StartART_&lt;1 (M) HV03-01]:[MOH 731_HIV_TB_StartART_25+_(F)_HV03-14]])</f>
        <v>1</v>
      </c>
      <c r="CO536" s="6">
        <f>SUM(Table1[[#This Row],[MOH 731_HIV_TB_OnART_&lt;1 (M) HV03-15]:[MOH 731_HIV_TB_OnART_25+_(F)_HV03-28]])</f>
        <v>16</v>
      </c>
      <c r="CP536" s="6">
        <f>Table1[[#This Row],[anc1_731]]</f>
        <v>5</v>
      </c>
      <c r="CQ536" s="6">
        <f>Table1[[#This Row],[anc_kp]]</f>
        <v>0</v>
      </c>
      <c r="CR536" s="6">
        <f>Table1[[#This Row],[MOH 731_HIV_TB cases_New_HV03-61]]</f>
        <v>0</v>
      </c>
      <c r="CS536" s="6">
        <f>Table1[[#This Row],[MOH 731_HIV_TB New_KnownHIVPositive(KPs)_HV03-62]]</f>
        <v>0</v>
      </c>
      <c r="CT536" s="6">
        <f t="shared" si="91"/>
        <v>0</v>
      </c>
      <c r="CU536" s="6">
        <f t="shared" si="92"/>
        <v>0</v>
      </c>
      <c r="CV536" s="6">
        <f>Table1[[#This Row],[MOH 731_HIV_TB New HIV Positive_HV03-63]]</f>
        <v>0</v>
      </c>
      <c r="CW536" s="6">
        <f>Table1[[#This Row],[MOH 731_HIV_TB New Known HIV Positive (KP) on HAART_HV03-64]]</f>
        <v>0</v>
      </c>
      <c r="CX536" s="6">
        <f>Table1[[#This Row],[MOH 731_HIV_TB New_start_HAART_HV03-65]]</f>
        <v>0</v>
      </c>
      <c r="CY536" s="6">
        <f>SUM(Table1[[#This Row],[tb_alreadyart_3082]:[tb_newart_3083]])</f>
        <v>0</v>
      </c>
      <c r="CZ536" s="6">
        <f>SUM(Table1[[#This Row],[MOH 731_HTS_No. Initiated on PrEP (NEW)_General popn _(M)_ HV01-19]:[MOH 731_HTS_No. Initiated on PrEP (NEW)_Pregnant and breastfeeding women HV01-31]])</f>
        <v>0</v>
      </c>
      <c r="DA536" s="6">
        <f t="shared" si="93"/>
        <v>0</v>
      </c>
      <c r="DB536" s="6">
        <f t="shared" si="94"/>
        <v>0</v>
      </c>
      <c r="DC536" s="6">
        <f>Table1[[#This Row],[MOH 711 SGBV Total Survivors Seen]]</f>
        <v>0</v>
      </c>
      <c r="DD536" s="6">
        <f t="shared" si="95"/>
        <v>0</v>
      </c>
      <c r="DE536" s="6">
        <f t="shared" si="96"/>
        <v>0</v>
      </c>
      <c r="DF536" s="6">
        <f>SUM(Table1[[#This Row],[MOH 731_HIV_TB_StartTPT_&lt;15 HV03-31]:[MOH 731_HIV_TB_StartTPT_15+ HV03-32]])</f>
        <v>0</v>
      </c>
      <c r="DG536" s="6">
        <f t="shared" si="97"/>
        <v>0</v>
      </c>
      <c r="DH536" s="18"/>
      <c r="DI536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('202408_aA66k9wpWlD','202408','aA66k9wpWlD','15522','1','10','5','14','0','0','0','0','0','0','0','0','1','16','5','0','0','0','0','0','0','0','0','0','0','0','0','0','0','0','0','0');</v>
      </c>
    </row>
    <row r="537" spans="2:113" x14ac:dyDescent="0.25">
      <c r="B537" s="1">
        <v>202408</v>
      </c>
      <c r="C537" s="2">
        <v>45505</v>
      </c>
      <c r="D537" s="1">
        <v>202408</v>
      </c>
      <c r="E537" s="1"/>
      <c r="F537" s="1" t="s">
        <v>420</v>
      </c>
      <c r="G537" s="1" t="s">
        <v>421</v>
      </c>
      <c r="H537" s="1">
        <v>15126</v>
      </c>
      <c r="I537" s="1"/>
      <c r="J537" s="1">
        <v>331</v>
      </c>
      <c r="K537" s="1">
        <v>778</v>
      </c>
      <c r="L537" s="1"/>
      <c r="M537" s="1">
        <v>1</v>
      </c>
      <c r="N537" s="1"/>
      <c r="O537" s="1"/>
      <c r="P537" s="1"/>
      <c r="Q537" s="1">
        <v>2</v>
      </c>
      <c r="R537" s="1">
        <v>1</v>
      </c>
      <c r="S537" s="1">
        <v>4</v>
      </c>
      <c r="T537" s="1">
        <v>2</v>
      </c>
      <c r="U537" s="1">
        <v>3</v>
      </c>
      <c r="V537" s="1">
        <v>10</v>
      </c>
      <c r="W537" s="1">
        <v>3</v>
      </c>
      <c r="X537" s="1"/>
      <c r="Y537" s="1"/>
      <c r="Z537" s="1"/>
      <c r="AA537" s="1"/>
      <c r="AB537" s="1">
        <v>2</v>
      </c>
      <c r="AC537" s="1">
        <v>1</v>
      </c>
      <c r="AD537" s="1"/>
      <c r="AE537" s="1"/>
      <c r="AF537" s="1"/>
      <c r="AG537" s="1">
        <v>11</v>
      </c>
      <c r="AH537" s="1">
        <v>6</v>
      </c>
      <c r="AI537" s="1">
        <v>1</v>
      </c>
      <c r="AJ537" s="1">
        <v>101</v>
      </c>
      <c r="AK537" s="1">
        <v>93</v>
      </c>
      <c r="AL537" s="1"/>
      <c r="AM537" s="1">
        <v>1</v>
      </c>
      <c r="AN537" s="1">
        <v>1</v>
      </c>
      <c r="AO537" s="1">
        <v>1</v>
      </c>
      <c r="AP537" s="1"/>
      <c r="AQ537" s="1"/>
      <c r="AR537" s="1"/>
      <c r="AS537" s="1">
        <v>1</v>
      </c>
      <c r="AT537" s="1"/>
      <c r="AU537" s="1"/>
      <c r="AV537" s="1"/>
      <c r="AW537" s="1"/>
      <c r="AX537" s="1"/>
      <c r="AY537" s="1">
        <v>2</v>
      </c>
      <c r="AZ537" s="1">
        <v>2</v>
      </c>
      <c r="BA537" s="1">
        <v>2</v>
      </c>
      <c r="BB537" s="1">
        <v>3</v>
      </c>
      <c r="BC537" s="1">
        <v>5</v>
      </c>
      <c r="BD537" s="1"/>
      <c r="BE537" s="1"/>
      <c r="BF537" s="1">
        <v>5</v>
      </c>
      <c r="BG537" s="1">
        <v>4</v>
      </c>
      <c r="BH537" s="1">
        <v>9</v>
      </c>
      <c r="BI537" s="1">
        <v>8</v>
      </c>
      <c r="BJ537" s="1">
        <v>17</v>
      </c>
      <c r="BK537" s="1">
        <v>20</v>
      </c>
      <c r="BL537" s="1">
        <v>21</v>
      </c>
      <c r="BM537" s="1">
        <v>17</v>
      </c>
      <c r="BN537" s="1">
        <v>12</v>
      </c>
      <c r="BO537" s="1">
        <v>30</v>
      </c>
      <c r="BP537" s="1">
        <v>242</v>
      </c>
      <c r="BQ537" s="1">
        <v>532</v>
      </c>
      <c r="BR537" s="1"/>
      <c r="BS537" s="1">
        <v>8</v>
      </c>
      <c r="BT537" s="1">
        <v>43</v>
      </c>
      <c r="BU537" s="1"/>
      <c r="BV537" s="1">
        <v>1</v>
      </c>
      <c r="BW537" s="1"/>
      <c r="BX537" s="1"/>
      <c r="BY537" s="1">
        <v>102</v>
      </c>
      <c r="BZ537" s="1"/>
      <c r="CA537" s="1"/>
      <c r="CB537" s="16">
        <f>SUM(Table1[[#This Row],[MOH 731_HTS_Positive_2-9 _(M)_ HV01-06]:[MOH 731_HTS_Positive_25+ _(F) (Including PMTCT)_HV01-15]])</f>
        <v>13</v>
      </c>
      <c r="CC537" s="16">
        <f>SUM(Table1[[#This Row],[MOH 731_HTS_Tests _(M)_ HV01-01]:[MOH 731_HTS_Tests _(F) (Including PMTCT)_ HV01-02]])</f>
        <v>1109</v>
      </c>
      <c r="CD537" s="16">
        <f>Table1[[#This Row],[MOH 711 New ANC clients]]</f>
        <v>102</v>
      </c>
      <c r="CE537" s="6">
        <f>SUM(Table1[[#This Row],[MOH 731_EMTCT_Tested at ANC_Initial_HV02-02]])</f>
        <v>101</v>
      </c>
      <c r="CF537" s="6">
        <f t="shared" si="99"/>
        <v>0</v>
      </c>
      <c r="CG537" s="6">
        <f t="shared" si="99"/>
        <v>0</v>
      </c>
      <c r="CH537" s="6">
        <f>SUM(Table1[[#This Row],[MOH 731_EMTCT_Known Positive at 1st ANC_HV02-01]])</f>
        <v>1</v>
      </c>
      <c r="CI537" s="6">
        <f>SUM(Table1[[#This Row],[MOH 731_EMTCT_Positive Results_ANC_HV02-10]])</f>
        <v>1</v>
      </c>
      <c r="CJ537" s="6">
        <f t="shared" si="89"/>
        <v>0</v>
      </c>
      <c r="CK537" s="6">
        <f t="shared" si="90"/>
        <v>0</v>
      </c>
      <c r="CL537" s="6">
        <f>Table1[[#This Row],[MOH 731_EMTCT_Start HAART_ANC_HV02-15]]</f>
        <v>1</v>
      </c>
      <c r="CM537" s="6">
        <f>Table1[[#This Row],[MOH 731_EMTCT_On HAART at 1st ANC_HV02-14]]</f>
        <v>1</v>
      </c>
      <c r="CN537" s="6">
        <f>SUM(Table1[[#This Row],[MOH 731_HIV_TB_StartART_&lt;1 (M) HV03-01]:[MOH 731_HIV_TB_StartART_25+_(F)_HV03-14]])</f>
        <v>15</v>
      </c>
      <c r="CO537" s="6">
        <f>SUM(Table1[[#This Row],[MOH 731_HIV_TB_OnART_&lt;1 (M) HV03-15]:[MOH 731_HIV_TB_OnART_25+_(F)_HV03-28]])</f>
        <v>917</v>
      </c>
      <c r="CP537" s="6">
        <f>Table1[[#This Row],[anc1_731]]</f>
        <v>102</v>
      </c>
      <c r="CQ537" s="6">
        <f>Table1[[#This Row],[anc_kp]]</f>
        <v>1</v>
      </c>
      <c r="CR537" s="6">
        <f>Table1[[#This Row],[MOH 731_HIV_TB cases_New_HV03-61]]</f>
        <v>43</v>
      </c>
      <c r="CS537" s="6">
        <f>Table1[[#This Row],[MOH 731_HIV_TB New_KnownHIVPositive(KPs)_HV03-62]]</f>
        <v>0</v>
      </c>
      <c r="CT537" s="6">
        <f t="shared" si="91"/>
        <v>0</v>
      </c>
      <c r="CU537" s="6">
        <f t="shared" si="92"/>
        <v>0</v>
      </c>
      <c r="CV537" s="6">
        <f>Table1[[#This Row],[MOH 731_HIV_TB New HIV Positive_HV03-63]]</f>
        <v>1</v>
      </c>
      <c r="CW537" s="6">
        <f>Table1[[#This Row],[MOH 731_HIV_TB New Known HIV Positive (KP) on HAART_HV03-64]]</f>
        <v>0</v>
      </c>
      <c r="CX537" s="6">
        <f>Table1[[#This Row],[MOH 731_HIV_TB New_start_HAART_HV03-65]]</f>
        <v>0</v>
      </c>
      <c r="CY537" s="6">
        <f>SUM(Table1[[#This Row],[tb_alreadyart_3082]:[tb_newart_3083]])</f>
        <v>0</v>
      </c>
      <c r="CZ537" s="6">
        <f>SUM(Table1[[#This Row],[MOH 731_HTS_No. Initiated on PrEP (NEW)_General popn _(M)_ HV01-19]:[MOH 731_HTS_No. Initiated on PrEP (NEW)_Pregnant and breastfeeding women HV01-31]])</f>
        <v>33</v>
      </c>
      <c r="DA537" s="6">
        <f t="shared" si="93"/>
        <v>0</v>
      </c>
      <c r="DB537" s="6">
        <f t="shared" si="94"/>
        <v>0</v>
      </c>
      <c r="DC537" s="6">
        <f>Table1[[#This Row],[MOH 711 SGBV Total Survivors Seen]]</f>
        <v>0</v>
      </c>
      <c r="DD537" s="6">
        <f t="shared" si="95"/>
        <v>0</v>
      </c>
      <c r="DE537" s="6">
        <f t="shared" si="96"/>
        <v>0</v>
      </c>
      <c r="DF537" s="6">
        <f>SUM(Table1[[#This Row],[MOH 731_HIV_TB_StartTPT_&lt;15 HV03-31]:[MOH 731_HIV_TB_StartTPT_15+ HV03-32]])</f>
        <v>8</v>
      </c>
      <c r="DG537" s="6">
        <f t="shared" si="97"/>
        <v>0</v>
      </c>
      <c r="DH537" s="18"/>
      <c r="DI537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('202408_GrY2IDpso5W','202408','GrY2IDpso5W','15126','13','1109','102','101','0','0','1','1','0','0','1','1','15','917','102','1','43','0','0','0','1','0','0','0','33','0','0','0','0','0','8','0');</v>
      </c>
    </row>
    <row r="538" spans="2:113" x14ac:dyDescent="0.25">
      <c r="B538" s="1">
        <v>202408</v>
      </c>
      <c r="C538" s="2">
        <v>45505</v>
      </c>
      <c r="D538" s="1">
        <v>202408</v>
      </c>
      <c r="E538" s="1"/>
      <c r="F538" s="1" t="s">
        <v>749</v>
      </c>
      <c r="G538" s="1" t="s">
        <v>750</v>
      </c>
      <c r="H538" s="1">
        <v>22781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>
        <v>2</v>
      </c>
      <c r="BZ538" s="1"/>
      <c r="CA538" s="1"/>
      <c r="CB538" s="16">
        <f>SUM(Table1[[#This Row],[MOH 731_HTS_Positive_2-9 _(M)_ HV01-06]:[MOH 731_HTS_Positive_25+ _(F) (Including PMTCT)_HV01-15]])</f>
        <v>0</v>
      </c>
      <c r="CC538" s="16">
        <f>SUM(Table1[[#This Row],[MOH 731_HTS_Tests _(M)_ HV01-01]:[MOH 731_HTS_Tests _(F) (Including PMTCT)_ HV01-02]])</f>
        <v>0</v>
      </c>
      <c r="CD538" s="16">
        <f>Table1[[#This Row],[MOH 711 New ANC clients]]</f>
        <v>2</v>
      </c>
      <c r="CE538" s="6">
        <f>SUM(Table1[[#This Row],[MOH 731_EMTCT_Tested at ANC_Initial_HV02-02]])</f>
        <v>0</v>
      </c>
      <c r="CF538" s="6">
        <f t="shared" si="99"/>
        <v>0</v>
      </c>
      <c r="CG538" s="6">
        <f t="shared" si="99"/>
        <v>0</v>
      </c>
      <c r="CH538" s="6">
        <f>SUM(Table1[[#This Row],[MOH 731_EMTCT_Known Positive at 1st ANC_HV02-01]])</f>
        <v>0</v>
      </c>
      <c r="CI538" s="6">
        <f>SUM(Table1[[#This Row],[MOH 731_EMTCT_Positive Results_ANC_HV02-10]])</f>
        <v>0</v>
      </c>
      <c r="CJ538" s="6">
        <f t="shared" si="89"/>
        <v>0</v>
      </c>
      <c r="CK538" s="6">
        <f t="shared" si="90"/>
        <v>0</v>
      </c>
      <c r="CL538" s="6">
        <f>Table1[[#This Row],[MOH 731_EMTCT_Start HAART_ANC_HV02-15]]</f>
        <v>0</v>
      </c>
      <c r="CM538" s="6">
        <f>Table1[[#This Row],[MOH 731_EMTCT_On HAART at 1st ANC_HV02-14]]</f>
        <v>0</v>
      </c>
      <c r="CN538" s="6">
        <f>SUM(Table1[[#This Row],[MOH 731_HIV_TB_StartART_&lt;1 (M) HV03-01]:[MOH 731_HIV_TB_StartART_25+_(F)_HV03-14]])</f>
        <v>0</v>
      </c>
      <c r="CO538" s="6">
        <f>SUM(Table1[[#This Row],[MOH 731_HIV_TB_OnART_&lt;1 (M) HV03-15]:[MOH 731_HIV_TB_OnART_25+_(F)_HV03-28]])</f>
        <v>0</v>
      </c>
      <c r="CP538" s="6">
        <f>Table1[[#This Row],[anc1_731]]</f>
        <v>2</v>
      </c>
      <c r="CQ538" s="6">
        <f>Table1[[#This Row],[anc_kp]]</f>
        <v>0</v>
      </c>
      <c r="CR538" s="6">
        <f>Table1[[#This Row],[MOH 731_HIV_TB cases_New_HV03-61]]</f>
        <v>0</v>
      </c>
      <c r="CS538" s="6">
        <f>Table1[[#This Row],[MOH 731_HIV_TB New_KnownHIVPositive(KPs)_HV03-62]]</f>
        <v>0</v>
      </c>
      <c r="CT538" s="6">
        <f t="shared" si="91"/>
        <v>0</v>
      </c>
      <c r="CU538" s="6">
        <f t="shared" si="92"/>
        <v>0</v>
      </c>
      <c r="CV538" s="6">
        <f>Table1[[#This Row],[MOH 731_HIV_TB New HIV Positive_HV03-63]]</f>
        <v>0</v>
      </c>
      <c r="CW538" s="6">
        <f>Table1[[#This Row],[MOH 731_HIV_TB New Known HIV Positive (KP) on HAART_HV03-64]]</f>
        <v>0</v>
      </c>
      <c r="CX538" s="6">
        <f>Table1[[#This Row],[MOH 731_HIV_TB New_start_HAART_HV03-65]]</f>
        <v>0</v>
      </c>
      <c r="CY538" s="6">
        <f>SUM(Table1[[#This Row],[tb_alreadyart_3082]:[tb_newart_3083]])</f>
        <v>0</v>
      </c>
      <c r="CZ538" s="6">
        <f>SUM(Table1[[#This Row],[MOH 731_HTS_No. Initiated on PrEP (NEW)_General popn _(M)_ HV01-19]:[MOH 731_HTS_No. Initiated on PrEP (NEW)_Pregnant and breastfeeding women HV01-31]])</f>
        <v>0</v>
      </c>
      <c r="DA538" s="6">
        <f t="shared" si="93"/>
        <v>0</v>
      </c>
      <c r="DB538" s="6">
        <f t="shared" si="94"/>
        <v>0</v>
      </c>
      <c r="DC538" s="6">
        <f>Table1[[#This Row],[MOH 711 SGBV Total Survivors Seen]]</f>
        <v>0</v>
      </c>
      <c r="DD538" s="6">
        <f t="shared" si="95"/>
        <v>0</v>
      </c>
      <c r="DE538" s="6">
        <f t="shared" si="96"/>
        <v>0</v>
      </c>
      <c r="DF538" s="6">
        <f>SUM(Table1[[#This Row],[MOH 731_HIV_TB_StartTPT_&lt;15 HV03-31]:[MOH 731_HIV_TB_StartTPT_15+ HV03-32]])</f>
        <v>0</v>
      </c>
      <c r="DG538" s="6">
        <f t="shared" si="97"/>
        <v>0</v>
      </c>
      <c r="DH538" s="18"/>
      <c r="DI538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('202408_eZDe9yWmQ71','202408','eZDe9yWmQ71','22781','0','0','2','0','0','0','0','0','0','0','0','0','0','0','2','0','0','0','0','0','0','0','0','0','0','0','0','0','0','0','0','0');</v>
      </c>
    </row>
    <row r="539" spans="2:113" x14ac:dyDescent="0.25">
      <c r="B539" s="1">
        <v>202408</v>
      </c>
      <c r="C539" s="2">
        <v>45505</v>
      </c>
      <c r="D539" s="1">
        <v>202408</v>
      </c>
      <c r="E539" s="1"/>
      <c r="F539" s="1" t="s">
        <v>422</v>
      </c>
      <c r="G539" s="1" t="s">
        <v>423</v>
      </c>
      <c r="H539" s="1">
        <v>15527</v>
      </c>
      <c r="I539" s="1"/>
      <c r="J539" s="1">
        <v>2</v>
      </c>
      <c r="K539" s="1">
        <v>8</v>
      </c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6">
        <f>SUM(Table1[[#This Row],[MOH 731_HTS_Positive_2-9 _(M)_ HV01-06]:[MOH 731_HTS_Positive_25+ _(F) (Including PMTCT)_HV01-15]])</f>
        <v>0</v>
      </c>
      <c r="CC539" s="16">
        <f>SUM(Table1[[#This Row],[MOH 731_HTS_Tests _(M)_ HV01-01]:[MOH 731_HTS_Tests _(F) (Including PMTCT)_ HV01-02]])</f>
        <v>10</v>
      </c>
      <c r="CD539" s="16">
        <f>Table1[[#This Row],[MOH 711 New ANC clients]]</f>
        <v>0</v>
      </c>
      <c r="CE539" s="6">
        <f>SUM(Table1[[#This Row],[MOH 731_EMTCT_Tested at ANC_Initial_HV02-02]])</f>
        <v>0</v>
      </c>
      <c r="CF539" s="6">
        <f t="shared" si="99"/>
        <v>0</v>
      </c>
      <c r="CG539" s="6">
        <f t="shared" si="99"/>
        <v>0</v>
      </c>
      <c r="CH539" s="6">
        <f>SUM(Table1[[#This Row],[MOH 731_EMTCT_Known Positive at 1st ANC_HV02-01]])</f>
        <v>0</v>
      </c>
      <c r="CI539" s="6">
        <f>SUM(Table1[[#This Row],[MOH 731_EMTCT_Positive Results_ANC_HV02-10]])</f>
        <v>0</v>
      </c>
      <c r="CJ539" s="6">
        <f t="shared" si="89"/>
        <v>0</v>
      </c>
      <c r="CK539" s="6">
        <f t="shared" si="90"/>
        <v>0</v>
      </c>
      <c r="CL539" s="6">
        <f>Table1[[#This Row],[MOH 731_EMTCT_Start HAART_ANC_HV02-15]]</f>
        <v>0</v>
      </c>
      <c r="CM539" s="6">
        <f>Table1[[#This Row],[MOH 731_EMTCT_On HAART at 1st ANC_HV02-14]]</f>
        <v>0</v>
      </c>
      <c r="CN539" s="6">
        <f>SUM(Table1[[#This Row],[MOH 731_HIV_TB_StartART_&lt;1 (M) HV03-01]:[MOH 731_HIV_TB_StartART_25+_(F)_HV03-14]])</f>
        <v>0</v>
      </c>
      <c r="CO539" s="6">
        <f>SUM(Table1[[#This Row],[MOH 731_HIV_TB_OnART_&lt;1 (M) HV03-15]:[MOH 731_HIV_TB_OnART_25+_(F)_HV03-28]])</f>
        <v>0</v>
      </c>
      <c r="CP539" s="6">
        <f>Table1[[#This Row],[anc1_731]]</f>
        <v>0</v>
      </c>
      <c r="CQ539" s="6">
        <f>Table1[[#This Row],[anc_kp]]</f>
        <v>0</v>
      </c>
      <c r="CR539" s="6">
        <f>Table1[[#This Row],[MOH 731_HIV_TB cases_New_HV03-61]]</f>
        <v>0</v>
      </c>
      <c r="CS539" s="6">
        <f>Table1[[#This Row],[MOH 731_HIV_TB New_KnownHIVPositive(KPs)_HV03-62]]</f>
        <v>0</v>
      </c>
      <c r="CT539" s="6">
        <f t="shared" si="91"/>
        <v>0</v>
      </c>
      <c r="CU539" s="6">
        <f t="shared" si="92"/>
        <v>0</v>
      </c>
      <c r="CV539" s="6">
        <f>Table1[[#This Row],[MOH 731_HIV_TB New HIV Positive_HV03-63]]</f>
        <v>0</v>
      </c>
      <c r="CW539" s="6">
        <f>Table1[[#This Row],[MOH 731_HIV_TB New Known HIV Positive (KP) on HAART_HV03-64]]</f>
        <v>0</v>
      </c>
      <c r="CX539" s="6">
        <f>Table1[[#This Row],[MOH 731_HIV_TB New_start_HAART_HV03-65]]</f>
        <v>0</v>
      </c>
      <c r="CY539" s="6">
        <f>SUM(Table1[[#This Row],[tb_alreadyart_3082]:[tb_newart_3083]])</f>
        <v>0</v>
      </c>
      <c r="CZ539" s="6">
        <f>SUM(Table1[[#This Row],[MOH 731_HTS_No. Initiated on PrEP (NEW)_General popn _(M)_ HV01-19]:[MOH 731_HTS_No. Initiated on PrEP (NEW)_Pregnant and breastfeeding women HV01-31]])</f>
        <v>0</v>
      </c>
      <c r="DA539" s="6">
        <f t="shared" si="93"/>
        <v>0</v>
      </c>
      <c r="DB539" s="6">
        <f t="shared" si="94"/>
        <v>0</v>
      </c>
      <c r="DC539" s="6">
        <f>Table1[[#This Row],[MOH 711 SGBV Total Survivors Seen]]</f>
        <v>0</v>
      </c>
      <c r="DD539" s="6">
        <f t="shared" si="95"/>
        <v>0</v>
      </c>
      <c r="DE539" s="6">
        <f t="shared" si="96"/>
        <v>0</v>
      </c>
      <c r="DF539" s="6">
        <f>SUM(Table1[[#This Row],[MOH 731_HIV_TB_StartTPT_&lt;15 HV03-31]:[MOH 731_HIV_TB_StartTPT_15+ HV03-32]])</f>
        <v>0</v>
      </c>
      <c r="DG539" s="6">
        <f t="shared" si="97"/>
        <v>0</v>
      </c>
      <c r="DH539" s="18"/>
      <c r="DI539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('202408_pWlvIFkJQww','202408','pWlvIFkJQww','15527','0','10','0','0','0','0','0','0','0','0','0','0','0','0','0','0','0','0','0','0','0','0','0','0','0','0','0','0','0','0','0','0');</v>
      </c>
    </row>
    <row r="540" spans="2:113" x14ac:dyDescent="0.25">
      <c r="B540" s="1">
        <v>202408</v>
      </c>
      <c r="C540" s="2">
        <v>45505</v>
      </c>
      <c r="D540" s="1">
        <v>202408</v>
      </c>
      <c r="E540" s="1"/>
      <c r="F540" s="1" t="s">
        <v>424</v>
      </c>
      <c r="G540" s="1" t="s">
        <v>425</v>
      </c>
      <c r="H540" s="1">
        <v>26509</v>
      </c>
      <c r="I540" s="1"/>
      <c r="J540" s="1"/>
      <c r="K540" s="1">
        <v>7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6">
        <f>SUM(Table1[[#This Row],[MOH 731_HTS_Positive_2-9 _(M)_ HV01-06]:[MOH 731_HTS_Positive_25+ _(F) (Including PMTCT)_HV01-15]])</f>
        <v>0</v>
      </c>
      <c r="CC540" s="16">
        <f>SUM(Table1[[#This Row],[MOH 731_HTS_Tests _(M)_ HV01-01]:[MOH 731_HTS_Tests _(F) (Including PMTCT)_ HV01-02]])</f>
        <v>7</v>
      </c>
      <c r="CD540" s="16">
        <f>Table1[[#This Row],[MOH 711 New ANC clients]]</f>
        <v>0</v>
      </c>
      <c r="CE540" s="6">
        <f>SUM(Table1[[#This Row],[MOH 731_EMTCT_Tested at ANC_Initial_HV02-02]])</f>
        <v>0</v>
      </c>
      <c r="CF540" s="6">
        <f t="shared" si="99"/>
        <v>0</v>
      </c>
      <c r="CG540" s="6">
        <f t="shared" si="99"/>
        <v>0</v>
      </c>
      <c r="CH540" s="6">
        <f>SUM(Table1[[#This Row],[MOH 731_EMTCT_Known Positive at 1st ANC_HV02-01]])</f>
        <v>0</v>
      </c>
      <c r="CI540" s="6">
        <f>SUM(Table1[[#This Row],[MOH 731_EMTCT_Positive Results_ANC_HV02-10]])</f>
        <v>0</v>
      </c>
      <c r="CJ540" s="6">
        <f t="shared" si="89"/>
        <v>0</v>
      </c>
      <c r="CK540" s="6">
        <f t="shared" si="90"/>
        <v>0</v>
      </c>
      <c r="CL540" s="6">
        <f>Table1[[#This Row],[MOH 731_EMTCT_Start HAART_ANC_HV02-15]]</f>
        <v>0</v>
      </c>
      <c r="CM540" s="6">
        <f>Table1[[#This Row],[MOH 731_EMTCT_On HAART at 1st ANC_HV02-14]]</f>
        <v>0</v>
      </c>
      <c r="CN540" s="6">
        <f>SUM(Table1[[#This Row],[MOH 731_HIV_TB_StartART_&lt;1 (M) HV03-01]:[MOH 731_HIV_TB_StartART_25+_(F)_HV03-14]])</f>
        <v>0</v>
      </c>
      <c r="CO540" s="6">
        <f>SUM(Table1[[#This Row],[MOH 731_HIV_TB_OnART_&lt;1 (M) HV03-15]:[MOH 731_HIV_TB_OnART_25+_(F)_HV03-28]])</f>
        <v>0</v>
      </c>
      <c r="CP540" s="6">
        <f>Table1[[#This Row],[anc1_731]]</f>
        <v>0</v>
      </c>
      <c r="CQ540" s="6">
        <f>Table1[[#This Row],[anc_kp]]</f>
        <v>0</v>
      </c>
      <c r="CR540" s="6">
        <f>Table1[[#This Row],[MOH 731_HIV_TB cases_New_HV03-61]]</f>
        <v>0</v>
      </c>
      <c r="CS540" s="6">
        <f>Table1[[#This Row],[MOH 731_HIV_TB New_KnownHIVPositive(KPs)_HV03-62]]</f>
        <v>0</v>
      </c>
      <c r="CT540" s="6">
        <f t="shared" si="91"/>
        <v>0</v>
      </c>
      <c r="CU540" s="6">
        <f t="shared" si="92"/>
        <v>0</v>
      </c>
      <c r="CV540" s="6">
        <f>Table1[[#This Row],[MOH 731_HIV_TB New HIV Positive_HV03-63]]</f>
        <v>0</v>
      </c>
      <c r="CW540" s="6">
        <f>Table1[[#This Row],[MOH 731_HIV_TB New Known HIV Positive (KP) on HAART_HV03-64]]</f>
        <v>0</v>
      </c>
      <c r="CX540" s="6">
        <f>Table1[[#This Row],[MOH 731_HIV_TB New_start_HAART_HV03-65]]</f>
        <v>0</v>
      </c>
      <c r="CY540" s="6">
        <f>SUM(Table1[[#This Row],[tb_alreadyart_3082]:[tb_newart_3083]])</f>
        <v>0</v>
      </c>
      <c r="CZ540" s="6">
        <f>SUM(Table1[[#This Row],[MOH 731_HTS_No. Initiated on PrEP (NEW)_General popn _(M)_ HV01-19]:[MOH 731_HTS_No. Initiated on PrEP (NEW)_Pregnant and breastfeeding women HV01-31]])</f>
        <v>0</v>
      </c>
      <c r="DA540" s="6">
        <f t="shared" si="93"/>
        <v>0</v>
      </c>
      <c r="DB540" s="6">
        <f t="shared" si="94"/>
        <v>0</v>
      </c>
      <c r="DC540" s="6">
        <f>Table1[[#This Row],[MOH 711 SGBV Total Survivors Seen]]</f>
        <v>0</v>
      </c>
      <c r="DD540" s="6">
        <f t="shared" si="95"/>
        <v>0</v>
      </c>
      <c r="DE540" s="6">
        <f t="shared" si="96"/>
        <v>0</v>
      </c>
      <c r="DF540" s="6">
        <f>SUM(Table1[[#This Row],[MOH 731_HIV_TB_StartTPT_&lt;15 HV03-31]:[MOH 731_HIV_TB_StartTPT_15+ HV03-32]])</f>
        <v>0</v>
      </c>
      <c r="DG540" s="6">
        <f t="shared" si="97"/>
        <v>0</v>
      </c>
      <c r="DH540" s="18"/>
      <c r="DI540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('202408_LSDVPjHeWnG','202408','LSDVPjHeWnG','26509','0','7','0','0','0','0','0','0','0','0','0','0','0','0','0','0','0','0','0','0','0','0','0','0','0','0','0','0','0','0','0','0');</v>
      </c>
    </row>
    <row r="541" spans="2:113" x14ac:dyDescent="0.25">
      <c r="B541" s="1">
        <v>202408</v>
      </c>
      <c r="C541" s="2">
        <v>45505</v>
      </c>
      <c r="D541" s="1">
        <v>202408</v>
      </c>
      <c r="E541" s="1"/>
      <c r="F541" s="1" t="s">
        <v>426</v>
      </c>
      <c r="G541" s="1" t="s">
        <v>427</v>
      </c>
      <c r="H541" s="1">
        <v>20434</v>
      </c>
      <c r="I541" s="1" t="s">
        <v>89</v>
      </c>
      <c r="J541" s="1"/>
      <c r="K541" s="1">
        <v>4</v>
      </c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>
        <v>4</v>
      </c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>
        <v>4</v>
      </c>
      <c r="BZ541" s="1"/>
      <c r="CA541" s="1"/>
      <c r="CB541" s="16">
        <f>SUM(Table1[[#This Row],[MOH 731_HTS_Positive_2-9 _(M)_ HV01-06]:[MOH 731_HTS_Positive_25+ _(F) (Including PMTCT)_HV01-15]])</f>
        <v>0</v>
      </c>
      <c r="CC541" s="16">
        <f>SUM(Table1[[#This Row],[MOH 731_HTS_Tests _(M)_ HV01-01]:[MOH 731_HTS_Tests _(F) (Including PMTCT)_ HV01-02]])</f>
        <v>4</v>
      </c>
      <c r="CD541" s="16">
        <f>Table1[[#This Row],[MOH 711 New ANC clients]]</f>
        <v>4</v>
      </c>
      <c r="CE541" s="6">
        <f>SUM(Table1[[#This Row],[MOH 731_EMTCT_Tested at ANC_Initial_HV02-02]])</f>
        <v>4</v>
      </c>
      <c r="CF541" s="6">
        <f t="shared" si="99"/>
        <v>0</v>
      </c>
      <c r="CG541" s="6">
        <f t="shared" si="99"/>
        <v>0</v>
      </c>
      <c r="CH541" s="6">
        <f>SUM(Table1[[#This Row],[MOH 731_EMTCT_Known Positive at 1st ANC_HV02-01]])</f>
        <v>0</v>
      </c>
      <c r="CI541" s="6">
        <f>SUM(Table1[[#This Row],[MOH 731_EMTCT_Positive Results_ANC_HV02-10]])</f>
        <v>0</v>
      </c>
      <c r="CJ541" s="6">
        <f t="shared" si="89"/>
        <v>0</v>
      </c>
      <c r="CK541" s="6">
        <f t="shared" si="90"/>
        <v>0</v>
      </c>
      <c r="CL541" s="6">
        <f>Table1[[#This Row],[MOH 731_EMTCT_Start HAART_ANC_HV02-15]]</f>
        <v>0</v>
      </c>
      <c r="CM541" s="6">
        <f>Table1[[#This Row],[MOH 731_EMTCT_On HAART at 1st ANC_HV02-14]]</f>
        <v>0</v>
      </c>
      <c r="CN541" s="6">
        <f>SUM(Table1[[#This Row],[MOH 731_HIV_TB_StartART_&lt;1 (M) HV03-01]:[MOH 731_HIV_TB_StartART_25+_(F)_HV03-14]])</f>
        <v>0</v>
      </c>
      <c r="CO541" s="6">
        <f>SUM(Table1[[#This Row],[MOH 731_HIV_TB_OnART_&lt;1 (M) HV03-15]:[MOH 731_HIV_TB_OnART_25+_(F)_HV03-28]])</f>
        <v>0</v>
      </c>
      <c r="CP541" s="6">
        <f>Table1[[#This Row],[anc1_731]]</f>
        <v>4</v>
      </c>
      <c r="CQ541" s="6">
        <f>Table1[[#This Row],[anc_kp]]</f>
        <v>0</v>
      </c>
      <c r="CR541" s="6">
        <f>Table1[[#This Row],[MOH 731_HIV_TB cases_New_HV03-61]]</f>
        <v>0</v>
      </c>
      <c r="CS541" s="6">
        <f>Table1[[#This Row],[MOH 731_HIV_TB New_KnownHIVPositive(KPs)_HV03-62]]</f>
        <v>0</v>
      </c>
      <c r="CT541" s="6">
        <f t="shared" si="91"/>
        <v>0</v>
      </c>
      <c r="CU541" s="6">
        <f t="shared" si="92"/>
        <v>0</v>
      </c>
      <c r="CV541" s="6">
        <f>Table1[[#This Row],[MOH 731_HIV_TB New HIV Positive_HV03-63]]</f>
        <v>0</v>
      </c>
      <c r="CW541" s="6">
        <f>Table1[[#This Row],[MOH 731_HIV_TB New Known HIV Positive (KP) on HAART_HV03-64]]</f>
        <v>0</v>
      </c>
      <c r="CX541" s="6">
        <f>Table1[[#This Row],[MOH 731_HIV_TB New_start_HAART_HV03-65]]</f>
        <v>0</v>
      </c>
      <c r="CY541" s="6">
        <f>SUM(Table1[[#This Row],[tb_alreadyart_3082]:[tb_newart_3083]])</f>
        <v>0</v>
      </c>
      <c r="CZ541" s="6">
        <f>SUM(Table1[[#This Row],[MOH 731_HTS_No. Initiated on PrEP (NEW)_General popn _(M)_ HV01-19]:[MOH 731_HTS_No. Initiated on PrEP (NEW)_Pregnant and breastfeeding women HV01-31]])</f>
        <v>0</v>
      </c>
      <c r="DA541" s="6">
        <f t="shared" si="93"/>
        <v>0</v>
      </c>
      <c r="DB541" s="6">
        <f t="shared" si="94"/>
        <v>0</v>
      </c>
      <c r="DC541" s="6">
        <f>Table1[[#This Row],[MOH 711 SGBV Total Survivors Seen]]</f>
        <v>0</v>
      </c>
      <c r="DD541" s="6">
        <f t="shared" si="95"/>
        <v>0</v>
      </c>
      <c r="DE541" s="6">
        <f t="shared" si="96"/>
        <v>0</v>
      </c>
      <c r="DF541" s="6">
        <f>SUM(Table1[[#This Row],[MOH 731_HIV_TB_StartTPT_&lt;15 HV03-31]:[MOH 731_HIV_TB_StartTPT_15+ HV03-32]])</f>
        <v>0</v>
      </c>
      <c r="DG541" s="6">
        <f t="shared" si="97"/>
        <v>0</v>
      </c>
      <c r="DH541" s="18"/>
      <c r="DI541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('202408_Extc3aX3etS','202408','Extc3aX3etS','20434','0','4','4','4','0','0','0','0','0','0','0','0','0','0','4','0','0','0','0','0','0','0','0','0','0','0','0','0','0','0','0','0');</v>
      </c>
    </row>
    <row r="542" spans="2:113" x14ac:dyDescent="0.25">
      <c r="B542" s="1">
        <v>202408</v>
      </c>
      <c r="C542" s="2">
        <v>45505</v>
      </c>
      <c r="D542" s="1">
        <v>202408</v>
      </c>
      <c r="E542" s="1"/>
      <c r="F542" s="1" t="s">
        <v>609</v>
      </c>
      <c r="G542" s="1" t="s">
        <v>610</v>
      </c>
      <c r="H542" s="1">
        <v>28235</v>
      </c>
      <c r="I542" s="1"/>
      <c r="J542" s="1"/>
      <c r="K542" s="1">
        <v>4</v>
      </c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>
        <v>4</v>
      </c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>
        <v>4</v>
      </c>
      <c r="BZ542" s="1"/>
      <c r="CA542" s="1"/>
      <c r="CB542" s="16">
        <f>SUM(Table1[[#This Row],[MOH 731_HTS_Positive_2-9 _(M)_ HV01-06]:[MOH 731_HTS_Positive_25+ _(F) (Including PMTCT)_HV01-15]])</f>
        <v>0</v>
      </c>
      <c r="CC542" s="16">
        <f>SUM(Table1[[#This Row],[MOH 731_HTS_Tests _(M)_ HV01-01]:[MOH 731_HTS_Tests _(F) (Including PMTCT)_ HV01-02]])</f>
        <v>4</v>
      </c>
      <c r="CD542" s="16">
        <f>Table1[[#This Row],[MOH 711 New ANC clients]]</f>
        <v>4</v>
      </c>
      <c r="CE542" s="6">
        <f>SUM(Table1[[#This Row],[MOH 731_EMTCT_Tested at ANC_Initial_HV02-02]])</f>
        <v>4</v>
      </c>
      <c r="CF542" s="6">
        <f t="shared" si="99"/>
        <v>0</v>
      </c>
      <c r="CG542" s="6">
        <f t="shared" si="99"/>
        <v>0</v>
      </c>
      <c r="CH542" s="6">
        <f>SUM(Table1[[#This Row],[MOH 731_EMTCT_Known Positive at 1st ANC_HV02-01]])</f>
        <v>0</v>
      </c>
      <c r="CI542" s="6">
        <f>SUM(Table1[[#This Row],[MOH 731_EMTCT_Positive Results_ANC_HV02-10]])</f>
        <v>0</v>
      </c>
      <c r="CJ542" s="6">
        <f t="shared" si="89"/>
        <v>0</v>
      </c>
      <c r="CK542" s="6">
        <f t="shared" si="90"/>
        <v>0</v>
      </c>
      <c r="CL542" s="6">
        <f>Table1[[#This Row],[MOH 731_EMTCT_Start HAART_ANC_HV02-15]]</f>
        <v>0</v>
      </c>
      <c r="CM542" s="6">
        <f>Table1[[#This Row],[MOH 731_EMTCT_On HAART at 1st ANC_HV02-14]]</f>
        <v>0</v>
      </c>
      <c r="CN542" s="6">
        <f>SUM(Table1[[#This Row],[MOH 731_HIV_TB_StartART_&lt;1 (M) HV03-01]:[MOH 731_HIV_TB_StartART_25+_(F)_HV03-14]])</f>
        <v>0</v>
      </c>
      <c r="CO542" s="6">
        <f>SUM(Table1[[#This Row],[MOH 731_HIV_TB_OnART_&lt;1 (M) HV03-15]:[MOH 731_HIV_TB_OnART_25+_(F)_HV03-28]])</f>
        <v>0</v>
      </c>
      <c r="CP542" s="6">
        <f>Table1[[#This Row],[anc1_731]]</f>
        <v>4</v>
      </c>
      <c r="CQ542" s="6">
        <f>Table1[[#This Row],[anc_kp]]</f>
        <v>0</v>
      </c>
      <c r="CR542" s="6">
        <f>Table1[[#This Row],[MOH 731_HIV_TB cases_New_HV03-61]]</f>
        <v>0</v>
      </c>
      <c r="CS542" s="6">
        <f>Table1[[#This Row],[MOH 731_HIV_TB New_KnownHIVPositive(KPs)_HV03-62]]</f>
        <v>0</v>
      </c>
      <c r="CT542" s="6">
        <f t="shared" si="91"/>
        <v>0</v>
      </c>
      <c r="CU542" s="6">
        <f t="shared" si="92"/>
        <v>0</v>
      </c>
      <c r="CV542" s="6">
        <f>Table1[[#This Row],[MOH 731_HIV_TB New HIV Positive_HV03-63]]</f>
        <v>0</v>
      </c>
      <c r="CW542" s="6">
        <f>Table1[[#This Row],[MOH 731_HIV_TB New Known HIV Positive (KP) on HAART_HV03-64]]</f>
        <v>0</v>
      </c>
      <c r="CX542" s="6">
        <f>Table1[[#This Row],[MOH 731_HIV_TB New_start_HAART_HV03-65]]</f>
        <v>0</v>
      </c>
      <c r="CY542" s="6">
        <f>SUM(Table1[[#This Row],[tb_alreadyart_3082]:[tb_newart_3083]])</f>
        <v>0</v>
      </c>
      <c r="CZ542" s="6">
        <f>SUM(Table1[[#This Row],[MOH 731_HTS_No. Initiated on PrEP (NEW)_General popn _(M)_ HV01-19]:[MOH 731_HTS_No. Initiated on PrEP (NEW)_Pregnant and breastfeeding women HV01-31]])</f>
        <v>0</v>
      </c>
      <c r="DA542" s="6">
        <f t="shared" si="93"/>
        <v>0</v>
      </c>
      <c r="DB542" s="6">
        <f t="shared" si="94"/>
        <v>0</v>
      </c>
      <c r="DC542" s="6">
        <f>Table1[[#This Row],[MOH 711 SGBV Total Survivors Seen]]</f>
        <v>0</v>
      </c>
      <c r="DD542" s="6">
        <f t="shared" si="95"/>
        <v>0</v>
      </c>
      <c r="DE542" s="6">
        <f t="shared" si="96"/>
        <v>0</v>
      </c>
      <c r="DF542" s="6">
        <f>SUM(Table1[[#This Row],[MOH 731_HIV_TB_StartTPT_&lt;15 HV03-31]:[MOH 731_HIV_TB_StartTPT_15+ HV03-32]])</f>
        <v>0</v>
      </c>
      <c r="DG542" s="6">
        <f t="shared" si="97"/>
        <v>0</v>
      </c>
      <c r="DH542" s="18"/>
      <c r="DI542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('202408_IRNiJIKDe2c','202408','IRNiJIKDe2c','28235','0','4','4','4','0','0','0','0','0','0','0','0','0','0','4','0','0','0','0','0','0','0','0','0','0','0','0','0','0','0','0','0');</v>
      </c>
    </row>
    <row r="543" spans="2:113" x14ac:dyDescent="0.25">
      <c r="B543" s="1">
        <v>202408</v>
      </c>
      <c r="C543" s="2">
        <v>45505</v>
      </c>
      <c r="D543" s="1">
        <v>202408</v>
      </c>
      <c r="E543" s="1"/>
      <c r="F543" s="1" t="s">
        <v>428</v>
      </c>
      <c r="G543" s="1" t="s">
        <v>429</v>
      </c>
      <c r="H543" s="1">
        <v>17086</v>
      </c>
      <c r="I543" s="1"/>
      <c r="J543" s="1">
        <v>5</v>
      </c>
      <c r="K543" s="1">
        <v>28</v>
      </c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>
        <v>6</v>
      </c>
      <c r="BZ543" s="1"/>
      <c r="CA543" s="1"/>
      <c r="CB543" s="16">
        <f>SUM(Table1[[#This Row],[MOH 731_HTS_Positive_2-9 _(M)_ HV01-06]:[MOH 731_HTS_Positive_25+ _(F) (Including PMTCT)_HV01-15]])</f>
        <v>0</v>
      </c>
      <c r="CC543" s="16">
        <f>SUM(Table1[[#This Row],[MOH 731_HTS_Tests _(M)_ HV01-01]:[MOH 731_HTS_Tests _(F) (Including PMTCT)_ HV01-02]])</f>
        <v>33</v>
      </c>
      <c r="CD543" s="16">
        <f>Table1[[#This Row],[MOH 711 New ANC clients]]</f>
        <v>6</v>
      </c>
      <c r="CE543" s="6">
        <f>SUM(Table1[[#This Row],[MOH 731_EMTCT_Tested at ANC_Initial_HV02-02]])</f>
        <v>0</v>
      </c>
      <c r="CF543" s="6">
        <f t="shared" si="99"/>
        <v>0</v>
      </c>
      <c r="CG543" s="6">
        <f t="shared" si="99"/>
        <v>0</v>
      </c>
      <c r="CH543" s="6">
        <f>SUM(Table1[[#This Row],[MOH 731_EMTCT_Known Positive at 1st ANC_HV02-01]])</f>
        <v>0</v>
      </c>
      <c r="CI543" s="6">
        <f>SUM(Table1[[#This Row],[MOH 731_EMTCT_Positive Results_ANC_HV02-10]])</f>
        <v>0</v>
      </c>
      <c r="CJ543" s="6">
        <f t="shared" si="89"/>
        <v>0</v>
      </c>
      <c r="CK543" s="6">
        <f t="shared" si="90"/>
        <v>0</v>
      </c>
      <c r="CL543" s="6">
        <f>Table1[[#This Row],[MOH 731_EMTCT_Start HAART_ANC_HV02-15]]</f>
        <v>0</v>
      </c>
      <c r="CM543" s="6">
        <f>Table1[[#This Row],[MOH 731_EMTCT_On HAART at 1st ANC_HV02-14]]</f>
        <v>0</v>
      </c>
      <c r="CN543" s="6">
        <f>SUM(Table1[[#This Row],[MOH 731_HIV_TB_StartART_&lt;1 (M) HV03-01]:[MOH 731_HIV_TB_StartART_25+_(F)_HV03-14]])</f>
        <v>0</v>
      </c>
      <c r="CO543" s="6">
        <f>SUM(Table1[[#This Row],[MOH 731_HIV_TB_OnART_&lt;1 (M) HV03-15]:[MOH 731_HIV_TB_OnART_25+_(F)_HV03-28]])</f>
        <v>0</v>
      </c>
      <c r="CP543" s="6">
        <f>Table1[[#This Row],[anc1_731]]</f>
        <v>6</v>
      </c>
      <c r="CQ543" s="6">
        <f>Table1[[#This Row],[anc_kp]]</f>
        <v>0</v>
      </c>
      <c r="CR543" s="6">
        <f>Table1[[#This Row],[MOH 731_HIV_TB cases_New_HV03-61]]</f>
        <v>0</v>
      </c>
      <c r="CS543" s="6">
        <f>Table1[[#This Row],[MOH 731_HIV_TB New_KnownHIVPositive(KPs)_HV03-62]]</f>
        <v>0</v>
      </c>
      <c r="CT543" s="6">
        <f t="shared" si="91"/>
        <v>0</v>
      </c>
      <c r="CU543" s="6">
        <f t="shared" si="92"/>
        <v>0</v>
      </c>
      <c r="CV543" s="6">
        <f>Table1[[#This Row],[MOH 731_HIV_TB New HIV Positive_HV03-63]]</f>
        <v>0</v>
      </c>
      <c r="CW543" s="6">
        <f>Table1[[#This Row],[MOH 731_HIV_TB New Known HIV Positive (KP) on HAART_HV03-64]]</f>
        <v>0</v>
      </c>
      <c r="CX543" s="6">
        <f>Table1[[#This Row],[MOH 731_HIV_TB New_start_HAART_HV03-65]]</f>
        <v>0</v>
      </c>
      <c r="CY543" s="6">
        <f>SUM(Table1[[#This Row],[tb_alreadyart_3082]:[tb_newart_3083]])</f>
        <v>0</v>
      </c>
      <c r="CZ543" s="6">
        <f>SUM(Table1[[#This Row],[MOH 731_HTS_No. Initiated on PrEP (NEW)_General popn _(M)_ HV01-19]:[MOH 731_HTS_No. Initiated on PrEP (NEW)_Pregnant and breastfeeding women HV01-31]])</f>
        <v>0</v>
      </c>
      <c r="DA543" s="6">
        <f t="shared" si="93"/>
        <v>0</v>
      </c>
      <c r="DB543" s="6">
        <f t="shared" si="94"/>
        <v>0</v>
      </c>
      <c r="DC543" s="6">
        <f>Table1[[#This Row],[MOH 711 SGBV Total Survivors Seen]]</f>
        <v>0</v>
      </c>
      <c r="DD543" s="6">
        <f t="shared" si="95"/>
        <v>0</v>
      </c>
      <c r="DE543" s="6">
        <f t="shared" si="96"/>
        <v>0</v>
      </c>
      <c r="DF543" s="6">
        <f>SUM(Table1[[#This Row],[MOH 731_HIV_TB_StartTPT_&lt;15 HV03-31]:[MOH 731_HIV_TB_StartTPT_15+ HV03-32]])</f>
        <v>0</v>
      </c>
      <c r="DG543" s="6">
        <f t="shared" si="97"/>
        <v>0</v>
      </c>
      <c r="DH543" s="18"/>
      <c r="DI543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('202408_MyH4BpPvnyl','202408','MyH4BpPvnyl','17086','0','33','6','0','0','0','0','0','0','0','0','0','0','0','6','0','0','0','0','0','0','0','0','0','0','0','0','0','0','0','0','0');</v>
      </c>
    </row>
    <row r="544" spans="2:113" x14ac:dyDescent="0.25">
      <c r="B544" s="1">
        <v>202408</v>
      </c>
      <c r="C544" s="2">
        <v>45505</v>
      </c>
      <c r="D544" s="1">
        <v>202408</v>
      </c>
      <c r="E544" s="1"/>
      <c r="F544" s="1" t="s">
        <v>430</v>
      </c>
      <c r="G544" s="1" t="s">
        <v>431</v>
      </c>
      <c r="H544" s="1">
        <v>15543</v>
      </c>
      <c r="I544" s="1"/>
      <c r="J544" s="1">
        <v>4</v>
      </c>
      <c r="K544" s="1">
        <v>20</v>
      </c>
      <c r="L544" s="1"/>
      <c r="M544" s="1"/>
      <c r="N544" s="1"/>
      <c r="O544" s="1"/>
      <c r="P544" s="1"/>
      <c r="Q544" s="1"/>
      <c r="R544" s="1"/>
      <c r="S544" s="1"/>
      <c r="T544" s="1">
        <v>1</v>
      </c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>
        <v>10</v>
      </c>
      <c r="AK544" s="1"/>
      <c r="AL544" s="1">
        <v>4</v>
      </c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>
        <v>1</v>
      </c>
      <c r="BL544" s="1">
        <v>1</v>
      </c>
      <c r="BM544" s="1"/>
      <c r="BN544" s="1"/>
      <c r="BO544" s="1">
        <v>1</v>
      </c>
      <c r="BP544" s="1">
        <v>5</v>
      </c>
      <c r="BQ544" s="1">
        <v>16</v>
      </c>
      <c r="BR544" s="1"/>
      <c r="BS544" s="1"/>
      <c r="BT544" s="1"/>
      <c r="BU544" s="1"/>
      <c r="BV544" s="1"/>
      <c r="BW544" s="1"/>
      <c r="BX544" s="1"/>
      <c r="BY544" s="1">
        <v>10</v>
      </c>
      <c r="BZ544" s="1"/>
      <c r="CA544" s="1"/>
      <c r="CB544" s="16">
        <f>SUM(Table1[[#This Row],[MOH 731_HTS_Positive_2-9 _(M)_ HV01-06]:[MOH 731_HTS_Positive_25+ _(F) (Including PMTCT)_HV01-15]])</f>
        <v>1</v>
      </c>
      <c r="CC544" s="16">
        <f>SUM(Table1[[#This Row],[MOH 731_HTS_Tests _(M)_ HV01-01]:[MOH 731_HTS_Tests _(F) (Including PMTCT)_ HV01-02]])</f>
        <v>24</v>
      </c>
      <c r="CD544" s="16">
        <f>Table1[[#This Row],[MOH 711 New ANC clients]]</f>
        <v>10</v>
      </c>
      <c r="CE544" s="6">
        <f>SUM(Table1[[#This Row],[MOH 731_EMTCT_Tested at ANC_Initial_HV02-02]])</f>
        <v>10</v>
      </c>
      <c r="CF544" s="6">
        <f t="shared" si="99"/>
        <v>0</v>
      </c>
      <c r="CG544" s="6">
        <f t="shared" si="99"/>
        <v>0</v>
      </c>
      <c r="CH544" s="6">
        <f>SUM(Table1[[#This Row],[MOH 731_EMTCT_Known Positive at 1st ANC_HV02-01]])</f>
        <v>0</v>
      </c>
      <c r="CI544" s="6">
        <f>SUM(Table1[[#This Row],[MOH 731_EMTCT_Positive Results_ANC_HV02-10]])</f>
        <v>0</v>
      </c>
      <c r="CJ544" s="6">
        <f t="shared" si="89"/>
        <v>0</v>
      </c>
      <c r="CK544" s="6">
        <f t="shared" si="90"/>
        <v>0</v>
      </c>
      <c r="CL544" s="6">
        <f>Table1[[#This Row],[MOH 731_EMTCT_Start HAART_ANC_HV02-15]]</f>
        <v>0</v>
      </c>
      <c r="CM544" s="6">
        <f>Table1[[#This Row],[MOH 731_EMTCT_On HAART at 1st ANC_HV02-14]]</f>
        <v>0</v>
      </c>
      <c r="CN544" s="6">
        <f>SUM(Table1[[#This Row],[MOH 731_HIV_TB_StartART_&lt;1 (M) HV03-01]:[MOH 731_HIV_TB_StartART_25+_(F)_HV03-14]])</f>
        <v>0</v>
      </c>
      <c r="CO544" s="6">
        <f>SUM(Table1[[#This Row],[MOH 731_HIV_TB_OnART_&lt;1 (M) HV03-15]:[MOH 731_HIV_TB_OnART_25+_(F)_HV03-28]])</f>
        <v>24</v>
      </c>
      <c r="CP544" s="6">
        <f>Table1[[#This Row],[anc1_731]]</f>
        <v>10</v>
      </c>
      <c r="CQ544" s="6">
        <f>Table1[[#This Row],[anc_kp]]</f>
        <v>0</v>
      </c>
      <c r="CR544" s="6">
        <f>Table1[[#This Row],[MOH 731_HIV_TB cases_New_HV03-61]]</f>
        <v>0</v>
      </c>
      <c r="CS544" s="6">
        <f>Table1[[#This Row],[MOH 731_HIV_TB New_KnownHIVPositive(KPs)_HV03-62]]</f>
        <v>0</v>
      </c>
      <c r="CT544" s="6">
        <f t="shared" si="91"/>
        <v>0</v>
      </c>
      <c r="CU544" s="6">
        <f t="shared" si="92"/>
        <v>0</v>
      </c>
      <c r="CV544" s="6">
        <f>Table1[[#This Row],[MOH 731_HIV_TB New HIV Positive_HV03-63]]</f>
        <v>0</v>
      </c>
      <c r="CW544" s="6">
        <f>Table1[[#This Row],[MOH 731_HIV_TB New Known HIV Positive (KP) on HAART_HV03-64]]</f>
        <v>0</v>
      </c>
      <c r="CX544" s="6">
        <f>Table1[[#This Row],[MOH 731_HIV_TB New_start_HAART_HV03-65]]</f>
        <v>0</v>
      </c>
      <c r="CY544" s="6">
        <f>SUM(Table1[[#This Row],[tb_alreadyart_3082]:[tb_newart_3083]])</f>
        <v>0</v>
      </c>
      <c r="CZ544" s="6">
        <f>SUM(Table1[[#This Row],[MOH 731_HTS_No. Initiated on PrEP (NEW)_General popn _(M)_ HV01-19]:[MOH 731_HTS_No. Initiated on PrEP (NEW)_Pregnant and breastfeeding women HV01-31]])</f>
        <v>0</v>
      </c>
      <c r="DA544" s="6">
        <f t="shared" si="93"/>
        <v>0</v>
      </c>
      <c r="DB544" s="6">
        <f t="shared" si="94"/>
        <v>0</v>
      </c>
      <c r="DC544" s="6">
        <f>Table1[[#This Row],[MOH 711 SGBV Total Survivors Seen]]</f>
        <v>0</v>
      </c>
      <c r="DD544" s="6">
        <f t="shared" si="95"/>
        <v>0</v>
      </c>
      <c r="DE544" s="6">
        <f t="shared" si="96"/>
        <v>0</v>
      </c>
      <c r="DF544" s="6">
        <f>SUM(Table1[[#This Row],[MOH 731_HIV_TB_StartTPT_&lt;15 HV03-31]:[MOH 731_HIV_TB_StartTPT_15+ HV03-32]])</f>
        <v>0</v>
      </c>
      <c r="DG544" s="6">
        <f t="shared" si="97"/>
        <v>0</v>
      </c>
      <c r="DH544" s="18"/>
      <c r="DI544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('202408_MEn5F2lVDln','202408','MEn5F2lVDln','15543','1','24','10','10','0','0','0','0','0','0','0','0','0','24','10','0','0','0','0','0','0','0','0','0','0','0','0','0','0','0','0','0');</v>
      </c>
    </row>
    <row r="545" spans="2:113" x14ac:dyDescent="0.25">
      <c r="B545" s="1">
        <v>202408</v>
      </c>
      <c r="C545" s="2">
        <v>45505</v>
      </c>
      <c r="D545" s="1">
        <v>202408</v>
      </c>
      <c r="E545" s="1"/>
      <c r="F545" s="1" t="s">
        <v>432</v>
      </c>
      <c r="G545" s="1" t="s">
        <v>433</v>
      </c>
      <c r="H545" s="1">
        <v>20755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>
        <v>23</v>
      </c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>
        <v>22</v>
      </c>
      <c r="BZ545" s="1"/>
      <c r="CA545" s="1"/>
      <c r="CB545" s="16">
        <f>SUM(Table1[[#This Row],[MOH 731_HTS_Positive_2-9 _(M)_ HV01-06]:[MOH 731_HTS_Positive_25+ _(F) (Including PMTCT)_HV01-15]])</f>
        <v>0</v>
      </c>
      <c r="CC545" s="16">
        <f>SUM(Table1[[#This Row],[MOH 731_HTS_Tests _(M)_ HV01-01]:[MOH 731_HTS_Tests _(F) (Including PMTCT)_ HV01-02]])</f>
        <v>0</v>
      </c>
      <c r="CD545" s="16">
        <f>Table1[[#This Row],[MOH 711 New ANC clients]]</f>
        <v>22</v>
      </c>
      <c r="CE545" s="6">
        <f>SUM(Table1[[#This Row],[MOH 731_EMTCT_Tested at ANC_Initial_HV02-02]])</f>
        <v>23</v>
      </c>
      <c r="CF545" s="6">
        <f t="shared" si="99"/>
        <v>0</v>
      </c>
      <c r="CG545" s="6">
        <f t="shared" si="99"/>
        <v>0</v>
      </c>
      <c r="CH545" s="6">
        <f>SUM(Table1[[#This Row],[MOH 731_EMTCT_Known Positive at 1st ANC_HV02-01]])</f>
        <v>0</v>
      </c>
      <c r="CI545" s="6">
        <f>SUM(Table1[[#This Row],[MOH 731_EMTCT_Positive Results_ANC_HV02-10]])</f>
        <v>0</v>
      </c>
      <c r="CJ545" s="6">
        <f t="shared" si="89"/>
        <v>0</v>
      </c>
      <c r="CK545" s="6">
        <f t="shared" si="90"/>
        <v>0</v>
      </c>
      <c r="CL545" s="6">
        <f>Table1[[#This Row],[MOH 731_EMTCT_Start HAART_ANC_HV02-15]]</f>
        <v>0</v>
      </c>
      <c r="CM545" s="6">
        <f>Table1[[#This Row],[MOH 731_EMTCT_On HAART at 1st ANC_HV02-14]]</f>
        <v>0</v>
      </c>
      <c r="CN545" s="6">
        <f>SUM(Table1[[#This Row],[MOH 731_HIV_TB_StartART_&lt;1 (M) HV03-01]:[MOH 731_HIV_TB_StartART_25+_(F)_HV03-14]])</f>
        <v>0</v>
      </c>
      <c r="CO545" s="6">
        <f>SUM(Table1[[#This Row],[MOH 731_HIV_TB_OnART_&lt;1 (M) HV03-15]:[MOH 731_HIV_TB_OnART_25+_(F)_HV03-28]])</f>
        <v>0</v>
      </c>
      <c r="CP545" s="6">
        <f>Table1[[#This Row],[anc1_731]]</f>
        <v>22</v>
      </c>
      <c r="CQ545" s="6">
        <f>Table1[[#This Row],[anc_kp]]</f>
        <v>0</v>
      </c>
      <c r="CR545" s="6">
        <f>Table1[[#This Row],[MOH 731_HIV_TB cases_New_HV03-61]]</f>
        <v>0</v>
      </c>
      <c r="CS545" s="6">
        <f>Table1[[#This Row],[MOH 731_HIV_TB New_KnownHIVPositive(KPs)_HV03-62]]</f>
        <v>0</v>
      </c>
      <c r="CT545" s="6">
        <f t="shared" si="91"/>
        <v>0</v>
      </c>
      <c r="CU545" s="6">
        <f t="shared" si="92"/>
        <v>0</v>
      </c>
      <c r="CV545" s="6">
        <f>Table1[[#This Row],[MOH 731_HIV_TB New HIV Positive_HV03-63]]</f>
        <v>0</v>
      </c>
      <c r="CW545" s="6">
        <f>Table1[[#This Row],[MOH 731_HIV_TB New Known HIV Positive (KP) on HAART_HV03-64]]</f>
        <v>0</v>
      </c>
      <c r="CX545" s="6">
        <f>Table1[[#This Row],[MOH 731_HIV_TB New_start_HAART_HV03-65]]</f>
        <v>0</v>
      </c>
      <c r="CY545" s="6">
        <f>SUM(Table1[[#This Row],[tb_alreadyart_3082]:[tb_newart_3083]])</f>
        <v>0</v>
      </c>
      <c r="CZ545" s="6">
        <f>SUM(Table1[[#This Row],[MOH 731_HTS_No. Initiated on PrEP (NEW)_General popn _(M)_ HV01-19]:[MOH 731_HTS_No. Initiated on PrEP (NEW)_Pregnant and breastfeeding women HV01-31]])</f>
        <v>0</v>
      </c>
      <c r="DA545" s="6">
        <f t="shared" si="93"/>
        <v>0</v>
      </c>
      <c r="DB545" s="6">
        <f t="shared" si="94"/>
        <v>0</v>
      </c>
      <c r="DC545" s="6">
        <f>Table1[[#This Row],[MOH 711 SGBV Total Survivors Seen]]</f>
        <v>0</v>
      </c>
      <c r="DD545" s="6">
        <f t="shared" si="95"/>
        <v>0</v>
      </c>
      <c r="DE545" s="6">
        <f t="shared" si="96"/>
        <v>0</v>
      </c>
      <c r="DF545" s="6">
        <f>SUM(Table1[[#This Row],[MOH 731_HIV_TB_StartTPT_&lt;15 HV03-31]:[MOH 731_HIV_TB_StartTPT_15+ HV03-32]])</f>
        <v>0</v>
      </c>
      <c r="DG545" s="6">
        <f t="shared" si="97"/>
        <v>0</v>
      </c>
      <c r="DH545" s="18"/>
      <c r="DI545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('202408_mErVwsS0BVP','202408','mErVwsS0BVP','20755','0','0','22','23','0','0','0','0','0','0','0','0','0','0','22','0','0','0','0','0','0','0','0','0','0','0','0','0','0','0','0','0');</v>
      </c>
    </row>
    <row r="546" spans="2:113" x14ac:dyDescent="0.25">
      <c r="B546" s="1">
        <v>202408</v>
      </c>
      <c r="C546" s="2">
        <v>45505</v>
      </c>
      <c r="D546" s="1">
        <v>202408</v>
      </c>
      <c r="E546" s="1"/>
      <c r="F546" s="1" t="s">
        <v>434</v>
      </c>
      <c r="G546" s="1" t="s">
        <v>435</v>
      </c>
      <c r="H546" s="1">
        <v>15547</v>
      </c>
      <c r="I546" s="1"/>
      <c r="J546" s="1">
        <v>22</v>
      </c>
      <c r="K546" s="1">
        <v>52</v>
      </c>
      <c r="L546" s="1"/>
      <c r="M546" s="1"/>
      <c r="N546" s="1"/>
      <c r="O546" s="1"/>
      <c r="P546" s="1"/>
      <c r="Q546" s="1"/>
      <c r="R546" s="1"/>
      <c r="S546" s="1"/>
      <c r="T546" s="1"/>
      <c r="U546" s="1">
        <v>1</v>
      </c>
      <c r="V546" s="1">
        <v>2</v>
      </c>
      <c r="W546" s="1"/>
      <c r="X546" s="1"/>
      <c r="Y546" s="1"/>
      <c r="Z546" s="1"/>
      <c r="AA546" s="1"/>
      <c r="AB546" s="1"/>
      <c r="AC546" s="1"/>
      <c r="AD546" s="1"/>
      <c r="AE546" s="1"/>
      <c r="AF546" s="1">
        <v>3</v>
      </c>
      <c r="AG546" s="1"/>
      <c r="AH546" s="1"/>
      <c r="AI546" s="1"/>
      <c r="AJ546" s="1">
        <v>10</v>
      </c>
      <c r="AK546" s="1">
        <v>8</v>
      </c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>
        <v>1</v>
      </c>
      <c r="BG546" s="1"/>
      <c r="BH546" s="1"/>
      <c r="BI546" s="1">
        <v>1</v>
      </c>
      <c r="BJ546" s="1"/>
      <c r="BK546" s="1"/>
      <c r="BL546" s="1">
        <v>1</v>
      </c>
      <c r="BM546" s="1">
        <v>1</v>
      </c>
      <c r="BN546" s="1"/>
      <c r="BO546" s="1"/>
      <c r="BP546" s="1">
        <v>12</v>
      </c>
      <c r="BQ546" s="1">
        <v>39</v>
      </c>
      <c r="BR546" s="1"/>
      <c r="BS546" s="1">
        <v>1</v>
      </c>
      <c r="BT546" s="1"/>
      <c r="BU546" s="1"/>
      <c r="BV546" s="1"/>
      <c r="BW546" s="1"/>
      <c r="BX546" s="1"/>
      <c r="BY546" s="1"/>
      <c r="BZ546" s="1"/>
      <c r="CA546" s="1"/>
      <c r="CB546" s="16">
        <f>SUM(Table1[[#This Row],[MOH 731_HTS_Positive_2-9 _(M)_ HV01-06]:[MOH 731_HTS_Positive_25+ _(F) (Including PMTCT)_HV01-15]])</f>
        <v>1</v>
      </c>
      <c r="CC546" s="16">
        <f>SUM(Table1[[#This Row],[MOH 731_HTS_Tests _(M)_ HV01-01]:[MOH 731_HTS_Tests _(F) (Including PMTCT)_ HV01-02]])</f>
        <v>74</v>
      </c>
      <c r="CD546" s="16">
        <f>Table1[[#This Row],[MOH 711 New ANC clients]]</f>
        <v>0</v>
      </c>
      <c r="CE546" s="6">
        <f>SUM(Table1[[#This Row],[MOH 731_EMTCT_Tested at ANC_Initial_HV02-02]])</f>
        <v>10</v>
      </c>
      <c r="CF546" s="6">
        <f t="shared" si="99"/>
        <v>0</v>
      </c>
      <c r="CG546" s="6">
        <f t="shared" si="99"/>
        <v>0</v>
      </c>
      <c r="CH546" s="6">
        <f>SUM(Table1[[#This Row],[MOH 731_EMTCT_Known Positive at 1st ANC_HV02-01]])</f>
        <v>0</v>
      </c>
      <c r="CI546" s="6">
        <f>SUM(Table1[[#This Row],[MOH 731_EMTCT_Positive Results_ANC_HV02-10]])</f>
        <v>0</v>
      </c>
      <c r="CJ546" s="6">
        <f t="shared" si="89"/>
        <v>0</v>
      </c>
      <c r="CK546" s="6">
        <f t="shared" si="90"/>
        <v>0</v>
      </c>
      <c r="CL546" s="6">
        <f>Table1[[#This Row],[MOH 731_EMTCT_Start HAART_ANC_HV02-15]]</f>
        <v>0</v>
      </c>
      <c r="CM546" s="6">
        <f>Table1[[#This Row],[MOH 731_EMTCT_On HAART at 1st ANC_HV02-14]]</f>
        <v>0</v>
      </c>
      <c r="CN546" s="6">
        <f>SUM(Table1[[#This Row],[MOH 731_HIV_TB_StartART_&lt;1 (M) HV03-01]:[MOH 731_HIV_TB_StartART_25+_(F)_HV03-14]])</f>
        <v>0</v>
      </c>
      <c r="CO546" s="6">
        <f>SUM(Table1[[#This Row],[MOH 731_HIV_TB_OnART_&lt;1 (M) HV03-15]:[MOH 731_HIV_TB_OnART_25+_(F)_HV03-28]])</f>
        <v>55</v>
      </c>
      <c r="CP546" s="6">
        <f>Table1[[#This Row],[anc1_731]]</f>
        <v>0</v>
      </c>
      <c r="CQ546" s="6">
        <f>Table1[[#This Row],[anc_kp]]</f>
        <v>0</v>
      </c>
      <c r="CR546" s="6">
        <f>Table1[[#This Row],[MOH 731_HIV_TB cases_New_HV03-61]]</f>
        <v>0</v>
      </c>
      <c r="CS546" s="6">
        <f>Table1[[#This Row],[MOH 731_HIV_TB New_KnownHIVPositive(KPs)_HV03-62]]</f>
        <v>0</v>
      </c>
      <c r="CT546" s="6">
        <f t="shared" si="91"/>
        <v>0</v>
      </c>
      <c r="CU546" s="6">
        <f t="shared" si="92"/>
        <v>0</v>
      </c>
      <c r="CV546" s="6">
        <f>Table1[[#This Row],[MOH 731_HIV_TB New HIV Positive_HV03-63]]</f>
        <v>0</v>
      </c>
      <c r="CW546" s="6">
        <f>Table1[[#This Row],[MOH 731_HIV_TB New Known HIV Positive (KP) on HAART_HV03-64]]</f>
        <v>0</v>
      </c>
      <c r="CX546" s="6">
        <f>Table1[[#This Row],[MOH 731_HIV_TB New_start_HAART_HV03-65]]</f>
        <v>0</v>
      </c>
      <c r="CY546" s="6">
        <f>SUM(Table1[[#This Row],[tb_alreadyart_3082]:[tb_newart_3083]])</f>
        <v>0</v>
      </c>
      <c r="CZ546" s="6">
        <f>SUM(Table1[[#This Row],[MOH 731_HTS_No. Initiated on PrEP (NEW)_General popn _(M)_ HV01-19]:[MOH 731_HTS_No. Initiated on PrEP (NEW)_Pregnant and breastfeeding women HV01-31]])</f>
        <v>5</v>
      </c>
      <c r="DA546" s="6">
        <f t="shared" si="93"/>
        <v>0</v>
      </c>
      <c r="DB546" s="6">
        <f t="shared" si="94"/>
        <v>0</v>
      </c>
      <c r="DC546" s="6">
        <f>Table1[[#This Row],[MOH 711 SGBV Total Survivors Seen]]</f>
        <v>0</v>
      </c>
      <c r="DD546" s="6">
        <f t="shared" si="95"/>
        <v>0</v>
      </c>
      <c r="DE546" s="6">
        <f t="shared" si="96"/>
        <v>0</v>
      </c>
      <c r="DF546" s="6">
        <f>SUM(Table1[[#This Row],[MOH 731_HIV_TB_StartTPT_&lt;15 HV03-31]:[MOH 731_HIV_TB_StartTPT_15+ HV03-32]])</f>
        <v>1</v>
      </c>
      <c r="DG546" s="6">
        <f t="shared" si="97"/>
        <v>0</v>
      </c>
      <c r="DH546" s="18"/>
      <c r="DI546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('202408_eDXfcHuxGxb','202408','eDXfcHuxGxb','15547','1','74','0','10','0','0','0','0','0','0','0','0','0','55','0','0','0','0','0','0','0','0','0','0','5','0','0','0','0','0','1','0');</v>
      </c>
    </row>
    <row r="547" spans="2:113" x14ac:dyDescent="0.25">
      <c r="B547" s="1">
        <v>202408</v>
      </c>
      <c r="C547" s="2">
        <v>45505</v>
      </c>
      <c r="D547" s="1">
        <v>202408</v>
      </c>
      <c r="E547" s="1"/>
      <c r="F547" s="1" t="s">
        <v>751</v>
      </c>
      <c r="G547" s="1" t="s">
        <v>752</v>
      </c>
      <c r="H547" s="1">
        <v>15548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>
        <v>3</v>
      </c>
      <c r="BZ547" s="1"/>
      <c r="CA547" s="1"/>
      <c r="CB547" s="16">
        <f>SUM(Table1[[#This Row],[MOH 731_HTS_Positive_2-9 _(M)_ HV01-06]:[MOH 731_HTS_Positive_25+ _(F) (Including PMTCT)_HV01-15]])</f>
        <v>0</v>
      </c>
      <c r="CC547" s="16">
        <f>SUM(Table1[[#This Row],[MOH 731_HTS_Tests _(M)_ HV01-01]:[MOH 731_HTS_Tests _(F) (Including PMTCT)_ HV01-02]])</f>
        <v>0</v>
      </c>
      <c r="CD547" s="16">
        <f>Table1[[#This Row],[MOH 711 New ANC clients]]</f>
        <v>3</v>
      </c>
      <c r="CE547" s="6">
        <f>SUM(Table1[[#This Row],[MOH 731_EMTCT_Tested at ANC_Initial_HV02-02]])</f>
        <v>0</v>
      </c>
      <c r="CF547" s="6">
        <f t="shared" si="99"/>
        <v>0</v>
      </c>
      <c r="CG547" s="6">
        <f t="shared" si="99"/>
        <v>0</v>
      </c>
      <c r="CH547" s="6">
        <f>SUM(Table1[[#This Row],[MOH 731_EMTCT_Known Positive at 1st ANC_HV02-01]])</f>
        <v>0</v>
      </c>
      <c r="CI547" s="6">
        <f>SUM(Table1[[#This Row],[MOH 731_EMTCT_Positive Results_ANC_HV02-10]])</f>
        <v>0</v>
      </c>
      <c r="CJ547" s="6">
        <f t="shared" si="89"/>
        <v>0</v>
      </c>
      <c r="CK547" s="6">
        <f t="shared" si="90"/>
        <v>0</v>
      </c>
      <c r="CL547" s="6">
        <f>Table1[[#This Row],[MOH 731_EMTCT_Start HAART_ANC_HV02-15]]</f>
        <v>0</v>
      </c>
      <c r="CM547" s="6">
        <f>Table1[[#This Row],[MOH 731_EMTCT_On HAART at 1st ANC_HV02-14]]</f>
        <v>0</v>
      </c>
      <c r="CN547" s="6">
        <f>SUM(Table1[[#This Row],[MOH 731_HIV_TB_StartART_&lt;1 (M) HV03-01]:[MOH 731_HIV_TB_StartART_25+_(F)_HV03-14]])</f>
        <v>0</v>
      </c>
      <c r="CO547" s="6">
        <f>SUM(Table1[[#This Row],[MOH 731_HIV_TB_OnART_&lt;1 (M) HV03-15]:[MOH 731_HIV_TB_OnART_25+_(F)_HV03-28]])</f>
        <v>0</v>
      </c>
      <c r="CP547" s="6">
        <f>Table1[[#This Row],[anc1_731]]</f>
        <v>3</v>
      </c>
      <c r="CQ547" s="6">
        <f>Table1[[#This Row],[anc_kp]]</f>
        <v>0</v>
      </c>
      <c r="CR547" s="6">
        <f>Table1[[#This Row],[MOH 731_HIV_TB cases_New_HV03-61]]</f>
        <v>0</v>
      </c>
      <c r="CS547" s="6">
        <f>Table1[[#This Row],[MOH 731_HIV_TB New_KnownHIVPositive(KPs)_HV03-62]]</f>
        <v>0</v>
      </c>
      <c r="CT547" s="6">
        <f t="shared" si="91"/>
        <v>0</v>
      </c>
      <c r="CU547" s="6">
        <f t="shared" si="92"/>
        <v>0</v>
      </c>
      <c r="CV547" s="6">
        <f>Table1[[#This Row],[MOH 731_HIV_TB New HIV Positive_HV03-63]]</f>
        <v>0</v>
      </c>
      <c r="CW547" s="6">
        <f>Table1[[#This Row],[MOH 731_HIV_TB New Known HIV Positive (KP) on HAART_HV03-64]]</f>
        <v>0</v>
      </c>
      <c r="CX547" s="6">
        <f>Table1[[#This Row],[MOH 731_HIV_TB New_start_HAART_HV03-65]]</f>
        <v>0</v>
      </c>
      <c r="CY547" s="6">
        <f>SUM(Table1[[#This Row],[tb_alreadyart_3082]:[tb_newart_3083]])</f>
        <v>0</v>
      </c>
      <c r="CZ547" s="6">
        <f>SUM(Table1[[#This Row],[MOH 731_HTS_No. Initiated on PrEP (NEW)_General popn _(M)_ HV01-19]:[MOH 731_HTS_No. Initiated on PrEP (NEW)_Pregnant and breastfeeding women HV01-31]])</f>
        <v>0</v>
      </c>
      <c r="DA547" s="6">
        <f t="shared" si="93"/>
        <v>0</v>
      </c>
      <c r="DB547" s="6">
        <f t="shared" si="94"/>
        <v>0</v>
      </c>
      <c r="DC547" s="6">
        <f>Table1[[#This Row],[MOH 711 SGBV Total Survivors Seen]]</f>
        <v>0</v>
      </c>
      <c r="DD547" s="6">
        <f t="shared" si="95"/>
        <v>0</v>
      </c>
      <c r="DE547" s="6">
        <f t="shared" si="96"/>
        <v>0</v>
      </c>
      <c r="DF547" s="6">
        <f>SUM(Table1[[#This Row],[MOH 731_HIV_TB_StartTPT_&lt;15 HV03-31]:[MOH 731_HIV_TB_StartTPT_15+ HV03-32]])</f>
        <v>0</v>
      </c>
      <c r="DG547" s="6">
        <f t="shared" si="97"/>
        <v>0</v>
      </c>
      <c r="DH547" s="18"/>
      <c r="DI547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('202408_gUbOxK2RoDe','202408','gUbOxK2RoDe','15548','0','0','3','0','0','0','0','0','0','0','0','0','0','0','3','0','0','0','0','0','0','0','0','0','0','0','0','0','0','0','0','0');</v>
      </c>
    </row>
    <row r="548" spans="2:113" x14ac:dyDescent="0.25">
      <c r="B548" s="1">
        <v>202408</v>
      </c>
      <c r="C548" s="2">
        <v>45505</v>
      </c>
      <c r="D548" s="1">
        <v>202408</v>
      </c>
      <c r="E548" s="1"/>
      <c r="F548" s="1" t="s">
        <v>753</v>
      </c>
      <c r="G548" s="1" t="s">
        <v>754</v>
      </c>
      <c r="H548" s="1">
        <v>26497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>
        <v>1</v>
      </c>
      <c r="BZ548" s="1"/>
      <c r="CA548" s="1"/>
      <c r="CB548" s="16">
        <f>SUM(Table1[[#This Row],[MOH 731_HTS_Positive_2-9 _(M)_ HV01-06]:[MOH 731_HTS_Positive_25+ _(F) (Including PMTCT)_HV01-15]])</f>
        <v>0</v>
      </c>
      <c r="CC548" s="16">
        <f>SUM(Table1[[#This Row],[MOH 731_HTS_Tests _(M)_ HV01-01]:[MOH 731_HTS_Tests _(F) (Including PMTCT)_ HV01-02]])</f>
        <v>0</v>
      </c>
      <c r="CD548" s="16">
        <f>Table1[[#This Row],[MOH 711 New ANC clients]]</f>
        <v>1</v>
      </c>
      <c r="CE548" s="6">
        <f>SUM(Table1[[#This Row],[MOH 731_EMTCT_Tested at ANC_Initial_HV02-02]])</f>
        <v>0</v>
      </c>
      <c r="CF548" s="6">
        <f t="shared" si="99"/>
        <v>0</v>
      </c>
      <c r="CG548" s="6">
        <f t="shared" si="99"/>
        <v>0</v>
      </c>
      <c r="CH548" s="6">
        <f>SUM(Table1[[#This Row],[MOH 731_EMTCT_Known Positive at 1st ANC_HV02-01]])</f>
        <v>0</v>
      </c>
      <c r="CI548" s="6">
        <f>SUM(Table1[[#This Row],[MOH 731_EMTCT_Positive Results_ANC_HV02-10]])</f>
        <v>0</v>
      </c>
      <c r="CJ548" s="6">
        <f t="shared" si="89"/>
        <v>0</v>
      </c>
      <c r="CK548" s="6">
        <f t="shared" si="90"/>
        <v>0</v>
      </c>
      <c r="CL548" s="6">
        <f>Table1[[#This Row],[MOH 731_EMTCT_Start HAART_ANC_HV02-15]]</f>
        <v>0</v>
      </c>
      <c r="CM548" s="6">
        <f>Table1[[#This Row],[MOH 731_EMTCT_On HAART at 1st ANC_HV02-14]]</f>
        <v>0</v>
      </c>
      <c r="CN548" s="6">
        <f>SUM(Table1[[#This Row],[MOH 731_HIV_TB_StartART_&lt;1 (M) HV03-01]:[MOH 731_HIV_TB_StartART_25+_(F)_HV03-14]])</f>
        <v>0</v>
      </c>
      <c r="CO548" s="6">
        <f>SUM(Table1[[#This Row],[MOH 731_HIV_TB_OnART_&lt;1 (M) HV03-15]:[MOH 731_HIV_TB_OnART_25+_(F)_HV03-28]])</f>
        <v>0</v>
      </c>
      <c r="CP548" s="6">
        <f>Table1[[#This Row],[anc1_731]]</f>
        <v>1</v>
      </c>
      <c r="CQ548" s="6">
        <f>Table1[[#This Row],[anc_kp]]</f>
        <v>0</v>
      </c>
      <c r="CR548" s="6">
        <f>Table1[[#This Row],[MOH 731_HIV_TB cases_New_HV03-61]]</f>
        <v>0</v>
      </c>
      <c r="CS548" s="6">
        <f>Table1[[#This Row],[MOH 731_HIV_TB New_KnownHIVPositive(KPs)_HV03-62]]</f>
        <v>0</v>
      </c>
      <c r="CT548" s="6">
        <f t="shared" si="91"/>
        <v>0</v>
      </c>
      <c r="CU548" s="6">
        <f t="shared" si="92"/>
        <v>0</v>
      </c>
      <c r="CV548" s="6">
        <f>Table1[[#This Row],[MOH 731_HIV_TB New HIV Positive_HV03-63]]</f>
        <v>0</v>
      </c>
      <c r="CW548" s="6">
        <f>Table1[[#This Row],[MOH 731_HIV_TB New Known HIV Positive (KP) on HAART_HV03-64]]</f>
        <v>0</v>
      </c>
      <c r="CX548" s="6">
        <f>Table1[[#This Row],[MOH 731_HIV_TB New_start_HAART_HV03-65]]</f>
        <v>0</v>
      </c>
      <c r="CY548" s="6">
        <f>SUM(Table1[[#This Row],[tb_alreadyart_3082]:[tb_newart_3083]])</f>
        <v>0</v>
      </c>
      <c r="CZ548" s="6">
        <f>SUM(Table1[[#This Row],[MOH 731_HTS_No. Initiated on PrEP (NEW)_General popn _(M)_ HV01-19]:[MOH 731_HTS_No. Initiated on PrEP (NEW)_Pregnant and breastfeeding women HV01-31]])</f>
        <v>0</v>
      </c>
      <c r="DA548" s="6">
        <f t="shared" si="93"/>
        <v>0</v>
      </c>
      <c r="DB548" s="6">
        <f t="shared" si="94"/>
        <v>0</v>
      </c>
      <c r="DC548" s="6">
        <f>Table1[[#This Row],[MOH 711 SGBV Total Survivors Seen]]</f>
        <v>0</v>
      </c>
      <c r="DD548" s="6">
        <f t="shared" si="95"/>
        <v>0</v>
      </c>
      <c r="DE548" s="6">
        <f t="shared" si="96"/>
        <v>0</v>
      </c>
      <c r="DF548" s="6">
        <f>SUM(Table1[[#This Row],[MOH 731_HIV_TB_StartTPT_&lt;15 HV03-31]:[MOH 731_HIV_TB_StartTPT_15+ HV03-32]])</f>
        <v>0</v>
      </c>
      <c r="DG548" s="6">
        <f t="shared" si="97"/>
        <v>0</v>
      </c>
      <c r="DH548" s="18"/>
      <c r="DI548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('202408_xneSLtyHXIC','202408','xneSLtyHXIC','26497','0','0','1','0','0','0','0','0','0','0','0','0','0','0','1','0','0','0','0','0','0','0','0','0','0','0','0','0','0','0','0','0');</v>
      </c>
    </row>
    <row r="549" spans="2:113" x14ac:dyDescent="0.25">
      <c r="B549" s="1">
        <v>202408</v>
      </c>
      <c r="C549" s="2">
        <v>45505</v>
      </c>
      <c r="D549" s="1">
        <v>202408</v>
      </c>
      <c r="E549" s="1"/>
      <c r="F549" s="1" t="s">
        <v>436</v>
      </c>
      <c r="G549" s="1" t="s">
        <v>437</v>
      </c>
      <c r="H549" s="1">
        <v>15549</v>
      </c>
      <c r="I549" s="1"/>
      <c r="J549" s="1">
        <v>13</v>
      </c>
      <c r="K549" s="1">
        <v>30</v>
      </c>
      <c r="L549" s="1"/>
      <c r="M549" s="1"/>
      <c r="N549" s="1"/>
      <c r="O549" s="1"/>
      <c r="P549" s="1"/>
      <c r="Q549" s="1"/>
      <c r="R549" s="1"/>
      <c r="S549" s="1"/>
      <c r="T549" s="1"/>
      <c r="U549" s="1">
        <v>1</v>
      </c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>
        <v>4</v>
      </c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>
        <v>1</v>
      </c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>
        <v>4</v>
      </c>
      <c r="BR549" s="1"/>
      <c r="BS549" s="1"/>
      <c r="BT549" s="1"/>
      <c r="BU549" s="1"/>
      <c r="BV549" s="1"/>
      <c r="BW549" s="1"/>
      <c r="BX549" s="1"/>
      <c r="BY549" s="1">
        <v>4</v>
      </c>
      <c r="BZ549" s="1"/>
      <c r="CA549" s="1"/>
      <c r="CB549" s="16">
        <f>SUM(Table1[[#This Row],[MOH 731_HTS_Positive_2-9 _(M)_ HV01-06]:[MOH 731_HTS_Positive_25+ _(F) (Including PMTCT)_HV01-15]])</f>
        <v>1</v>
      </c>
      <c r="CC549" s="16">
        <f>SUM(Table1[[#This Row],[MOH 731_HTS_Tests _(M)_ HV01-01]:[MOH 731_HTS_Tests _(F) (Including PMTCT)_ HV01-02]])</f>
        <v>43</v>
      </c>
      <c r="CD549" s="16">
        <f>Table1[[#This Row],[MOH 711 New ANC clients]]</f>
        <v>4</v>
      </c>
      <c r="CE549" s="6">
        <f>SUM(Table1[[#This Row],[MOH 731_EMTCT_Tested at ANC_Initial_HV02-02]])</f>
        <v>4</v>
      </c>
      <c r="CF549" s="6">
        <f t="shared" si="99"/>
        <v>0</v>
      </c>
      <c r="CG549" s="6">
        <f t="shared" si="99"/>
        <v>0</v>
      </c>
      <c r="CH549" s="6">
        <f>SUM(Table1[[#This Row],[MOH 731_EMTCT_Known Positive at 1st ANC_HV02-01]])</f>
        <v>0</v>
      </c>
      <c r="CI549" s="6">
        <f>SUM(Table1[[#This Row],[MOH 731_EMTCT_Positive Results_ANC_HV02-10]])</f>
        <v>0</v>
      </c>
      <c r="CJ549" s="6">
        <f t="shared" si="89"/>
        <v>0</v>
      </c>
      <c r="CK549" s="6">
        <f t="shared" si="90"/>
        <v>0</v>
      </c>
      <c r="CL549" s="6">
        <f>Table1[[#This Row],[MOH 731_EMTCT_Start HAART_ANC_HV02-15]]</f>
        <v>0</v>
      </c>
      <c r="CM549" s="6">
        <f>Table1[[#This Row],[MOH 731_EMTCT_On HAART at 1st ANC_HV02-14]]</f>
        <v>0</v>
      </c>
      <c r="CN549" s="6">
        <f>SUM(Table1[[#This Row],[MOH 731_HIV_TB_StartART_&lt;1 (M) HV03-01]:[MOH 731_HIV_TB_StartART_25+_(F)_HV03-14]])</f>
        <v>1</v>
      </c>
      <c r="CO549" s="6">
        <f>SUM(Table1[[#This Row],[MOH 731_HIV_TB_OnART_&lt;1 (M) HV03-15]:[MOH 731_HIV_TB_OnART_25+_(F)_HV03-28]])</f>
        <v>4</v>
      </c>
      <c r="CP549" s="6">
        <f>Table1[[#This Row],[anc1_731]]</f>
        <v>4</v>
      </c>
      <c r="CQ549" s="6">
        <f>Table1[[#This Row],[anc_kp]]</f>
        <v>0</v>
      </c>
      <c r="CR549" s="6">
        <f>Table1[[#This Row],[MOH 731_HIV_TB cases_New_HV03-61]]</f>
        <v>0</v>
      </c>
      <c r="CS549" s="6">
        <f>Table1[[#This Row],[MOH 731_HIV_TB New_KnownHIVPositive(KPs)_HV03-62]]</f>
        <v>0</v>
      </c>
      <c r="CT549" s="6">
        <f t="shared" si="91"/>
        <v>0</v>
      </c>
      <c r="CU549" s="6">
        <f t="shared" si="92"/>
        <v>0</v>
      </c>
      <c r="CV549" s="6">
        <f>Table1[[#This Row],[MOH 731_HIV_TB New HIV Positive_HV03-63]]</f>
        <v>0</v>
      </c>
      <c r="CW549" s="6">
        <f>Table1[[#This Row],[MOH 731_HIV_TB New Known HIV Positive (KP) on HAART_HV03-64]]</f>
        <v>0</v>
      </c>
      <c r="CX549" s="6">
        <f>Table1[[#This Row],[MOH 731_HIV_TB New_start_HAART_HV03-65]]</f>
        <v>0</v>
      </c>
      <c r="CY549" s="6">
        <f>SUM(Table1[[#This Row],[tb_alreadyart_3082]:[tb_newart_3083]])</f>
        <v>0</v>
      </c>
      <c r="CZ549" s="6">
        <f>SUM(Table1[[#This Row],[MOH 731_HTS_No. Initiated on PrEP (NEW)_General popn _(M)_ HV01-19]:[MOH 731_HTS_No. Initiated on PrEP (NEW)_Pregnant and breastfeeding women HV01-31]])</f>
        <v>0</v>
      </c>
      <c r="DA549" s="6">
        <f t="shared" si="93"/>
        <v>0</v>
      </c>
      <c r="DB549" s="6">
        <f t="shared" si="94"/>
        <v>0</v>
      </c>
      <c r="DC549" s="6">
        <f>Table1[[#This Row],[MOH 711 SGBV Total Survivors Seen]]</f>
        <v>0</v>
      </c>
      <c r="DD549" s="6">
        <f t="shared" si="95"/>
        <v>0</v>
      </c>
      <c r="DE549" s="6">
        <f t="shared" si="96"/>
        <v>0</v>
      </c>
      <c r="DF549" s="6">
        <f>SUM(Table1[[#This Row],[MOH 731_HIV_TB_StartTPT_&lt;15 HV03-31]:[MOH 731_HIV_TB_StartTPT_15+ HV03-32]])</f>
        <v>0</v>
      </c>
      <c r="DG549" s="6">
        <f t="shared" si="97"/>
        <v>0</v>
      </c>
      <c r="DH549" s="18"/>
      <c r="DI549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('202408_o0YDpXsWuEs','202408','o0YDpXsWuEs','15549','1','43','4','4','0','0','0','0','0','0','0','0','1','4','4','0','0','0','0','0','0','0','0','0','0','0','0','0','0','0','0','0');</v>
      </c>
    </row>
    <row r="550" spans="2:113" x14ac:dyDescent="0.25">
      <c r="B550" s="1">
        <v>202408</v>
      </c>
      <c r="C550" s="2">
        <v>45505</v>
      </c>
      <c r="D550" s="1">
        <v>202408</v>
      </c>
      <c r="E550" s="1"/>
      <c r="F550" s="1" t="s">
        <v>438</v>
      </c>
      <c r="G550" s="1" t="s">
        <v>439</v>
      </c>
      <c r="H550" s="1">
        <v>29948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>
        <v>2</v>
      </c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>
        <v>2</v>
      </c>
      <c r="BZ550" s="1"/>
      <c r="CA550" s="1"/>
      <c r="CB550" s="16">
        <f>SUM(Table1[[#This Row],[MOH 731_HTS_Positive_2-9 _(M)_ HV01-06]:[MOH 731_HTS_Positive_25+ _(F) (Including PMTCT)_HV01-15]])</f>
        <v>0</v>
      </c>
      <c r="CC550" s="16">
        <f>SUM(Table1[[#This Row],[MOH 731_HTS_Tests _(M)_ HV01-01]:[MOH 731_HTS_Tests _(F) (Including PMTCT)_ HV01-02]])</f>
        <v>0</v>
      </c>
      <c r="CD550" s="16">
        <f>Table1[[#This Row],[MOH 711 New ANC clients]]</f>
        <v>2</v>
      </c>
      <c r="CE550" s="6">
        <f>SUM(Table1[[#This Row],[MOH 731_EMTCT_Tested at ANC_Initial_HV02-02]])</f>
        <v>2</v>
      </c>
      <c r="CF550" s="6">
        <f t="shared" si="99"/>
        <v>0</v>
      </c>
      <c r="CG550" s="6">
        <f t="shared" si="99"/>
        <v>0</v>
      </c>
      <c r="CH550" s="6">
        <f>SUM(Table1[[#This Row],[MOH 731_EMTCT_Known Positive at 1st ANC_HV02-01]])</f>
        <v>0</v>
      </c>
      <c r="CI550" s="6">
        <f>SUM(Table1[[#This Row],[MOH 731_EMTCT_Positive Results_ANC_HV02-10]])</f>
        <v>0</v>
      </c>
      <c r="CJ550" s="6">
        <f t="shared" si="89"/>
        <v>0</v>
      </c>
      <c r="CK550" s="6">
        <f t="shared" si="90"/>
        <v>0</v>
      </c>
      <c r="CL550" s="6">
        <f>Table1[[#This Row],[MOH 731_EMTCT_Start HAART_ANC_HV02-15]]</f>
        <v>0</v>
      </c>
      <c r="CM550" s="6">
        <f>Table1[[#This Row],[MOH 731_EMTCT_On HAART at 1st ANC_HV02-14]]</f>
        <v>0</v>
      </c>
      <c r="CN550" s="6">
        <f>SUM(Table1[[#This Row],[MOH 731_HIV_TB_StartART_&lt;1 (M) HV03-01]:[MOH 731_HIV_TB_StartART_25+_(F)_HV03-14]])</f>
        <v>0</v>
      </c>
      <c r="CO550" s="6">
        <f>SUM(Table1[[#This Row],[MOH 731_HIV_TB_OnART_&lt;1 (M) HV03-15]:[MOH 731_HIV_TB_OnART_25+_(F)_HV03-28]])</f>
        <v>0</v>
      </c>
      <c r="CP550" s="6">
        <f>Table1[[#This Row],[anc1_731]]</f>
        <v>2</v>
      </c>
      <c r="CQ550" s="6">
        <f>Table1[[#This Row],[anc_kp]]</f>
        <v>0</v>
      </c>
      <c r="CR550" s="6">
        <f>Table1[[#This Row],[MOH 731_HIV_TB cases_New_HV03-61]]</f>
        <v>0</v>
      </c>
      <c r="CS550" s="6">
        <f>Table1[[#This Row],[MOH 731_HIV_TB New_KnownHIVPositive(KPs)_HV03-62]]</f>
        <v>0</v>
      </c>
      <c r="CT550" s="6">
        <f t="shared" si="91"/>
        <v>0</v>
      </c>
      <c r="CU550" s="6">
        <f t="shared" si="92"/>
        <v>0</v>
      </c>
      <c r="CV550" s="6">
        <f>Table1[[#This Row],[MOH 731_HIV_TB New HIV Positive_HV03-63]]</f>
        <v>0</v>
      </c>
      <c r="CW550" s="6">
        <f>Table1[[#This Row],[MOH 731_HIV_TB New Known HIV Positive (KP) on HAART_HV03-64]]</f>
        <v>0</v>
      </c>
      <c r="CX550" s="6">
        <f>Table1[[#This Row],[MOH 731_HIV_TB New_start_HAART_HV03-65]]</f>
        <v>0</v>
      </c>
      <c r="CY550" s="6">
        <f>SUM(Table1[[#This Row],[tb_alreadyart_3082]:[tb_newart_3083]])</f>
        <v>0</v>
      </c>
      <c r="CZ550" s="6">
        <f>SUM(Table1[[#This Row],[MOH 731_HTS_No. Initiated on PrEP (NEW)_General popn _(M)_ HV01-19]:[MOH 731_HTS_No. Initiated on PrEP (NEW)_Pregnant and breastfeeding women HV01-31]])</f>
        <v>0</v>
      </c>
      <c r="DA550" s="6">
        <f t="shared" si="93"/>
        <v>0</v>
      </c>
      <c r="DB550" s="6">
        <f t="shared" si="94"/>
        <v>0</v>
      </c>
      <c r="DC550" s="6">
        <f>Table1[[#This Row],[MOH 711 SGBV Total Survivors Seen]]</f>
        <v>0</v>
      </c>
      <c r="DD550" s="6">
        <f t="shared" si="95"/>
        <v>0</v>
      </c>
      <c r="DE550" s="6">
        <f t="shared" si="96"/>
        <v>0</v>
      </c>
      <c r="DF550" s="6">
        <f>SUM(Table1[[#This Row],[MOH 731_HIV_TB_StartTPT_&lt;15 HV03-31]:[MOH 731_HIV_TB_StartTPT_15+ HV03-32]])</f>
        <v>0</v>
      </c>
      <c r="DG550" s="6">
        <f t="shared" si="97"/>
        <v>0</v>
      </c>
      <c r="DH550" s="18"/>
      <c r="DI550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('202408_SjbHHLKPYsQ','202408','SjbHHLKPYsQ','29948','0','0','2','2','0','0','0','0','0','0','0','0','0','0','2','0','0','0','0','0','0','0','0','0','0','0','0','0','0','0','0','0');</v>
      </c>
    </row>
    <row r="551" spans="2:113" x14ac:dyDescent="0.25">
      <c r="B551" s="1">
        <v>202408</v>
      </c>
      <c r="C551" s="2">
        <v>45505</v>
      </c>
      <c r="D551" s="1">
        <v>202408</v>
      </c>
      <c r="E551" s="1"/>
      <c r="F551" s="1" t="s">
        <v>440</v>
      </c>
      <c r="G551" s="1" t="s">
        <v>441</v>
      </c>
      <c r="H551" s="1">
        <v>15562</v>
      </c>
      <c r="I551" s="1"/>
      <c r="J551" s="1">
        <v>5</v>
      </c>
      <c r="K551" s="1">
        <v>8</v>
      </c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>
        <v>2</v>
      </c>
      <c r="AK551" s="1">
        <v>3</v>
      </c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>
        <v>2</v>
      </c>
      <c r="BZ551" s="1"/>
      <c r="CA551" s="1"/>
      <c r="CB551" s="16">
        <f>SUM(Table1[[#This Row],[MOH 731_HTS_Positive_2-9 _(M)_ HV01-06]:[MOH 731_HTS_Positive_25+ _(F) (Including PMTCT)_HV01-15]])</f>
        <v>0</v>
      </c>
      <c r="CC551" s="16">
        <f>SUM(Table1[[#This Row],[MOH 731_HTS_Tests _(M)_ HV01-01]:[MOH 731_HTS_Tests _(F) (Including PMTCT)_ HV01-02]])</f>
        <v>13</v>
      </c>
      <c r="CD551" s="16">
        <f>Table1[[#This Row],[MOH 711 New ANC clients]]</f>
        <v>2</v>
      </c>
      <c r="CE551" s="6">
        <f>SUM(Table1[[#This Row],[MOH 731_EMTCT_Tested at ANC_Initial_HV02-02]])</f>
        <v>2</v>
      </c>
      <c r="CF551" s="6">
        <f t="shared" si="99"/>
        <v>0</v>
      </c>
      <c r="CG551" s="6">
        <f t="shared" si="99"/>
        <v>0</v>
      </c>
      <c r="CH551" s="6">
        <f>SUM(Table1[[#This Row],[MOH 731_EMTCT_Known Positive at 1st ANC_HV02-01]])</f>
        <v>0</v>
      </c>
      <c r="CI551" s="6">
        <f>SUM(Table1[[#This Row],[MOH 731_EMTCT_Positive Results_ANC_HV02-10]])</f>
        <v>0</v>
      </c>
      <c r="CJ551" s="6">
        <f t="shared" si="89"/>
        <v>0</v>
      </c>
      <c r="CK551" s="6">
        <f t="shared" si="90"/>
        <v>0</v>
      </c>
      <c r="CL551" s="6">
        <f>Table1[[#This Row],[MOH 731_EMTCT_Start HAART_ANC_HV02-15]]</f>
        <v>0</v>
      </c>
      <c r="CM551" s="6">
        <f>Table1[[#This Row],[MOH 731_EMTCT_On HAART at 1st ANC_HV02-14]]</f>
        <v>0</v>
      </c>
      <c r="CN551" s="6">
        <f>SUM(Table1[[#This Row],[MOH 731_HIV_TB_StartART_&lt;1 (M) HV03-01]:[MOH 731_HIV_TB_StartART_25+_(F)_HV03-14]])</f>
        <v>0</v>
      </c>
      <c r="CO551" s="6">
        <f>SUM(Table1[[#This Row],[MOH 731_HIV_TB_OnART_&lt;1 (M) HV03-15]:[MOH 731_HIV_TB_OnART_25+_(F)_HV03-28]])</f>
        <v>0</v>
      </c>
      <c r="CP551" s="6">
        <f>Table1[[#This Row],[anc1_731]]</f>
        <v>2</v>
      </c>
      <c r="CQ551" s="6">
        <f>Table1[[#This Row],[anc_kp]]</f>
        <v>0</v>
      </c>
      <c r="CR551" s="6">
        <f>Table1[[#This Row],[MOH 731_HIV_TB cases_New_HV03-61]]</f>
        <v>0</v>
      </c>
      <c r="CS551" s="6">
        <f>Table1[[#This Row],[MOH 731_HIV_TB New_KnownHIVPositive(KPs)_HV03-62]]</f>
        <v>0</v>
      </c>
      <c r="CT551" s="6">
        <f t="shared" si="91"/>
        <v>0</v>
      </c>
      <c r="CU551" s="6">
        <f t="shared" si="92"/>
        <v>0</v>
      </c>
      <c r="CV551" s="6">
        <f>Table1[[#This Row],[MOH 731_HIV_TB New HIV Positive_HV03-63]]</f>
        <v>0</v>
      </c>
      <c r="CW551" s="6">
        <f>Table1[[#This Row],[MOH 731_HIV_TB New Known HIV Positive (KP) on HAART_HV03-64]]</f>
        <v>0</v>
      </c>
      <c r="CX551" s="6">
        <f>Table1[[#This Row],[MOH 731_HIV_TB New_start_HAART_HV03-65]]</f>
        <v>0</v>
      </c>
      <c r="CY551" s="6">
        <f>SUM(Table1[[#This Row],[tb_alreadyart_3082]:[tb_newart_3083]])</f>
        <v>0</v>
      </c>
      <c r="CZ551" s="6">
        <f>SUM(Table1[[#This Row],[MOH 731_HTS_No. Initiated on PrEP (NEW)_General popn _(M)_ HV01-19]:[MOH 731_HTS_No. Initiated on PrEP (NEW)_Pregnant and breastfeeding women HV01-31]])</f>
        <v>0</v>
      </c>
      <c r="DA551" s="6">
        <f t="shared" si="93"/>
        <v>0</v>
      </c>
      <c r="DB551" s="6">
        <f t="shared" si="94"/>
        <v>0</v>
      </c>
      <c r="DC551" s="6">
        <f>Table1[[#This Row],[MOH 711 SGBV Total Survivors Seen]]</f>
        <v>0</v>
      </c>
      <c r="DD551" s="6">
        <f t="shared" si="95"/>
        <v>0</v>
      </c>
      <c r="DE551" s="6">
        <f t="shared" si="96"/>
        <v>0</v>
      </c>
      <c r="DF551" s="6">
        <f>SUM(Table1[[#This Row],[MOH 731_HIV_TB_StartTPT_&lt;15 HV03-31]:[MOH 731_HIV_TB_StartTPT_15+ HV03-32]])</f>
        <v>0</v>
      </c>
      <c r="DG551" s="6">
        <f t="shared" si="97"/>
        <v>0</v>
      </c>
      <c r="DH551" s="18"/>
      <c r="DI551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('202408_BD4MjPdzyUY','202408','BD4MjPdzyUY','15562','0','13','2','2','0','0','0','0','0','0','0','0','0','0','2','0','0','0','0','0','0','0','0','0','0','0','0','0','0','0','0','0');</v>
      </c>
    </row>
    <row r="552" spans="2:113" x14ac:dyDescent="0.25">
      <c r="B552" s="1">
        <v>202408</v>
      </c>
      <c r="C552" s="2">
        <v>45505</v>
      </c>
      <c r="D552" s="1">
        <v>202408</v>
      </c>
      <c r="E552" s="1"/>
      <c r="F552" s="1" t="s">
        <v>442</v>
      </c>
      <c r="G552" s="1" t="s">
        <v>443</v>
      </c>
      <c r="H552" s="1">
        <v>15566</v>
      </c>
      <c r="I552" s="1"/>
      <c r="J552" s="1">
        <v>1</v>
      </c>
      <c r="K552" s="1">
        <v>13</v>
      </c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>
        <v>5</v>
      </c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>
        <v>5</v>
      </c>
      <c r="BZ552" s="1"/>
      <c r="CA552" s="1"/>
      <c r="CB552" s="16">
        <f>SUM(Table1[[#This Row],[MOH 731_HTS_Positive_2-9 _(M)_ HV01-06]:[MOH 731_HTS_Positive_25+ _(F) (Including PMTCT)_HV01-15]])</f>
        <v>0</v>
      </c>
      <c r="CC552" s="16">
        <f>SUM(Table1[[#This Row],[MOH 731_HTS_Tests _(M)_ HV01-01]:[MOH 731_HTS_Tests _(F) (Including PMTCT)_ HV01-02]])</f>
        <v>14</v>
      </c>
      <c r="CD552" s="16">
        <f>Table1[[#This Row],[MOH 711 New ANC clients]]</f>
        <v>5</v>
      </c>
      <c r="CE552" s="6">
        <f>SUM(Table1[[#This Row],[MOH 731_EMTCT_Tested at ANC_Initial_HV02-02]])</f>
        <v>5</v>
      </c>
      <c r="CF552" s="6">
        <f t="shared" si="99"/>
        <v>0</v>
      </c>
      <c r="CG552" s="6">
        <f t="shared" si="99"/>
        <v>0</v>
      </c>
      <c r="CH552" s="6">
        <f>SUM(Table1[[#This Row],[MOH 731_EMTCT_Known Positive at 1st ANC_HV02-01]])</f>
        <v>0</v>
      </c>
      <c r="CI552" s="6">
        <f>SUM(Table1[[#This Row],[MOH 731_EMTCT_Positive Results_ANC_HV02-10]])</f>
        <v>0</v>
      </c>
      <c r="CJ552" s="6">
        <f t="shared" si="89"/>
        <v>0</v>
      </c>
      <c r="CK552" s="6">
        <f t="shared" si="90"/>
        <v>0</v>
      </c>
      <c r="CL552" s="6">
        <f>Table1[[#This Row],[MOH 731_EMTCT_Start HAART_ANC_HV02-15]]</f>
        <v>0</v>
      </c>
      <c r="CM552" s="6">
        <f>Table1[[#This Row],[MOH 731_EMTCT_On HAART at 1st ANC_HV02-14]]</f>
        <v>0</v>
      </c>
      <c r="CN552" s="6">
        <f>SUM(Table1[[#This Row],[MOH 731_HIV_TB_StartART_&lt;1 (M) HV03-01]:[MOH 731_HIV_TB_StartART_25+_(F)_HV03-14]])</f>
        <v>0</v>
      </c>
      <c r="CO552" s="6">
        <f>SUM(Table1[[#This Row],[MOH 731_HIV_TB_OnART_&lt;1 (M) HV03-15]:[MOH 731_HIV_TB_OnART_25+_(F)_HV03-28]])</f>
        <v>0</v>
      </c>
      <c r="CP552" s="6">
        <f>Table1[[#This Row],[anc1_731]]</f>
        <v>5</v>
      </c>
      <c r="CQ552" s="6">
        <f>Table1[[#This Row],[anc_kp]]</f>
        <v>0</v>
      </c>
      <c r="CR552" s="6">
        <f>Table1[[#This Row],[MOH 731_HIV_TB cases_New_HV03-61]]</f>
        <v>0</v>
      </c>
      <c r="CS552" s="6">
        <f>Table1[[#This Row],[MOH 731_HIV_TB New_KnownHIVPositive(KPs)_HV03-62]]</f>
        <v>0</v>
      </c>
      <c r="CT552" s="6">
        <f t="shared" si="91"/>
        <v>0</v>
      </c>
      <c r="CU552" s="6">
        <f t="shared" si="92"/>
        <v>0</v>
      </c>
      <c r="CV552" s="6">
        <f>Table1[[#This Row],[MOH 731_HIV_TB New HIV Positive_HV03-63]]</f>
        <v>0</v>
      </c>
      <c r="CW552" s="6">
        <f>Table1[[#This Row],[MOH 731_HIV_TB New Known HIV Positive (KP) on HAART_HV03-64]]</f>
        <v>0</v>
      </c>
      <c r="CX552" s="6">
        <f>Table1[[#This Row],[MOH 731_HIV_TB New_start_HAART_HV03-65]]</f>
        <v>0</v>
      </c>
      <c r="CY552" s="6">
        <f>SUM(Table1[[#This Row],[tb_alreadyart_3082]:[tb_newart_3083]])</f>
        <v>0</v>
      </c>
      <c r="CZ552" s="6">
        <f>SUM(Table1[[#This Row],[MOH 731_HTS_No. Initiated on PrEP (NEW)_General popn _(M)_ HV01-19]:[MOH 731_HTS_No. Initiated on PrEP (NEW)_Pregnant and breastfeeding women HV01-31]])</f>
        <v>0</v>
      </c>
      <c r="DA552" s="6">
        <f t="shared" si="93"/>
        <v>0</v>
      </c>
      <c r="DB552" s="6">
        <f t="shared" si="94"/>
        <v>0</v>
      </c>
      <c r="DC552" s="6">
        <f>Table1[[#This Row],[MOH 711 SGBV Total Survivors Seen]]</f>
        <v>0</v>
      </c>
      <c r="DD552" s="6">
        <f t="shared" si="95"/>
        <v>0</v>
      </c>
      <c r="DE552" s="6">
        <f t="shared" si="96"/>
        <v>0</v>
      </c>
      <c r="DF552" s="6">
        <f>SUM(Table1[[#This Row],[MOH 731_HIV_TB_StartTPT_&lt;15 HV03-31]:[MOH 731_HIV_TB_StartTPT_15+ HV03-32]])</f>
        <v>0</v>
      </c>
      <c r="DG552" s="6">
        <f t="shared" si="97"/>
        <v>0</v>
      </c>
      <c r="DH552" s="18"/>
      <c r="DI552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('202408_aTYrHCmL5Tx','202408','aTYrHCmL5Tx','15566','0','14','5','5','0','0','0','0','0','0','0','0','0','0','5','0','0','0','0','0','0','0','0','0','0','0','0','0','0','0','0','0');</v>
      </c>
    </row>
    <row r="553" spans="2:113" x14ac:dyDescent="0.25">
      <c r="B553" s="1">
        <v>202408</v>
      </c>
      <c r="C553" s="2">
        <v>45505</v>
      </c>
      <c r="D553" s="1">
        <v>202408</v>
      </c>
      <c r="E553" s="1"/>
      <c r="F553" s="1" t="s">
        <v>444</v>
      </c>
      <c r="G553" s="1" t="s">
        <v>445</v>
      </c>
      <c r="H553" s="1">
        <v>17151</v>
      </c>
      <c r="I553" s="1"/>
      <c r="J553" s="1">
        <v>1</v>
      </c>
      <c r="K553" s="1">
        <v>4</v>
      </c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>
        <v>1</v>
      </c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>
        <v>1</v>
      </c>
      <c r="BZ553" s="1"/>
      <c r="CA553" s="1"/>
      <c r="CB553" s="16">
        <f>SUM(Table1[[#This Row],[MOH 731_HTS_Positive_2-9 _(M)_ HV01-06]:[MOH 731_HTS_Positive_25+ _(F) (Including PMTCT)_HV01-15]])</f>
        <v>0</v>
      </c>
      <c r="CC553" s="16">
        <f>SUM(Table1[[#This Row],[MOH 731_HTS_Tests _(M)_ HV01-01]:[MOH 731_HTS_Tests _(F) (Including PMTCT)_ HV01-02]])</f>
        <v>5</v>
      </c>
      <c r="CD553" s="16">
        <f>Table1[[#This Row],[MOH 711 New ANC clients]]</f>
        <v>1</v>
      </c>
      <c r="CE553" s="6">
        <f>SUM(Table1[[#This Row],[MOH 731_EMTCT_Tested at ANC_Initial_HV02-02]])</f>
        <v>1</v>
      </c>
      <c r="CF553" s="6">
        <f t="shared" si="99"/>
        <v>0</v>
      </c>
      <c r="CG553" s="6">
        <f t="shared" si="99"/>
        <v>0</v>
      </c>
      <c r="CH553" s="6">
        <f>SUM(Table1[[#This Row],[MOH 731_EMTCT_Known Positive at 1st ANC_HV02-01]])</f>
        <v>0</v>
      </c>
      <c r="CI553" s="6">
        <f>SUM(Table1[[#This Row],[MOH 731_EMTCT_Positive Results_ANC_HV02-10]])</f>
        <v>0</v>
      </c>
      <c r="CJ553" s="6">
        <f t="shared" si="89"/>
        <v>0</v>
      </c>
      <c r="CK553" s="6">
        <f t="shared" si="90"/>
        <v>0</v>
      </c>
      <c r="CL553" s="6">
        <f>Table1[[#This Row],[MOH 731_EMTCT_Start HAART_ANC_HV02-15]]</f>
        <v>0</v>
      </c>
      <c r="CM553" s="6">
        <f>Table1[[#This Row],[MOH 731_EMTCT_On HAART at 1st ANC_HV02-14]]</f>
        <v>0</v>
      </c>
      <c r="CN553" s="6">
        <f>SUM(Table1[[#This Row],[MOH 731_HIV_TB_StartART_&lt;1 (M) HV03-01]:[MOH 731_HIV_TB_StartART_25+_(F)_HV03-14]])</f>
        <v>0</v>
      </c>
      <c r="CO553" s="6">
        <f>SUM(Table1[[#This Row],[MOH 731_HIV_TB_OnART_&lt;1 (M) HV03-15]:[MOH 731_HIV_TB_OnART_25+_(F)_HV03-28]])</f>
        <v>0</v>
      </c>
      <c r="CP553" s="6">
        <f>Table1[[#This Row],[anc1_731]]</f>
        <v>1</v>
      </c>
      <c r="CQ553" s="6">
        <f>Table1[[#This Row],[anc_kp]]</f>
        <v>0</v>
      </c>
      <c r="CR553" s="6">
        <f>Table1[[#This Row],[MOH 731_HIV_TB cases_New_HV03-61]]</f>
        <v>0</v>
      </c>
      <c r="CS553" s="6">
        <f>Table1[[#This Row],[MOH 731_HIV_TB New_KnownHIVPositive(KPs)_HV03-62]]</f>
        <v>0</v>
      </c>
      <c r="CT553" s="6">
        <f t="shared" si="91"/>
        <v>0</v>
      </c>
      <c r="CU553" s="6">
        <f t="shared" si="92"/>
        <v>0</v>
      </c>
      <c r="CV553" s="6">
        <f>Table1[[#This Row],[MOH 731_HIV_TB New HIV Positive_HV03-63]]</f>
        <v>0</v>
      </c>
      <c r="CW553" s="6">
        <f>Table1[[#This Row],[MOH 731_HIV_TB New Known HIV Positive (KP) on HAART_HV03-64]]</f>
        <v>0</v>
      </c>
      <c r="CX553" s="6">
        <f>Table1[[#This Row],[MOH 731_HIV_TB New_start_HAART_HV03-65]]</f>
        <v>0</v>
      </c>
      <c r="CY553" s="6">
        <f>SUM(Table1[[#This Row],[tb_alreadyart_3082]:[tb_newart_3083]])</f>
        <v>0</v>
      </c>
      <c r="CZ553" s="6">
        <f>SUM(Table1[[#This Row],[MOH 731_HTS_No. Initiated on PrEP (NEW)_General popn _(M)_ HV01-19]:[MOH 731_HTS_No. Initiated on PrEP (NEW)_Pregnant and breastfeeding women HV01-31]])</f>
        <v>0</v>
      </c>
      <c r="DA553" s="6">
        <f t="shared" si="93"/>
        <v>0</v>
      </c>
      <c r="DB553" s="6">
        <f t="shared" si="94"/>
        <v>0</v>
      </c>
      <c r="DC553" s="6">
        <f>Table1[[#This Row],[MOH 711 SGBV Total Survivors Seen]]</f>
        <v>0</v>
      </c>
      <c r="DD553" s="6">
        <f t="shared" si="95"/>
        <v>0</v>
      </c>
      <c r="DE553" s="6">
        <f t="shared" si="96"/>
        <v>0</v>
      </c>
      <c r="DF553" s="6">
        <f>SUM(Table1[[#This Row],[MOH 731_HIV_TB_StartTPT_&lt;15 HV03-31]:[MOH 731_HIV_TB_StartTPT_15+ HV03-32]])</f>
        <v>0</v>
      </c>
      <c r="DG553" s="6">
        <f t="shared" si="97"/>
        <v>0</v>
      </c>
      <c r="DH553" s="18"/>
      <c r="DI553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('202408_KFQlHx7fNik','202408','KFQlHx7fNik','17151','0','5','1','1','0','0','0','0','0','0','0','0','0','0','1','0','0','0','0','0','0','0','0','0','0','0','0','0','0','0','0','0');</v>
      </c>
    </row>
    <row r="554" spans="2:113" x14ac:dyDescent="0.25">
      <c r="B554" s="1">
        <v>202408</v>
      </c>
      <c r="C554" s="2">
        <v>45505</v>
      </c>
      <c r="D554" s="1">
        <v>202408</v>
      </c>
      <c r="E554" s="1"/>
      <c r="F554" s="1" t="s">
        <v>446</v>
      </c>
      <c r="G554" s="1" t="s">
        <v>447</v>
      </c>
      <c r="H554" s="1">
        <v>20435</v>
      </c>
      <c r="I554" s="1"/>
      <c r="J554" s="1">
        <v>6</v>
      </c>
      <c r="K554" s="1">
        <v>23</v>
      </c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>
        <v>1</v>
      </c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>
        <v>1</v>
      </c>
      <c r="BZ554" s="1"/>
      <c r="CA554" s="1"/>
      <c r="CB554" s="16">
        <f>SUM(Table1[[#This Row],[MOH 731_HTS_Positive_2-9 _(M)_ HV01-06]:[MOH 731_HTS_Positive_25+ _(F) (Including PMTCT)_HV01-15]])</f>
        <v>0</v>
      </c>
      <c r="CC554" s="16">
        <f>SUM(Table1[[#This Row],[MOH 731_HTS_Tests _(M)_ HV01-01]:[MOH 731_HTS_Tests _(F) (Including PMTCT)_ HV01-02]])</f>
        <v>29</v>
      </c>
      <c r="CD554" s="16">
        <f>Table1[[#This Row],[MOH 711 New ANC clients]]</f>
        <v>1</v>
      </c>
      <c r="CE554" s="6">
        <f>SUM(Table1[[#This Row],[MOH 731_EMTCT_Tested at ANC_Initial_HV02-02]])</f>
        <v>1</v>
      </c>
      <c r="CF554" s="6">
        <f t="shared" si="99"/>
        <v>0</v>
      </c>
      <c r="CG554" s="6">
        <f t="shared" si="99"/>
        <v>0</v>
      </c>
      <c r="CH554" s="6">
        <f>SUM(Table1[[#This Row],[MOH 731_EMTCT_Known Positive at 1st ANC_HV02-01]])</f>
        <v>0</v>
      </c>
      <c r="CI554" s="6">
        <f>SUM(Table1[[#This Row],[MOH 731_EMTCT_Positive Results_ANC_HV02-10]])</f>
        <v>0</v>
      </c>
      <c r="CJ554" s="6">
        <f t="shared" si="89"/>
        <v>0</v>
      </c>
      <c r="CK554" s="6">
        <f t="shared" si="90"/>
        <v>0</v>
      </c>
      <c r="CL554" s="6">
        <f>Table1[[#This Row],[MOH 731_EMTCT_Start HAART_ANC_HV02-15]]</f>
        <v>0</v>
      </c>
      <c r="CM554" s="6">
        <f>Table1[[#This Row],[MOH 731_EMTCT_On HAART at 1st ANC_HV02-14]]</f>
        <v>0</v>
      </c>
      <c r="CN554" s="6">
        <f>SUM(Table1[[#This Row],[MOH 731_HIV_TB_StartART_&lt;1 (M) HV03-01]:[MOH 731_HIV_TB_StartART_25+_(F)_HV03-14]])</f>
        <v>0</v>
      </c>
      <c r="CO554" s="6">
        <f>SUM(Table1[[#This Row],[MOH 731_HIV_TB_OnART_&lt;1 (M) HV03-15]:[MOH 731_HIV_TB_OnART_25+_(F)_HV03-28]])</f>
        <v>0</v>
      </c>
      <c r="CP554" s="6">
        <f>Table1[[#This Row],[anc1_731]]</f>
        <v>1</v>
      </c>
      <c r="CQ554" s="6">
        <f>Table1[[#This Row],[anc_kp]]</f>
        <v>0</v>
      </c>
      <c r="CR554" s="6">
        <f>Table1[[#This Row],[MOH 731_HIV_TB cases_New_HV03-61]]</f>
        <v>0</v>
      </c>
      <c r="CS554" s="6">
        <f>Table1[[#This Row],[MOH 731_HIV_TB New_KnownHIVPositive(KPs)_HV03-62]]</f>
        <v>0</v>
      </c>
      <c r="CT554" s="6">
        <f t="shared" si="91"/>
        <v>0</v>
      </c>
      <c r="CU554" s="6">
        <f t="shared" si="92"/>
        <v>0</v>
      </c>
      <c r="CV554" s="6">
        <f>Table1[[#This Row],[MOH 731_HIV_TB New HIV Positive_HV03-63]]</f>
        <v>0</v>
      </c>
      <c r="CW554" s="6">
        <f>Table1[[#This Row],[MOH 731_HIV_TB New Known HIV Positive (KP) on HAART_HV03-64]]</f>
        <v>0</v>
      </c>
      <c r="CX554" s="6">
        <f>Table1[[#This Row],[MOH 731_HIV_TB New_start_HAART_HV03-65]]</f>
        <v>0</v>
      </c>
      <c r="CY554" s="6">
        <f>SUM(Table1[[#This Row],[tb_alreadyart_3082]:[tb_newart_3083]])</f>
        <v>0</v>
      </c>
      <c r="CZ554" s="6">
        <f>SUM(Table1[[#This Row],[MOH 731_HTS_No. Initiated on PrEP (NEW)_General popn _(M)_ HV01-19]:[MOH 731_HTS_No. Initiated on PrEP (NEW)_Pregnant and breastfeeding women HV01-31]])</f>
        <v>0</v>
      </c>
      <c r="DA554" s="6">
        <f t="shared" si="93"/>
        <v>0</v>
      </c>
      <c r="DB554" s="6">
        <f t="shared" si="94"/>
        <v>0</v>
      </c>
      <c r="DC554" s="6">
        <f>Table1[[#This Row],[MOH 711 SGBV Total Survivors Seen]]</f>
        <v>0</v>
      </c>
      <c r="DD554" s="6">
        <f t="shared" si="95"/>
        <v>0</v>
      </c>
      <c r="DE554" s="6">
        <f t="shared" si="96"/>
        <v>0</v>
      </c>
      <c r="DF554" s="6">
        <f>SUM(Table1[[#This Row],[MOH 731_HIV_TB_StartTPT_&lt;15 HV03-31]:[MOH 731_HIV_TB_StartTPT_15+ HV03-32]])</f>
        <v>0</v>
      </c>
      <c r="DG554" s="6">
        <f t="shared" si="97"/>
        <v>0</v>
      </c>
      <c r="DH554" s="18"/>
      <c r="DI554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('202408_HevmijdrRsw','202408','HevmijdrRsw','20435','0','29','1','1','0','0','0','0','0','0','0','0','0','0','1','0','0','0','0','0','0','0','0','0','0','0','0','0','0','0','0','0');</v>
      </c>
    </row>
    <row r="555" spans="2:113" x14ac:dyDescent="0.25">
      <c r="B555" s="1">
        <v>202408</v>
      </c>
      <c r="C555" s="2">
        <v>45505</v>
      </c>
      <c r="D555" s="1">
        <v>202408</v>
      </c>
      <c r="E555" s="1"/>
      <c r="F555" s="1" t="s">
        <v>448</v>
      </c>
      <c r="G555" s="1" t="s">
        <v>449</v>
      </c>
      <c r="H555" s="1">
        <v>17350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>
        <v>1</v>
      </c>
      <c r="BQ555" s="1">
        <v>3</v>
      </c>
      <c r="BR555" s="1"/>
      <c r="BS555" s="1"/>
      <c r="BT555" s="1"/>
      <c r="BU555" s="1"/>
      <c r="BV555" s="1"/>
      <c r="BW555" s="1"/>
      <c r="BX555" s="1"/>
      <c r="BY555" s="1">
        <v>1</v>
      </c>
      <c r="BZ555" s="1"/>
      <c r="CA555" s="1"/>
      <c r="CB555" s="16">
        <f>SUM(Table1[[#This Row],[MOH 731_HTS_Positive_2-9 _(M)_ HV01-06]:[MOH 731_HTS_Positive_25+ _(F) (Including PMTCT)_HV01-15]])</f>
        <v>0</v>
      </c>
      <c r="CC555" s="16">
        <f>SUM(Table1[[#This Row],[MOH 731_HTS_Tests _(M)_ HV01-01]:[MOH 731_HTS_Tests _(F) (Including PMTCT)_ HV01-02]])</f>
        <v>0</v>
      </c>
      <c r="CD555" s="16">
        <f>Table1[[#This Row],[MOH 711 New ANC clients]]</f>
        <v>1</v>
      </c>
      <c r="CE555" s="6">
        <f>SUM(Table1[[#This Row],[MOH 731_EMTCT_Tested at ANC_Initial_HV02-02]])</f>
        <v>0</v>
      </c>
      <c r="CF555" s="6">
        <f t="shared" si="99"/>
        <v>0</v>
      </c>
      <c r="CG555" s="6">
        <f t="shared" si="99"/>
        <v>0</v>
      </c>
      <c r="CH555" s="6">
        <f>SUM(Table1[[#This Row],[MOH 731_EMTCT_Known Positive at 1st ANC_HV02-01]])</f>
        <v>0</v>
      </c>
      <c r="CI555" s="6">
        <f>SUM(Table1[[#This Row],[MOH 731_EMTCT_Positive Results_ANC_HV02-10]])</f>
        <v>0</v>
      </c>
      <c r="CJ555" s="6">
        <f t="shared" si="89"/>
        <v>0</v>
      </c>
      <c r="CK555" s="6">
        <f t="shared" si="90"/>
        <v>0</v>
      </c>
      <c r="CL555" s="6">
        <f>Table1[[#This Row],[MOH 731_EMTCT_Start HAART_ANC_HV02-15]]</f>
        <v>0</v>
      </c>
      <c r="CM555" s="6">
        <f>Table1[[#This Row],[MOH 731_EMTCT_On HAART at 1st ANC_HV02-14]]</f>
        <v>0</v>
      </c>
      <c r="CN555" s="6">
        <f>SUM(Table1[[#This Row],[MOH 731_HIV_TB_StartART_&lt;1 (M) HV03-01]:[MOH 731_HIV_TB_StartART_25+_(F)_HV03-14]])</f>
        <v>0</v>
      </c>
      <c r="CO555" s="6">
        <f>SUM(Table1[[#This Row],[MOH 731_HIV_TB_OnART_&lt;1 (M) HV03-15]:[MOH 731_HIV_TB_OnART_25+_(F)_HV03-28]])</f>
        <v>4</v>
      </c>
      <c r="CP555" s="6">
        <f>Table1[[#This Row],[anc1_731]]</f>
        <v>1</v>
      </c>
      <c r="CQ555" s="6">
        <f>Table1[[#This Row],[anc_kp]]</f>
        <v>0</v>
      </c>
      <c r="CR555" s="6">
        <f>Table1[[#This Row],[MOH 731_HIV_TB cases_New_HV03-61]]</f>
        <v>0</v>
      </c>
      <c r="CS555" s="6">
        <f>Table1[[#This Row],[MOH 731_HIV_TB New_KnownHIVPositive(KPs)_HV03-62]]</f>
        <v>0</v>
      </c>
      <c r="CT555" s="6">
        <f t="shared" si="91"/>
        <v>0</v>
      </c>
      <c r="CU555" s="6">
        <f t="shared" si="92"/>
        <v>0</v>
      </c>
      <c r="CV555" s="6">
        <f>Table1[[#This Row],[MOH 731_HIV_TB New HIV Positive_HV03-63]]</f>
        <v>0</v>
      </c>
      <c r="CW555" s="6">
        <f>Table1[[#This Row],[MOH 731_HIV_TB New Known HIV Positive (KP) on HAART_HV03-64]]</f>
        <v>0</v>
      </c>
      <c r="CX555" s="6">
        <f>Table1[[#This Row],[MOH 731_HIV_TB New_start_HAART_HV03-65]]</f>
        <v>0</v>
      </c>
      <c r="CY555" s="6">
        <f>SUM(Table1[[#This Row],[tb_alreadyart_3082]:[tb_newart_3083]])</f>
        <v>0</v>
      </c>
      <c r="CZ555" s="6">
        <f>SUM(Table1[[#This Row],[MOH 731_HTS_No. Initiated on PrEP (NEW)_General popn _(M)_ HV01-19]:[MOH 731_HTS_No. Initiated on PrEP (NEW)_Pregnant and breastfeeding women HV01-31]])</f>
        <v>0</v>
      </c>
      <c r="DA555" s="6">
        <f t="shared" si="93"/>
        <v>0</v>
      </c>
      <c r="DB555" s="6">
        <f t="shared" si="94"/>
        <v>0</v>
      </c>
      <c r="DC555" s="6">
        <f>Table1[[#This Row],[MOH 711 SGBV Total Survivors Seen]]</f>
        <v>0</v>
      </c>
      <c r="DD555" s="6">
        <f t="shared" si="95"/>
        <v>0</v>
      </c>
      <c r="DE555" s="6">
        <f t="shared" si="96"/>
        <v>0</v>
      </c>
      <c r="DF555" s="6">
        <f>SUM(Table1[[#This Row],[MOH 731_HIV_TB_StartTPT_&lt;15 HV03-31]:[MOH 731_HIV_TB_StartTPT_15+ HV03-32]])</f>
        <v>0</v>
      </c>
      <c r="DG555" s="6">
        <f t="shared" si="97"/>
        <v>0</v>
      </c>
      <c r="DH555" s="18"/>
      <c r="DI555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('202408_vgCAPtNHq1r','202408','vgCAPtNHq1r','17350','0','0','1','0','0','0','0','0','0','0','0','0','0','4','1','0','0','0','0','0','0','0','0','0','0','0','0','0','0','0','0','0');</v>
      </c>
    </row>
    <row r="556" spans="2:113" x14ac:dyDescent="0.25">
      <c r="B556" s="1">
        <v>202408</v>
      </c>
      <c r="C556" s="2">
        <v>45505</v>
      </c>
      <c r="D556" s="1">
        <v>202408</v>
      </c>
      <c r="E556" s="1"/>
      <c r="F556" s="1" t="s">
        <v>450</v>
      </c>
      <c r="G556" s="1" t="s">
        <v>451</v>
      </c>
      <c r="H556" s="1">
        <v>15590</v>
      </c>
      <c r="I556" s="1"/>
      <c r="J556" s="1">
        <v>44</v>
      </c>
      <c r="K556" s="1">
        <v>11</v>
      </c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>
        <v>11</v>
      </c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>
        <v>11</v>
      </c>
      <c r="BZ556" s="1"/>
      <c r="CA556" s="1"/>
      <c r="CB556" s="16">
        <f>SUM(Table1[[#This Row],[MOH 731_HTS_Positive_2-9 _(M)_ HV01-06]:[MOH 731_HTS_Positive_25+ _(F) (Including PMTCT)_HV01-15]])</f>
        <v>0</v>
      </c>
      <c r="CC556" s="16">
        <f>SUM(Table1[[#This Row],[MOH 731_HTS_Tests _(M)_ HV01-01]:[MOH 731_HTS_Tests _(F) (Including PMTCT)_ HV01-02]])</f>
        <v>55</v>
      </c>
      <c r="CD556" s="16">
        <f>Table1[[#This Row],[MOH 711 New ANC clients]]</f>
        <v>11</v>
      </c>
      <c r="CE556" s="6">
        <f>SUM(Table1[[#This Row],[MOH 731_EMTCT_Tested at ANC_Initial_HV02-02]])</f>
        <v>11</v>
      </c>
      <c r="CF556" s="6">
        <f t="shared" si="99"/>
        <v>0</v>
      </c>
      <c r="CG556" s="6">
        <f t="shared" si="99"/>
        <v>0</v>
      </c>
      <c r="CH556" s="6">
        <f>SUM(Table1[[#This Row],[MOH 731_EMTCT_Known Positive at 1st ANC_HV02-01]])</f>
        <v>0</v>
      </c>
      <c r="CI556" s="6">
        <f>SUM(Table1[[#This Row],[MOH 731_EMTCT_Positive Results_ANC_HV02-10]])</f>
        <v>0</v>
      </c>
      <c r="CJ556" s="6">
        <f t="shared" si="89"/>
        <v>0</v>
      </c>
      <c r="CK556" s="6">
        <f t="shared" si="90"/>
        <v>0</v>
      </c>
      <c r="CL556" s="6">
        <f>Table1[[#This Row],[MOH 731_EMTCT_Start HAART_ANC_HV02-15]]</f>
        <v>0</v>
      </c>
      <c r="CM556" s="6">
        <f>Table1[[#This Row],[MOH 731_EMTCT_On HAART at 1st ANC_HV02-14]]</f>
        <v>0</v>
      </c>
      <c r="CN556" s="6">
        <f>SUM(Table1[[#This Row],[MOH 731_HIV_TB_StartART_&lt;1 (M) HV03-01]:[MOH 731_HIV_TB_StartART_25+_(F)_HV03-14]])</f>
        <v>0</v>
      </c>
      <c r="CO556" s="6">
        <f>SUM(Table1[[#This Row],[MOH 731_HIV_TB_OnART_&lt;1 (M) HV03-15]:[MOH 731_HIV_TB_OnART_25+_(F)_HV03-28]])</f>
        <v>0</v>
      </c>
      <c r="CP556" s="6">
        <f>Table1[[#This Row],[anc1_731]]</f>
        <v>11</v>
      </c>
      <c r="CQ556" s="6">
        <f>Table1[[#This Row],[anc_kp]]</f>
        <v>0</v>
      </c>
      <c r="CR556" s="6">
        <f>Table1[[#This Row],[MOH 731_HIV_TB cases_New_HV03-61]]</f>
        <v>0</v>
      </c>
      <c r="CS556" s="6">
        <f>Table1[[#This Row],[MOH 731_HIV_TB New_KnownHIVPositive(KPs)_HV03-62]]</f>
        <v>0</v>
      </c>
      <c r="CT556" s="6">
        <f t="shared" si="91"/>
        <v>0</v>
      </c>
      <c r="CU556" s="6">
        <f t="shared" si="92"/>
        <v>0</v>
      </c>
      <c r="CV556" s="6">
        <f>Table1[[#This Row],[MOH 731_HIV_TB New HIV Positive_HV03-63]]</f>
        <v>0</v>
      </c>
      <c r="CW556" s="6">
        <f>Table1[[#This Row],[MOH 731_HIV_TB New Known HIV Positive (KP) on HAART_HV03-64]]</f>
        <v>0</v>
      </c>
      <c r="CX556" s="6">
        <f>Table1[[#This Row],[MOH 731_HIV_TB New_start_HAART_HV03-65]]</f>
        <v>0</v>
      </c>
      <c r="CY556" s="6">
        <f>SUM(Table1[[#This Row],[tb_alreadyart_3082]:[tb_newart_3083]])</f>
        <v>0</v>
      </c>
      <c r="CZ556" s="6">
        <f>SUM(Table1[[#This Row],[MOH 731_HTS_No. Initiated on PrEP (NEW)_General popn _(M)_ HV01-19]:[MOH 731_HTS_No. Initiated on PrEP (NEW)_Pregnant and breastfeeding women HV01-31]])</f>
        <v>0</v>
      </c>
      <c r="DA556" s="6">
        <f t="shared" si="93"/>
        <v>0</v>
      </c>
      <c r="DB556" s="6">
        <f t="shared" si="94"/>
        <v>0</v>
      </c>
      <c r="DC556" s="6">
        <f>Table1[[#This Row],[MOH 711 SGBV Total Survivors Seen]]</f>
        <v>0</v>
      </c>
      <c r="DD556" s="6">
        <f t="shared" si="95"/>
        <v>0</v>
      </c>
      <c r="DE556" s="6">
        <f t="shared" si="96"/>
        <v>0</v>
      </c>
      <c r="DF556" s="6">
        <f>SUM(Table1[[#This Row],[MOH 731_HIV_TB_StartTPT_&lt;15 HV03-31]:[MOH 731_HIV_TB_StartTPT_15+ HV03-32]])</f>
        <v>0</v>
      </c>
      <c r="DG556" s="6">
        <f t="shared" si="97"/>
        <v>0</v>
      </c>
      <c r="DH556" s="18"/>
      <c r="DI556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('202408_L602XweaLuy','202408','L602XweaLuy','15590','0','55','11','11','0','0','0','0','0','0','0','0','0','0','11','0','0','0','0','0','0','0','0','0','0','0','0','0','0','0','0','0');</v>
      </c>
    </row>
    <row r="557" spans="2:113" x14ac:dyDescent="0.25">
      <c r="B557" s="1">
        <v>202408</v>
      </c>
      <c r="C557" s="2">
        <v>45505</v>
      </c>
      <c r="D557" s="1">
        <v>202408</v>
      </c>
      <c r="E557" s="1"/>
      <c r="F557" s="1" t="s">
        <v>452</v>
      </c>
      <c r="G557" s="1" t="s">
        <v>453</v>
      </c>
      <c r="H557" s="1">
        <v>15593</v>
      </c>
      <c r="I557" s="1"/>
      <c r="J557" s="1">
        <v>1</v>
      </c>
      <c r="K557" s="1">
        <v>20</v>
      </c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>
        <v>6</v>
      </c>
      <c r="AK557" s="1">
        <v>2</v>
      </c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>
        <v>2</v>
      </c>
      <c r="BQ557" s="1">
        <v>4</v>
      </c>
      <c r="BR557" s="1"/>
      <c r="BS557" s="1"/>
      <c r="BT557" s="1"/>
      <c r="BU557" s="1"/>
      <c r="BV557" s="1"/>
      <c r="BW557" s="1"/>
      <c r="BX557" s="1"/>
      <c r="BY557" s="1">
        <v>6</v>
      </c>
      <c r="BZ557" s="1"/>
      <c r="CA557" s="1">
        <v>1</v>
      </c>
      <c r="CB557" s="16">
        <f>SUM(Table1[[#This Row],[MOH 731_HTS_Positive_2-9 _(M)_ HV01-06]:[MOH 731_HTS_Positive_25+ _(F) (Including PMTCT)_HV01-15]])</f>
        <v>0</v>
      </c>
      <c r="CC557" s="16">
        <f>SUM(Table1[[#This Row],[MOH 731_HTS_Tests _(M)_ HV01-01]:[MOH 731_HTS_Tests _(F) (Including PMTCT)_ HV01-02]])</f>
        <v>21</v>
      </c>
      <c r="CD557" s="16">
        <f>Table1[[#This Row],[MOH 711 New ANC clients]]</f>
        <v>6</v>
      </c>
      <c r="CE557" s="6">
        <f>SUM(Table1[[#This Row],[MOH 731_EMTCT_Tested at ANC_Initial_HV02-02]])</f>
        <v>6</v>
      </c>
      <c r="CF557" s="6">
        <f t="shared" si="99"/>
        <v>0</v>
      </c>
      <c r="CG557" s="6">
        <f t="shared" si="99"/>
        <v>0</v>
      </c>
      <c r="CH557" s="6">
        <f>SUM(Table1[[#This Row],[MOH 731_EMTCT_Known Positive at 1st ANC_HV02-01]])</f>
        <v>0</v>
      </c>
      <c r="CI557" s="6">
        <f>SUM(Table1[[#This Row],[MOH 731_EMTCT_Positive Results_ANC_HV02-10]])</f>
        <v>0</v>
      </c>
      <c r="CJ557" s="6">
        <f t="shared" si="89"/>
        <v>0</v>
      </c>
      <c r="CK557" s="6">
        <f t="shared" si="90"/>
        <v>0</v>
      </c>
      <c r="CL557" s="6">
        <f>Table1[[#This Row],[MOH 731_EMTCT_Start HAART_ANC_HV02-15]]</f>
        <v>0</v>
      </c>
      <c r="CM557" s="6">
        <f>Table1[[#This Row],[MOH 731_EMTCT_On HAART at 1st ANC_HV02-14]]</f>
        <v>0</v>
      </c>
      <c r="CN557" s="6">
        <f>SUM(Table1[[#This Row],[MOH 731_HIV_TB_StartART_&lt;1 (M) HV03-01]:[MOH 731_HIV_TB_StartART_25+_(F)_HV03-14]])</f>
        <v>0</v>
      </c>
      <c r="CO557" s="6">
        <f>SUM(Table1[[#This Row],[MOH 731_HIV_TB_OnART_&lt;1 (M) HV03-15]:[MOH 731_HIV_TB_OnART_25+_(F)_HV03-28]])</f>
        <v>6</v>
      </c>
      <c r="CP557" s="6">
        <f>Table1[[#This Row],[anc1_731]]</f>
        <v>6</v>
      </c>
      <c r="CQ557" s="6">
        <f>Table1[[#This Row],[anc_kp]]</f>
        <v>0</v>
      </c>
      <c r="CR557" s="6">
        <f>Table1[[#This Row],[MOH 731_HIV_TB cases_New_HV03-61]]</f>
        <v>0</v>
      </c>
      <c r="CS557" s="6">
        <f>Table1[[#This Row],[MOH 731_HIV_TB New_KnownHIVPositive(KPs)_HV03-62]]</f>
        <v>0</v>
      </c>
      <c r="CT557" s="6">
        <f t="shared" si="91"/>
        <v>0</v>
      </c>
      <c r="CU557" s="6">
        <f t="shared" si="92"/>
        <v>0</v>
      </c>
      <c r="CV557" s="6">
        <f>Table1[[#This Row],[MOH 731_HIV_TB New HIV Positive_HV03-63]]</f>
        <v>0</v>
      </c>
      <c r="CW557" s="6">
        <f>Table1[[#This Row],[MOH 731_HIV_TB New Known HIV Positive (KP) on HAART_HV03-64]]</f>
        <v>0</v>
      </c>
      <c r="CX557" s="6">
        <f>Table1[[#This Row],[MOH 731_HIV_TB New_start_HAART_HV03-65]]</f>
        <v>0</v>
      </c>
      <c r="CY557" s="6">
        <f>SUM(Table1[[#This Row],[tb_alreadyart_3082]:[tb_newart_3083]])</f>
        <v>0</v>
      </c>
      <c r="CZ557" s="6">
        <f>SUM(Table1[[#This Row],[MOH 731_HTS_No. Initiated on PrEP (NEW)_General popn _(M)_ HV01-19]:[MOH 731_HTS_No. Initiated on PrEP (NEW)_Pregnant and breastfeeding women HV01-31]])</f>
        <v>0</v>
      </c>
      <c r="DA557" s="6">
        <f t="shared" si="93"/>
        <v>0</v>
      </c>
      <c r="DB557" s="6">
        <f t="shared" si="94"/>
        <v>0</v>
      </c>
      <c r="DC557" s="6">
        <f>Table1[[#This Row],[MOH 711 SGBV Total Survivors Seen]]</f>
        <v>1</v>
      </c>
      <c r="DD557" s="6">
        <f t="shared" si="95"/>
        <v>0</v>
      </c>
      <c r="DE557" s="6">
        <f t="shared" si="96"/>
        <v>0</v>
      </c>
      <c r="DF557" s="6">
        <f>SUM(Table1[[#This Row],[MOH 731_HIV_TB_StartTPT_&lt;15 HV03-31]:[MOH 731_HIV_TB_StartTPT_15+ HV03-32]])</f>
        <v>0</v>
      </c>
      <c r="DG557" s="6">
        <f t="shared" si="97"/>
        <v>0</v>
      </c>
      <c r="DH557" s="18"/>
      <c r="DI557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('202408_XEgtZ5OwD2h','202408','XEgtZ5OwD2h','15593','0','21','6','6','0','0','0','0','0','0','0','0','0','6','6','0','0','0','0','0','0','0','0','0','0','0','0','1','0','0','0','0');</v>
      </c>
    </row>
    <row r="558" spans="2:113" x14ac:dyDescent="0.25">
      <c r="B558" s="1">
        <v>202408</v>
      </c>
      <c r="C558" s="2">
        <v>45505</v>
      </c>
      <c r="D558" s="1">
        <v>202408</v>
      </c>
      <c r="E558" s="1"/>
      <c r="F558" s="1" t="s">
        <v>454</v>
      </c>
      <c r="G558" s="1" t="s">
        <v>455</v>
      </c>
      <c r="H558" s="1">
        <v>15604</v>
      </c>
      <c r="I558" s="1"/>
      <c r="J558" s="1">
        <v>2</v>
      </c>
      <c r="K558" s="1">
        <v>2</v>
      </c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6">
        <f>SUM(Table1[[#This Row],[MOH 731_HTS_Positive_2-9 _(M)_ HV01-06]:[MOH 731_HTS_Positive_25+ _(F) (Including PMTCT)_HV01-15]])</f>
        <v>0</v>
      </c>
      <c r="CC558" s="16">
        <f>SUM(Table1[[#This Row],[MOH 731_HTS_Tests _(M)_ HV01-01]:[MOH 731_HTS_Tests _(F) (Including PMTCT)_ HV01-02]])</f>
        <v>4</v>
      </c>
      <c r="CD558" s="16">
        <f>Table1[[#This Row],[MOH 711 New ANC clients]]</f>
        <v>0</v>
      </c>
      <c r="CE558" s="6">
        <f>SUM(Table1[[#This Row],[MOH 731_EMTCT_Tested at ANC_Initial_HV02-02]])</f>
        <v>0</v>
      </c>
      <c r="CF558" s="6">
        <f t="shared" si="99"/>
        <v>0</v>
      </c>
      <c r="CG558" s="6">
        <f t="shared" si="99"/>
        <v>0</v>
      </c>
      <c r="CH558" s="6">
        <f>SUM(Table1[[#This Row],[MOH 731_EMTCT_Known Positive at 1st ANC_HV02-01]])</f>
        <v>0</v>
      </c>
      <c r="CI558" s="6">
        <f>SUM(Table1[[#This Row],[MOH 731_EMTCT_Positive Results_ANC_HV02-10]])</f>
        <v>0</v>
      </c>
      <c r="CJ558" s="6">
        <f t="shared" si="89"/>
        <v>0</v>
      </c>
      <c r="CK558" s="6">
        <f t="shared" si="90"/>
        <v>0</v>
      </c>
      <c r="CL558" s="6">
        <f>Table1[[#This Row],[MOH 731_EMTCT_Start HAART_ANC_HV02-15]]</f>
        <v>0</v>
      </c>
      <c r="CM558" s="6">
        <f>Table1[[#This Row],[MOH 731_EMTCT_On HAART at 1st ANC_HV02-14]]</f>
        <v>0</v>
      </c>
      <c r="CN558" s="6">
        <f>SUM(Table1[[#This Row],[MOH 731_HIV_TB_StartART_&lt;1 (M) HV03-01]:[MOH 731_HIV_TB_StartART_25+_(F)_HV03-14]])</f>
        <v>0</v>
      </c>
      <c r="CO558" s="6">
        <f>SUM(Table1[[#This Row],[MOH 731_HIV_TB_OnART_&lt;1 (M) HV03-15]:[MOH 731_HIV_TB_OnART_25+_(F)_HV03-28]])</f>
        <v>0</v>
      </c>
      <c r="CP558" s="6">
        <f>Table1[[#This Row],[anc1_731]]</f>
        <v>0</v>
      </c>
      <c r="CQ558" s="6">
        <f>Table1[[#This Row],[anc_kp]]</f>
        <v>0</v>
      </c>
      <c r="CR558" s="6">
        <f>Table1[[#This Row],[MOH 731_HIV_TB cases_New_HV03-61]]</f>
        <v>0</v>
      </c>
      <c r="CS558" s="6">
        <f>Table1[[#This Row],[MOH 731_HIV_TB New_KnownHIVPositive(KPs)_HV03-62]]</f>
        <v>0</v>
      </c>
      <c r="CT558" s="6">
        <f t="shared" si="91"/>
        <v>0</v>
      </c>
      <c r="CU558" s="6">
        <f t="shared" si="92"/>
        <v>0</v>
      </c>
      <c r="CV558" s="6">
        <f>Table1[[#This Row],[MOH 731_HIV_TB New HIV Positive_HV03-63]]</f>
        <v>0</v>
      </c>
      <c r="CW558" s="6">
        <f>Table1[[#This Row],[MOH 731_HIV_TB New Known HIV Positive (KP) on HAART_HV03-64]]</f>
        <v>0</v>
      </c>
      <c r="CX558" s="6">
        <f>Table1[[#This Row],[MOH 731_HIV_TB New_start_HAART_HV03-65]]</f>
        <v>0</v>
      </c>
      <c r="CY558" s="6">
        <f>SUM(Table1[[#This Row],[tb_alreadyart_3082]:[tb_newart_3083]])</f>
        <v>0</v>
      </c>
      <c r="CZ558" s="6">
        <f>SUM(Table1[[#This Row],[MOH 731_HTS_No. Initiated on PrEP (NEW)_General popn _(M)_ HV01-19]:[MOH 731_HTS_No. Initiated on PrEP (NEW)_Pregnant and breastfeeding women HV01-31]])</f>
        <v>0</v>
      </c>
      <c r="DA558" s="6">
        <f t="shared" si="93"/>
        <v>0</v>
      </c>
      <c r="DB558" s="6">
        <f t="shared" si="94"/>
        <v>0</v>
      </c>
      <c r="DC558" s="6">
        <f>Table1[[#This Row],[MOH 711 SGBV Total Survivors Seen]]</f>
        <v>0</v>
      </c>
      <c r="DD558" s="6">
        <f t="shared" si="95"/>
        <v>0</v>
      </c>
      <c r="DE558" s="6">
        <f t="shared" si="96"/>
        <v>0</v>
      </c>
      <c r="DF558" s="6">
        <f>SUM(Table1[[#This Row],[MOH 731_HIV_TB_StartTPT_&lt;15 HV03-31]:[MOH 731_HIV_TB_StartTPT_15+ HV03-32]])</f>
        <v>0</v>
      </c>
      <c r="DG558" s="6">
        <f t="shared" si="97"/>
        <v>0</v>
      </c>
      <c r="DH558" s="18"/>
      <c r="DI558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('202408_M74KfX3iuTM','202408','M74KfX3iuTM','15604','0','4','0','0','0','0','0','0','0','0','0','0','0','0','0','0','0','0','0','0','0','0','0','0','0','0','0','0','0','0','0','0');</v>
      </c>
    </row>
    <row r="559" spans="2:113" x14ac:dyDescent="0.25">
      <c r="B559" s="1">
        <v>202408</v>
      </c>
      <c r="C559" s="2">
        <v>45505</v>
      </c>
      <c r="D559" s="1">
        <v>202408</v>
      </c>
      <c r="E559" s="1"/>
      <c r="F559" s="1" t="s">
        <v>456</v>
      </c>
      <c r="G559" s="1" t="s">
        <v>457</v>
      </c>
      <c r="H559" s="1">
        <v>28848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>
        <v>18</v>
      </c>
      <c r="AK559" s="1">
        <v>4</v>
      </c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>
        <v>18</v>
      </c>
      <c r="BZ559" s="1"/>
      <c r="CA559" s="1"/>
      <c r="CB559" s="16">
        <f>SUM(Table1[[#This Row],[MOH 731_HTS_Positive_2-9 _(M)_ HV01-06]:[MOH 731_HTS_Positive_25+ _(F) (Including PMTCT)_HV01-15]])</f>
        <v>0</v>
      </c>
      <c r="CC559" s="16">
        <f>SUM(Table1[[#This Row],[MOH 731_HTS_Tests _(M)_ HV01-01]:[MOH 731_HTS_Tests _(F) (Including PMTCT)_ HV01-02]])</f>
        <v>0</v>
      </c>
      <c r="CD559" s="16">
        <f>Table1[[#This Row],[MOH 711 New ANC clients]]</f>
        <v>18</v>
      </c>
      <c r="CE559" s="6">
        <f>SUM(Table1[[#This Row],[MOH 731_EMTCT_Tested at ANC_Initial_HV02-02]])</f>
        <v>18</v>
      </c>
      <c r="CF559" s="6">
        <f t="shared" si="99"/>
        <v>0</v>
      </c>
      <c r="CG559" s="6">
        <f t="shared" si="99"/>
        <v>0</v>
      </c>
      <c r="CH559" s="6">
        <f>SUM(Table1[[#This Row],[MOH 731_EMTCT_Known Positive at 1st ANC_HV02-01]])</f>
        <v>0</v>
      </c>
      <c r="CI559" s="6">
        <f>SUM(Table1[[#This Row],[MOH 731_EMTCT_Positive Results_ANC_HV02-10]])</f>
        <v>0</v>
      </c>
      <c r="CJ559" s="6">
        <f t="shared" si="89"/>
        <v>0</v>
      </c>
      <c r="CK559" s="6">
        <f t="shared" si="90"/>
        <v>0</v>
      </c>
      <c r="CL559" s="6">
        <f>Table1[[#This Row],[MOH 731_EMTCT_Start HAART_ANC_HV02-15]]</f>
        <v>0</v>
      </c>
      <c r="CM559" s="6">
        <f>Table1[[#This Row],[MOH 731_EMTCT_On HAART at 1st ANC_HV02-14]]</f>
        <v>0</v>
      </c>
      <c r="CN559" s="6">
        <f>SUM(Table1[[#This Row],[MOH 731_HIV_TB_StartART_&lt;1 (M) HV03-01]:[MOH 731_HIV_TB_StartART_25+_(F)_HV03-14]])</f>
        <v>0</v>
      </c>
      <c r="CO559" s="6">
        <f>SUM(Table1[[#This Row],[MOH 731_HIV_TB_OnART_&lt;1 (M) HV03-15]:[MOH 731_HIV_TB_OnART_25+_(F)_HV03-28]])</f>
        <v>0</v>
      </c>
      <c r="CP559" s="6">
        <f>Table1[[#This Row],[anc1_731]]</f>
        <v>18</v>
      </c>
      <c r="CQ559" s="6">
        <f>Table1[[#This Row],[anc_kp]]</f>
        <v>0</v>
      </c>
      <c r="CR559" s="6">
        <f>Table1[[#This Row],[MOH 731_HIV_TB cases_New_HV03-61]]</f>
        <v>0</v>
      </c>
      <c r="CS559" s="6">
        <f>Table1[[#This Row],[MOH 731_HIV_TB New_KnownHIVPositive(KPs)_HV03-62]]</f>
        <v>0</v>
      </c>
      <c r="CT559" s="6">
        <f t="shared" si="91"/>
        <v>0</v>
      </c>
      <c r="CU559" s="6">
        <f t="shared" si="92"/>
        <v>0</v>
      </c>
      <c r="CV559" s="6">
        <f>Table1[[#This Row],[MOH 731_HIV_TB New HIV Positive_HV03-63]]</f>
        <v>0</v>
      </c>
      <c r="CW559" s="6">
        <f>Table1[[#This Row],[MOH 731_HIV_TB New Known HIV Positive (KP) on HAART_HV03-64]]</f>
        <v>0</v>
      </c>
      <c r="CX559" s="6">
        <f>Table1[[#This Row],[MOH 731_HIV_TB New_start_HAART_HV03-65]]</f>
        <v>0</v>
      </c>
      <c r="CY559" s="6">
        <f>SUM(Table1[[#This Row],[tb_alreadyart_3082]:[tb_newart_3083]])</f>
        <v>0</v>
      </c>
      <c r="CZ559" s="6">
        <f>SUM(Table1[[#This Row],[MOH 731_HTS_No. Initiated on PrEP (NEW)_General popn _(M)_ HV01-19]:[MOH 731_HTS_No. Initiated on PrEP (NEW)_Pregnant and breastfeeding women HV01-31]])</f>
        <v>0</v>
      </c>
      <c r="DA559" s="6">
        <f t="shared" si="93"/>
        <v>0</v>
      </c>
      <c r="DB559" s="6">
        <f t="shared" si="94"/>
        <v>0</v>
      </c>
      <c r="DC559" s="6">
        <f>Table1[[#This Row],[MOH 711 SGBV Total Survivors Seen]]</f>
        <v>0</v>
      </c>
      <c r="DD559" s="6">
        <f t="shared" si="95"/>
        <v>0</v>
      </c>
      <c r="DE559" s="6">
        <f t="shared" si="96"/>
        <v>0</v>
      </c>
      <c r="DF559" s="6">
        <f>SUM(Table1[[#This Row],[MOH 731_HIV_TB_StartTPT_&lt;15 HV03-31]:[MOH 731_HIV_TB_StartTPT_15+ HV03-32]])</f>
        <v>0</v>
      </c>
      <c r="DG559" s="6">
        <f t="shared" si="97"/>
        <v>0</v>
      </c>
      <c r="DH559" s="18"/>
      <c r="DI559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('202408_ULDcxw0PBni','202408','ULDcxw0PBni','28848','0','0','18','18','0','0','0','0','0','0','0','0','0','0','18','0','0','0','0','0','0','0','0','0','0','0','0','0','0','0','0','0');</v>
      </c>
    </row>
    <row r="560" spans="2:113" x14ac:dyDescent="0.25">
      <c r="B560" s="1">
        <v>202408</v>
      </c>
      <c r="C560" s="2">
        <v>45505</v>
      </c>
      <c r="D560" s="1">
        <v>202408</v>
      </c>
      <c r="E560" s="1"/>
      <c r="F560" s="1" t="s">
        <v>458</v>
      </c>
      <c r="G560" s="1" t="s">
        <v>459</v>
      </c>
      <c r="H560" s="1">
        <v>15606</v>
      </c>
      <c r="I560" s="1"/>
      <c r="J560" s="1">
        <v>3</v>
      </c>
      <c r="K560" s="1">
        <v>6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6">
        <f>SUM(Table1[[#This Row],[MOH 731_HTS_Positive_2-9 _(M)_ HV01-06]:[MOH 731_HTS_Positive_25+ _(F) (Including PMTCT)_HV01-15]])</f>
        <v>0</v>
      </c>
      <c r="CC560" s="16">
        <f>SUM(Table1[[#This Row],[MOH 731_HTS_Tests _(M)_ HV01-01]:[MOH 731_HTS_Tests _(F) (Including PMTCT)_ HV01-02]])</f>
        <v>9</v>
      </c>
      <c r="CD560" s="16">
        <f>Table1[[#This Row],[MOH 711 New ANC clients]]</f>
        <v>0</v>
      </c>
      <c r="CE560" s="6">
        <f>SUM(Table1[[#This Row],[MOH 731_EMTCT_Tested at ANC_Initial_HV02-02]])</f>
        <v>0</v>
      </c>
      <c r="CF560" s="6">
        <f t="shared" si="99"/>
        <v>0</v>
      </c>
      <c r="CG560" s="6">
        <f t="shared" si="99"/>
        <v>0</v>
      </c>
      <c r="CH560" s="6">
        <f>SUM(Table1[[#This Row],[MOH 731_EMTCT_Known Positive at 1st ANC_HV02-01]])</f>
        <v>0</v>
      </c>
      <c r="CI560" s="6">
        <f>SUM(Table1[[#This Row],[MOH 731_EMTCT_Positive Results_ANC_HV02-10]])</f>
        <v>0</v>
      </c>
      <c r="CJ560" s="6">
        <f t="shared" si="89"/>
        <v>0</v>
      </c>
      <c r="CK560" s="6">
        <f t="shared" si="90"/>
        <v>0</v>
      </c>
      <c r="CL560" s="6">
        <f>Table1[[#This Row],[MOH 731_EMTCT_Start HAART_ANC_HV02-15]]</f>
        <v>0</v>
      </c>
      <c r="CM560" s="6">
        <f>Table1[[#This Row],[MOH 731_EMTCT_On HAART at 1st ANC_HV02-14]]</f>
        <v>0</v>
      </c>
      <c r="CN560" s="6">
        <f>SUM(Table1[[#This Row],[MOH 731_HIV_TB_StartART_&lt;1 (M) HV03-01]:[MOH 731_HIV_TB_StartART_25+_(F)_HV03-14]])</f>
        <v>0</v>
      </c>
      <c r="CO560" s="6">
        <f>SUM(Table1[[#This Row],[MOH 731_HIV_TB_OnART_&lt;1 (M) HV03-15]:[MOH 731_HIV_TB_OnART_25+_(F)_HV03-28]])</f>
        <v>0</v>
      </c>
      <c r="CP560" s="6">
        <f>Table1[[#This Row],[anc1_731]]</f>
        <v>0</v>
      </c>
      <c r="CQ560" s="6">
        <f>Table1[[#This Row],[anc_kp]]</f>
        <v>0</v>
      </c>
      <c r="CR560" s="6">
        <f>Table1[[#This Row],[MOH 731_HIV_TB cases_New_HV03-61]]</f>
        <v>0</v>
      </c>
      <c r="CS560" s="6">
        <f>Table1[[#This Row],[MOH 731_HIV_TB New_KnownHIVPositive(KPs)_HV03-62]]</f>
        <v>0</v>
      </c>
      <c r="CT560" s="6">
        <f t="shared" si="91"/>
        <v>0</v>
      </c>
      <c r="CU560" s="6">
        <f t="shared" si="92"/>
        <v>0</v>
      </c>
      <c r="CV560" s="6">
        <f>Table1[[#This Row],[MOH 731_HIV_TB New HIV Positive_HV03-63]]</f>
        <v>0</v>
      </c>
      <c r="CW560" s="6">
        <f>Table1[[#This Row],[MOH 731_HIV_TB New Known HIV Positive (KP) on HAART_HV03-64]]</f>
        <v>0</v>
      </c>
      <c r="CX560" s="6">
        <f>Table1[[#This Row],[MOH 731_HIV_TB New_start_HAART_HV03-65]]</f>
        <v>0</v>
      </c>
      <c r="CY560" s="6">
        <f>SUM(Table1[[#This Row],[tb_alreadyart_3082]:[tb_newart_3083]])</f>
        <v>0</v>
      </c>
      <c r="CZ560" s="6">
        <f>SUM(Table1[[#This Row],[MOH 731_HTS_No. Initiated on PrEP (NEW)_General popn _(M)_ HV01-19]:[MOH 731_HTS_No. Initiated on PrEP (NEW)_Pregnant and breastfeeding women HV01-31]])</f>
        <v>0</v>
      </c>
      <c r="DA560" s="6">
        <f t="shared" si="93"/>
        <v>0</v>
      </c>
      <c r="DB560" s="6">
        <f t="shared" si="94"/>
        <v>0</v>
      </c>
      <c r="DC560" s="6">
        <f>Table1[[#This Row],[MOH 711 SGBV Total Survivors Seen]]</f>
        <v>0</v>
      </c>
      <c r="DD560" s="6">
        <f t="shared" si="95"/>
        <v>0</v>
      </c>
      <c r="DE560" s="6">
        <f t="shared" si="96"/>
        <v>0</v>
      </c>
      <c r="DF560" s="6">
        <f>SUM(Table1[[#This Row],[MOH 731_HIV_TB_StartTPT_&lt;15 HV03-31]:[MOH 731_HIV_TB_StartTPT_15+ HV03-32]])</f>
        <v>0</v>
      </c>
      <c r="DG560" s="6">
        <f t="shared" si="97"/>
        <v>0</v>
      </c>
      <c r="DH560" s="18"/>
      <c r="DI560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('202408_m7in7RHWjRu','202408','m7in7RHWjRu','15606','0','9','0','0','0','0','0','0','0','0','0','0','0','0','0','0','0','0','0','0','0','0','0','0','0','0','0','0','0','0','0','0');</v>
      </c>
    </row>
    <row r="561" spans="2:113" x14ac:dyDescent="0.25">
      <c r="B561" s="1">
        <v>202408</v>
      </c>
      <c r="C561" s="2">
        <v>45505</v>
      </c>
      <c r="D561" s="1">
        <v>202408</v>
      </c>
      <c r="E561" s="1"/>
      <c r="F561" s="1" t="s">
        <v>460</v>
      </c>
      <c r="G561" s="1" t="s">
        <v>461</v>
      </c>
      <c r="H561" s="1">
        <v>15613</v>
      </c>
      <c r="I561" s="1"/>
      <c r="J561" s="1"/>
      <c r="K561" s="1">
        <v>8</v>
      </c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>
        <v>2</v>
      </c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>
        <v>2</v>
      </c>
      <c r="BZ561" s="1"/>
      <c r="CA561" s="1"/>
      <c r="CB561" s="16">
        <f>SUM(Table1[[#This Row],[MOH 731_HTS_Positive_2-9 _(M)_ HV01-06]:[MOH 731_HTS_Positive_25+ _(F) (Including PMTCT)_HV01-15]])</f>
        <v>0</v>
      </c>
      <c r="CC561" s="16">
        <f>SUM(Table1[[#This Row],[MOH 731_HTS_Tests _(M)_ HV01-01]:[MOH 731_HTS_Tests _(F) (Including PMTCT)_ HV01-02]])</f>
        <v>8</v>
      </c>
      <c r="CD561" s="16">
        <f>Table1[[#This Row],[MOH 711 New ANC clients]]</f>
        <v>2</v>
      </c>
      <c r="CE561" s="6">
        <f>SUM(Table1[[#This Row],[MOH 731_EMTCT_Tested at ANC_Initial_HV02-02]])</f>
        <v>2</v>
      </c>
      <c r="CF561" s="6">
        <f t="shared" si="99"/>
        <v>0</v>
      </c>
      <c r="CG561" s="6">
        <f t="shared" si="99"/>
        <v>0</v>
      </c>
      <c r="CH561" s="6">
        <f>SUM(Table1[[#This Row],[MOH 731_EMTCT_Known Positive at 1st ANC_HV02-01]])</f>
        <v>0</v>
      </c>
      <c r="CI561" s="6">
        <f>SUM(Table1[[#This Row],[MOH 731_EMTCT_Positive Results_ANC_HV02-10]])</f>
        <v>0</v>
      </c>
      <c r="CJ561" s="6">
        <f t="shared" si="89"/>
        <v>0</v>
      </c>
      <c r="CK561" s="6">
        <f t="shared" si="90"/>
        <v>0</v>
      </c>
      <c r="CL561" s="6">
        <f>Table1[[#This Row],[MOH 731_EMTCT_Start HAART_ANC_HV02-15]]</f>
        <v>0</v>
      </c>
      <c r="CM561" s="6">
        <f>Table1[[#This Row],[MOH 731_EMTCT_On HAART at 1st ANC_HV02-14]]</f>
        <v>0</v>
      </c>
      <c r="CN561" s="6">
        <f>SUM(Table1[[#This Row],[MOH 731_HIV_TB_StartART_&lt;1 (M) HV03-01]:[MOH 731_HIV_TB_StartART_25+_(F)_HV03-14]])</f>
        <v>0</v>
      </c>
      <c r="CO561" s="6">
        <f>SUM(Table1[[#This Row],[MOH 731_HIV_TB_OnART_&lt;1 (M) HV03-15]:[MOH 731_HIV_TB_OnART_25+_(F)_HV03-28]])</f>
        <v>0</v>
      </c>
      <c r="CP561" s="6">
        <f>Table1[[#This Row],[anc1_731]]</f>
        <v>2</v>
      </c>
      <c r="CQ561" s="6">
        <f>Table1[[#This Row],[anc_kp]]</f>
        <v>0</v>
      </c>
      <c r="CR561" s="6">
        <f>Table1[[#This Row],[MOH 731_HIV_TB cases_New_HV03-61]]</f>
        <v>0</v>
      </c>
      <c r="CS561" s="6">
        <f>Table1[[#This Row],[MOH 731_HIV_TB New_KnownHIVPositive(KPs)_HV03-62]]</f>
        <v>0</v>
      </c>
      <c r="CT561" s="6">
        <f t="shared" si="91"/>
        <v>0</v>
      </c>
      <c r="CU561" s="6">
        <f t="shared" si="92"/>
        <v>0</v>
      </c>
      <c r="CV561" s="6">
        <f>Table1[[#This Row],[MOH 731_HIV_TB New HIV Positive_HV03-63]]</f>
        <v>0</v>
      </c>
      <c r="CW561" s="6">
        <f>Table1[[#This Row],[MOH 731_HIV_TB New Known HIV Positive (KP) on HAART_HV03-64]]</f>
        <v>0</v>
      </c>
      <c r="CX561" s="6">
        <f>Table1[[#This Row],[MOH 731_HIV_TB New_start_HAART_HV03-65]]</f>
        <v>0</v>
      </c>
      <c r="CY561" s="6">
        <f>SUM(Table1[[#This Row],[tb_alreadyart_3082]:[tb_newart_3083]])</f>
        <v>0</v>
      </c>
      <c r="CZ561" s="6">
        <f>SUM(Table1[[#This Row],[MOH 731_HTS_No. Initiated on PrEP (NEW)_General popn _(M)_ HV01-19]:[MOH 731_HTS_No. Initiated on PrEP (NEW)_Pregnant and breastfeeding women HV01-31]])</f>
        <v>0</v>
      </c>
      <c r="DA561" s="6">
        <f t="shared" si="93"/>
        <v>0</v>
      </c>
      <c r="DB561" s="6">
        <f t="shared" si="94"/>
        <v>0</v>
      </c>
      <c r="DC561" s="6">
        <f>Table1[[#This Row],[MOH 711 SGBV Total Survivors Seen]]</f>
        <v>0</v>
      </c>
      <c r="DD561" s="6">
        <f t="shared" si="95"/>
        <v>0</v>
      </c>
      <c r="DE561" s="6">
        <f t="shared" si="96"/>
        <v>0</v>
      </c>
      <c r="DF561" s="6">
        <f>SUM(Table1[[#This Row],[MOH 731_HIV_TB_StartTPT_&lt;15 HV03-31]:[MOH 731_HIV_TB_StartTPT_15+ HV03-32]])</f>
        <v>0</v>
      </c>
      <c r="DG561" s="6">
        <f t="shared" si="97"/>
        <v>0</v>
      </c>
      <c r="DH561" s="18"/>
      <c r="DI561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('202408_S6tu7qwT796','202408','S6tu7qwT796','15613','0','8','2','2','0','0','0','0','0','0','0','0','0','0','2','0','0','0','0','0','0','0','0','0','0','0','0','0','0','0','0','0');</v>
      </c>
    </row>
    <row r="562" spans="2:113" x14ac:dyDescent="0.25">
      <c r="B562" s="1">
        <v>202408</v>
      </c>
      <c r="C562" s="2">
        <v>45505</v>
      </c>
      <c r="D562" s="1">
        <v>202408</v>
      </c>
      <c r="E562" s="1"/>
      <c r="F562" s="1" t="s">
        <v>755</v>
      </c>
      <c r="G562" s="1" t="s">
        <v>756</v>
      </c>
      <c r="H562" s="1">
        <v>15622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>
        <v>26</v>
      </c>
      <c r="BZ562" s="1"/>
      <c r="CA562" s="1"/>
      <c r="CB562" s="16">
        <f>SUM(Table1[[#This Row],[MOH 731_HTS_Positive_2-9 _(M)_ HV01-06]:[MOH 731_HTS_Positive_25+ _(F) (Including PMTCT)_HV01-15]])</f>
        <v>0</v>
      </c>
      <c r="CC562" s="16">
        <f>SUM(Table1[[#This Row],[MOH 731_HTS_Tests _(M)_ HV01-01]:[MOH 731_HTS_Tests _(F) (Including PMTCT)_ HV01-02]])</f>
        <v>0</v>
      </c>
      <c r="CD562" s="16">
        <f>Table1[[#This Row],[MOH 711 New ANC clients]]</f>
        <v>26</v>
      </c>
      <c r="CE562" s="6">
        <f>SUM(Table1[[#This Row],[MOH 731_EMTCT_Tested at ANC_Initial_HV02-02]])</f>
        <v>0</v>
      </c>
      <c r="CF562" s="6">
        <f t="shared" si="99"/>
        <v>0</v>
      </c>
      <c r="CG562" s="6">
        <f t="shared" si="99"/>
        <v>0</v>
      </c>
      <c r="CH562" s="6">
        <f>SUM(Table1[[#This Row],[MOH 731_EMTCT_Known Positive at 1st ANC_HV02-01]])</f>
        <v>0</v>
      </c>
      <c r="CI562" s="6">
        <f>SUM(Table1[[#This Row],[MOH 731_EMTCT_Positive Results_ANC_HV02-10]])</f>
        <v>0</v>
      </c>
      <c r="CJ562" s="6">
        <f t="shared" si="89"/>
        <v>0</v>
      </c>
      <c r="CK562" s="6">
        <f t="shared" si="90"/>
        <v>0</v>
      </c>
      <c r="CL562" s="6">
        <f>Table1[[#This Row],[MOH 731_EMTCT_Start HAART_ANC_HV02-15]]</f>
        <v>0</v>
      </c>
      <c r="CM562" s="6">
        <f>Table1[[#This Row],[MOH 731_EMTCT_On HAART at 1st ANC_HV02-14]]</f>
        <v>0</v>
      </c>
      <c r="CN562" s="6">
        <f>SUM(Table1[[#This Row],[MOH 731_HIV_TB_StartART_&lt;1 (M) HV03-01]:[MOH 731_HIV_TB_StartART_25+_(F)_HV03-14]])</f>
        <v>0</v>
      </c>
      <c r="CO562" s="6">
        <f>SUM(Table1[[#This Row],[MOH 731_HIV_TB_OnART_&lt;1 (M) HV03-15]:[MOH 731_HIV_TB_OnART_25+_(F)_HV03-28]])</f>
        <v>0</v>
      </c>
      <c r="CP562" s="6">
        <f>Table1[[#This Row],[anc1_731]]</f>
        <v>26</v>
      </c>
      <c r="CQ562" s="6">
        <f>Table1[[#This Row],[anc_kp]]</f>
        <v>0</v>
      </c>
      <c r="CR562" s="6">
        <f>Table1[[#This Row],[MOH 731_HIV_TB cases_New_HV03-61]]</f>
        <v>0</v>
      </c>
      <c r="CS562" s="6">
        <f>Table1[[#This Row],[MOH 731_HIV_TB New_KnownHIVPositive(KPs)_HV03-62]]</f>
        <v>0</v>
      </c>
      <c r="CT562" s="6">
        <f t="shared" si="91"/>
        <v>0</v>
      </c>
      <c r="CU562" s="6">
        <f t="shared" si="92"/>
        <v>0</v>
      </c>
      <c r="CV562" s="6">
        <f>Table1[[#This Row],[MOH 731_HIV_TB New HIV Positive_HV03-63]]</f>
        <v>0</v>
      </c>
      <c r="CW562" s="6">
        <f>Table1[[#This Row],[MOH 731_HIV_TB New Known HIV Positive (KP) on HAART_HV03-64]]</f>
        <v>0</v>
      </c>
      <c r="CX562" s="6">
        <f>Table1[[#This Row],[MOH 731_HIV_TB New_start_HAART_HV03-65]]</f>
        <v>0</v>
      </c>
      <c r="CY562" s="6">
        <f>SUM(Table1[[#This Row],[tb_alreadyart_3082]:[tb_newart_3083]])</f>
        <v>0</v>
      </c>
      <c r="CZ562" s="6">
        <f>SUM(Table1[[#This Row],[MOH 731_HTS_No. Initiated on PrEP (NEW)_General popn _(M)_ HV01-19]:[MOH 731_HTS_No. Initiated on PrEP (NEW)_Pregnant and breastfeeding women HV01-31]])</f>
        <v>0</v>
      </c>
      <c r="DA562" s="6">
        <f t="shared" si="93"/>
        <v>0</v>
      </c>
      <c r="DB562" s="6">
        <f t="shared" si="94"/>
        <v>0</v>
      </c>
      <c r="DC562" s="6">
        <f>Table1[[#This Row],[MOH 711 SGBV Total Survivors Seen]]</f>
        <v>0</v>
      </c>
      <c r="DD562" s="6">
        <f t="shared" si="95"/>
        <v>0</v>
      </c>
      <c r="DE562" s="6">
        <f t="shared" si="96"/>
        <v>0</v>
      </c>
      <c r="DF562" s="6">
        <f>SUM(Table1[[#This Row],[MOH 731_HIV_TB_StartTPT_&lt;15 HV03-31]:[MOH 731_HIV_TB_StartTPT_15+ HV03-32]])</f>
        <v>0</v>
      </c>
      <c r="DG562" s="6">
        <f t="shared" si="97"/>
        <v>0</v>
      </c>
      <c r="DH562" s="18"/>
      <c r="DI562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('202408_tMbCxhtt0QI','202408','tMbCxhtt0QI','15622','0','0','26','0','0','0','0','0','0','0','0','0','0','0','26','0','0','0','0','0','0','0','0','0','0','0','0','0','0','0','0','0');</v>
      </c>
    </row>
    <row r="563" spans="2:113" x14ac:dyDescent="0.25">
      <c r="B563" s="1">
        <v>202408</v>
      </c>
      <c r="C563" s="2">
        <v>45505</v>
      </c>
      <c r="D563" s="1">
        <v>202408</v>
      </c>
      <c r="E563" s="1"/>
      <c r="F563" s="1" t="s">
        <v>462</v>
      </c>
      <c r="G563" s="1" t="s">
        <v>463</v>
      </c>
      <c r="H563" s="1">
        <v>15621</v>
      </c>
      <c r="I563" s="1"/>
      <c r="J563" s="1">
        <v>12</v>
      </c>
      <c r="K563" s="1">
        <v>24</v>
      </c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>
        <v>15</v>
      </c>
      <c r="AK563" s="1">
        <v>1</v>
      </c>
      <c r="AL563" s="1">
        <v>1</v>
      </c>
      <c r="AM563" s="1">
        <v>1</v>
      </c>
      <c r="AN563" s="1"/>
      <c r="AO563" s="1">
        <v>1</v>
      </c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>
        <v>1</v>
      </c>
      <c r="BG563" s="1"/>
      <c r="BH563" s="1"/>
      <c r="BI563" s="1">
        <v>2</v>
      </c>
      <c r="BJ563" s="1"/>
      <c r="BK563" s="1"/>
      <c r="BL563" s="1"/>
      <c r="BM563" s="1"/>
      <c r="BN563" s="1"/>
      <c r="BO563" s="1">
        <v>4</v>
      </c>
      <c r="BP563" s="1">
        <v>17</v>
      </c>
      <c r="BQ563" s="1">
        <v>40</v>
      </c>
      <c r="BR563" s="1"/>
      <c r="BS563" s="1">
        <v>2</v>
      </c>
      <c r="BT563" s="1"/>
      <c r="BU563" s="1"/>
      <c r="BV563" s="1"/>
      <c r="BW563" s="1"/>
      <c r="BX563" s="1"/>
      <c r="BY563" s="1">
        <v>15</v>
      </c>
      <c r="BZ563" s="1"/>
      <c r="CA563" s="1"/>
      <c r="CB563" s="16">
        <f>SUM(Table1[[#This Row],[MOH 731_HTS_Positive_2-9 _(M)_ HV01-06]:[MOH 731_HTS_Positive_25+ _(F) (Including PMTCT)_HV01-15]])</f>
        <v>0</v>
      </c>
      <c r="CC563" s="16">
        <f>SUM(Table1[[#This Row],[MOH 731_HTS_Tests _(M)_ HV01-01]:[MOH 731_HTS_Tests _(F) (Including PMTCT)_ HV01-02]])</f>
        <v>36</v>
      </c>
      <c r="CD563" s="16">
        <f>Table1[[#This Row],[MOH 711 New ANC clients]]</f>
        <v>15</v>
      </c>
      <c r="CE563" s="6">
        <f>SUM(Table1[[#This Row],[MOH 731_EMTCT_Tested at ANC_Initial_HV02-02]])</f>
        <v>15</v>
      </c>
      <c r="CF563" s="6">
        <f t="shared" si="99"/>
        <v>0</v>
      </c>
      <c r="CG563" s="6">
        <f t="shared" si="99"/>
        <v>0</v>
      </c>
      <c r="CH563" s="6">
        <f>SUM(Table1[[#This Row],[MOH 731_EMTCT_Known Positive at 1st ANC_HV02-01]])</f>
        <v>0</v>
      </c>
      <c r="CI563" s="6">
        <f>SUM(Table1[[#This Row],[MOH 731_EMTCT_Positive Results_ANC_HV02-10]])</f>
        <v>1</v>
      </c>
      <c r="CJ563" s="6">
        <f t="shared" si="89"/>
        <v>0</v>
      </c>
      <c r="CK563" s="6">
        <f t="shared" si="90"/>
        <v>0</v>
      </c>
      <c r="CL563" s="6">
        <f>Table1[[#This Row],[MOH 731_EMTCT_Start HAART_ANC_HV02-15]]</f>
        <v>1</v>
      </c>
      <c r="CM563" s="6">
        <f>Table1[[#This Row],[MOH 731_EMTCT_On HAART at 1st ANC_HV02-14]]</f>
        <v>0</v>
      </c>
      <c r="CN563" s="6">
        <f>SUM(Table1[[#This Row],[MOH 731_HIV_TB_StartART_&lt;1 (M) HV03-01]:[MOH 731_HIV_TB_StartART_25+_(F)_HV03-14]])</f>
        <v>0</v>
      </c>
      <c r="CO563" s="6">
        <f>SUM(Table1[[#This Row],[MOH 731_HIV_TB_OnART_&lt;1 (M) HV03-15]:[MOH 731_HIV_TB_OnART_25+_(F)_HV03-28]])</f>
        <v>64</v>
      </c>
      <c r="CP563" s="6">
        <f>Table1[[#This Row],[anc1_731]]</f>
        <v>15</v>
      </c>
      <c r="CQ563" s="6">
        <f>Table1[[#This Row],[anc_kp]]</f>
        <v>0</v>
      </c>
      <c r="CR563" s="6">
        <f>Table1[[#This Row],[MOH 731_HIV_TB cases_New_HV03-61]]</f>
        <v>0</v>
      </c>
      <c r="CS563" s="6">
        <f>Table1[[#This Row],[MOH 731_HIV_TB New_KnownHIVPositive(KPs)_HV03-62]]</f>
        <v>0</v>
      </c>
      <c r="CT563" s="6">
        <f t="shared" si="91"/>
        <v>0</v>
      </c>
      <c r="CU563" s="6">
        <f t="shared" si="92"/>
        <v>0</v>
      </c>
      <c r="CV563" s="6">
        <f>Table1[[#This Row],[MOH 731_HIV_TB New HIV Positive_HV03-63]]</f>
        <v>0</v>
      </c>
      <c r="CW563" s="6">
        <f>Table1[[#This Row],[MOH 731_HIV_TB New Known HIV Positive (KP) on HAART_HV03-64]]</f>
        <v>0</v>
      </c>
      <c r="CX563" s="6">
        <f>Table1[[#This Row],[MOH 731_HIV_TB New_start_HAART_HV03-65]]</f>
        <v>0</v>
      </c>
      <c r="CY563" s="6">
        <f>SUM(Table1[[#This Row],[tb_alreadyart_3082]:[tb_newart_3083]])</f>
        <v>0</v>
      </c>
      <c r="CZ563" s="6">
        <f>SUM(Table1[[#This Row],[MOH 731_HTS_No. Initiated on PrEP (NEW)_General popn _(M)_ HV01-19]:[MOH 731_HTS_No. Initiated on PrEP (NEW)_Pregnant and breastfeeding women HV01-31]])</f>
        <v>0</v>
      </c>
      <c r="DA563" s="6">
        <f t="shared" si="93"/>
        <v>0</v>
      </c>
      <c r="DB563" s="6">
        <f t="shared" si="94"/>
        <v>0</v>
      </c>
      <c r="DC563" s="6">
        <f>Table1[[#This Row],[MOH 711 SGBV Total Survivors Seen]]</f>
        <v>0</v>
      </c>
      <c r="DD563" s="6">
        <f t="shared" si="95"/>
        <v>0</v>
      </c>
      <c r="DE563" s="6">
        <f t="shared" si="96"/>
        <v>0</v>
      </c>
      <c r="DF563" s="6">
        <f>SUM(Table1[[#This Row],[MOH 731_HIV_TB_StartTPT_&lt;15 HV03-31]:[MOH 731_HIV_TB_StartTPT_15+ HV03-32]])</f>
        <v>2</v>
      </c>
      <c r="DG563" s="6">
        <f t="shared" si="97"/>
        <v>0</v>
      </c>
      <c r="DH563" s="18"/>
      <c r="DI563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('202408_vY8MIki2v3v','202408','vY8MIki2v3v','15621','0','36','15','15','0','0','0','1','0','0','1','0','0','64','15','0','0','0','0','0','0','0','0','0','0','0','0','0','0','0','2','0');</v>
      </c>
    </row>
    <row r="564" spans="2:113" x14ac:dyDescent="0.25">
      <c r="B564" s="1">
        <v>202408</v>
      </c>
      <c r="C564" s="2">
        <v>45505</v>
      </c>
      <c r="D564" s="1">
        <v>202408</v>
      </c>
      <c r="E564" s="1"/>
      <c r="F564" s="1" t="s">
        <v>611</v>
      </c>
      <c r="G564" s="1" t="s">
        <v>612</v>
      </c>
      <c r="H564" s="1">
        <v>15682</v>
      </c>
      <c r="I564" s="1"/>
      <c r="J564" s="1">
        <v>25</v>
      </c>
      <c r="K564" s="1">
        <v>145</v>
      </c>
      <c r="L564" s="1"/>
      <c r="M564" s="1"/>
      <c r="N564" s="1"/>
      <c r="O564" s="1"/>
      <c r="P564" s="1"/>
      <c r="Q564" s="1">
        <v>1</v>
      </c>
      <c r="R564" s="1"/>
      <c r="S564" s="1"/>
      <c r="T564" s="1"/>
      <c r="U564" s="1"/>
      <c r="V564" s="1"/>
      <c r="W564" s="1"/>
      <c r="X564" s="1"/>
      <c r="Y564" s="1">
        <v>2</v>
      </c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>
        <v>37</v>
      </c>
      <c r="AK564" s="1">
        <v>16</v>
      </c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>
        <v>1</v>
      </c>
      <c r="AZ564" s="1"/>
      <c r="BA564" s="1"/>
      <c r="BB564" s="1"/>
      <c r="BC564" s="1"/>
      <c r="BD564" s="1"/>
      <c r="BE564" s="1"/>
      <c r="BF564" s="1"/>
      <c r="BG564" s="1"/>
      <c r="BH564" s="1">
        <v>1</v>
      </c>
      <c r="BI564" s="1">
        <v>3</v>
      </c>
      <c r="BJ564" s="1">
        <v>1</v>
      </c>
      <c r="BK564" s="1">
        <v>2</v>
      </c>
      <c r="BL564" s="1">
        <v>1</v>
      </c>
      <c r="BM564" s="1"/>
      <c r="BN564" s="1"/>
      <c r="BO564" s="1">
        <v>4</v>
      </c>
      <c r="BP564" s="1">
        <v>33</v>
      </c>
      <c r="BQ564" s="1">
        <v>91</v>
      </c>
      <c r="BR564" s="1"/>
      <c r="BS564" s="1">
        <v>3</v>
      </c>
      <c r="BT564" s="1">
        <v>2</v>
      </c>
      <c r="BU564" s="1">
        <v>1</v>
      </c>
      <c r="BV564" s="1"/>
      <c r="BW564" s="1">
        <v>1</v>
      </c>
      <c r="BX564" s="1"/>
      <c r="BY564" s="1">
        <v>36</v>
      </c>
      <c r="BZ564" s="1"/>
      <c r="CA564" s="1"/>
      <c r="CB564" s="16">
        <f>SUM(Table1[[#This Row],[MOH 731_HTS_Positive_2-9 _(M)_ HV01-06]:[MOH 731_HTS_Positive_25+ _(F) (Including PMTCT)_HV01-15]])</f>
        <v>1</v>
      </c>
      <c r="CC564" s="16">
        <f>SUM(Table1[[#This Row],[MOH 731_HTS_Tests _(M)_ HV01-01]:[MOH 731_HTS_Tests _(F) (Including PMTCT)_ HV01-02]])</f>
        <v>170</v>
      </c>
      <c r="CD564" s="16">
        <f>Table1[[#This Row],[MOH 711 New ANC clients]]</f>
        <v>36</v>
      </c>
      <c r="CE564" s="6">
        <f>SUM(Table1[[#This Row],[MOH 731_EMTCT_Tested at ANC_Initial_HV02-02]])</f>
        <v>37</v>
      </c>
      <c r="CF564" s="6">
        <f t="shared" si="99"/>
        <v>0</v>
      </c>
      <c r="CG564" s="6">
        <f t="shared" si="99"/>
        <v>0</v>
      </c>
      <c r="CH564" s="6">
        <f>SUM(Table1[[#This Row],[MOH 731_EMTCT_Known Positive at 1st ANC_HV02-01]])</f>
        <v>0</v>
      </c>
      <c r="CI564" s="6">
        <f>SUM(Table1[[#This Row],[MOH 731_EMTCT_Positive Results_ANC_HV02-10]])</f>
        <v>0</v>
      </c>
      <c r="CJ564" s="6">
        <f t="shared" si="89"/>
        <v>0</v>
      </c>
      <c r="CK564" s="6">
        <f t="shared" si="90"/>
        <v>0</v>
      </c>
      <c r="CL564" s="6">
        <f>Table1[[#This Row],[MOH 731_EMTCT_Start HAART_ANC_HV02-15]]</f>
        <v>0</v>
      </c>
      <c r="CM564" s="6">
        <f>Table1[[#This Row],[MOH 731_EMTCT_On HAART at 1st ANC_HV02-14]]</f>
        <v>0</v>
      </c>
      <c r="CN564" s="6">
        <f>SUM(Table1[[#This Row],[MOH 731_HIV_TB_StartART_&lt;1 (M) HV03-01]:[MOH 731_HIV_TB_StartART_25+_(F)_HV03-14]])</f>
        <v>1</v>
      </c>
      <c r="CO564" s="6">
        <f>SUM(Table1[[#This Row],[MOH 731_HIV_TB_OnART_&lt;1 (M) HV03-15]:[MOH 731_HIV_TB_OnART_25+_(F)_HV03-28]])</f>
        <v>136</v>
      </c>
      <c r="CP564" s="6">
        <f>Table1[[#This Row],[anc1_731]]</f>
        <v>36</v>
      </c>
      <c r="CQ564" s="6">
        <f>Table1[[#This Row],[anc_kp]]</f>
        <v>0</v>
      </c>
      <c r="CR564" s="6">
        <f>Table1[[#This Row],[MOH 731_HIV_TB cases_New_HV03-61]]</f>
        <v>2</v>
      </c>
      <c r="CS564" s="6">
        <f>Table1[[#This Row],[MOH 731_HIV_TB New_KnownHIVPositive(KPs)_HV03-62]]</f>
        <v>1</v>
      </c>
      <c r="CT564" s="6">
        <f t="shared" si="91"/>
        <v>0</v>
      </c>
      <c r="CU564" s="6">
        <f t="shared" si="92"/>
        <v>0</v>
      </c>
      <c r="CV564" s="6">
        <f>Table1[[#This Row],[MOH 731_HIV_TB New HIV Positive_HV03-63]]</f>
        <v>0</v>
      </c>
      <c r="CW564" s="6">
        <f>Table1[[#This Row],[MOH 731_HIV_TB New Known HIV Positive (KP) on HAART_HV03-64]]</f>
        <v>1</v>
      </c>
      <c r="CX564" s="6">
        <f>Table1[[#This Row],[MOH 731_HIV_TB New_start_HAART_HV03-65]]</f>
        <v>0</v>
      </c>
      <c r="CY564" s="6">
        <f>SUM(Table1[[#This Row],[tb_alreadyart_3082]:[tb_newart_3083]])</f>
        <v>1</v>
      </c>
      <c r="CZ564" s="6">
        <f>SUM(Table1[[#This Row],[MOH 731_HTS_No. Initiated on PrEP (NEW)_General popn _(M)_ HV01-19]:[MOH 731_HTS_No. Initiated on PrEP (NEW)_Pregnant and breastfeeding women HV01-31]])</f>
        <v>2</v>
      </c>
      <c r="DA564" s="6">
        <f t="shared" si="93"/>
        <v>0</v>
      </c>
      <c r="DB564" s="6">
        <f t="shared" si="94"/>
        <v>0</v>
      </c>
      <c r="DC564" s="6">
        <f>Table1[[#This Row],[MOH 711 SGBV Total Survivors Seen]]</f>
        <v>0</v>
      </c>
      <c r="DD564" s="6">
        <f t="shared" si="95"/>
        <v>0</v>
      </c>
      <c r="DE564" s="6">
        <f t="shared" si="96"/>
        <v>0</v>
      </c>
      <c r="DF564" s="6">
        <f>SUM(Table1[[#This Row],[MOH 731_HIV_TB_StartTPT_&lt;15 HV03-31]:[MOH 731_HIV_TB_StartTPT_15+ HV03-32]])</f>
        <v>3</v>
      </c>
      <c r="DG564" s="6">
        <f t="shared" si="97"/>
        <v>0</v>
      </c>
      <c r="DH564" s="18"/>
      <c r="DI564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('202408_Kw9qM5jwrK7','202408','Kw9qM5jwrK7','15682','1','170','36','37','0','0','0','0','0','0','0','0','1','136','36','0','2','1','0','0','0','1','0','1','2','0','0','0','0','0','3','0');</v>
      </c>
    </row>
    <row r="565" spans="2:113" x14ac:dyDescent="0.25">
      <c r="B565" s="1">
        <v>202408</v>
      </c>
      <c r="C565" s="2">
        <v>45505</v>
      </c>
      <c r="D565" s="1">
        <v>202408</v>
      </c>
      <c r="E565" s="1"/>
      <c r="F565" s="1" t="s">
        <v>464</v>
      </c>
      <c r="G565" s="1" t="s">
        <v>465</v>
      </c>
      <c r="H565" s="1">
        <v>15684</v>
      </c>
      <c r="I565" s="1"/>
      <c r="J565" s="1">
        <v>9</v>
      </c>
      <c r="K565" s="1">
        <v>25</v>
      </c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>
        <v>8</v>
      </c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>
        <v>8</v>
      </c>
      <c r="BZ565" s="1"/>
      <c r="CA565" s="1"/>
      <c r="CB565" s="16">
        <f>SUM(Table1[[#This Row],[MOH 731_HTS_Positive_2-9 _(M)_ HV01-06]:[MOH 731_HTS_Positive_25+ _(F) (Including PMTCT)_HV01-15]])</f>
        <v>0</v>
      </c>
      <c r="CC565" s="16">
        <f>SUM(Table1[[#This Row],[MOH 731_HTS_Tests _(M)_ HV01-01]:[MOH 731_HTS_Tests _(F) (Including PMTCT)_ HV01-02]])</f>
        <v>34</v>
      </c>
      <c r="CD565" s="16">
        <f>Table1[[#This Row],[MOH 711 New ANC clients]]</f>
        <v>8</v>
      </c>
      <c r="CE565" s="6">
        <f>SUM(Table1[[#This Row],[MOH 731_EMTCT_Tested at ANC_Initial_HV02-02]])</f>
        <v>8</v>
      </c>
      <c r="CF565" s="6">
        <f t="shared" si="99"/>
        <v>0</v>
      </c>
      <c r="CG565" s="6">
        <f t="shared" si="99"/>
        <v>0</v>
      </c>
      <c r="CH565" s="6">
        <f>SUM(Table1[[#This Row],[MOH 731_EMTCT_Known Positive at 1st ANC_HV02-01]])</f>
        <v>0</v>
      </c>
      <c r="CI565" s="6">
        <f>SUM(Table1[[#This Row],[MOH 731_EMTCT_Positive Results_ANC_HV02-10]])</f>
        <v>0</v>
      </c>
      <c r="CJ565" s="6">
        <f t="shared" si="89"/>
        <v>0</v>
      </c>
      <c r="CK565" s="6">
        <f t="shared" si="90"/>
        <v>0</v>
      </c>
      <c r="CL565" s="6">
        <f>Table1[[#This Row],[MOH 731_EMTCT_Start HAART_ANC_HV02-15]]</f>
        <v>0</v>
      </c>
      <c r="CM565" s="6">
        <f>Table1[[#This Row],[MOH 731_EMTCT_On HAART at 1st ANC_HV02-14]]</f>
        <v>0</v>
      </c>
      <c r="CN565" s="6">
        <f>SUM(Table1[[#This Row],[MOH 731_HIV_TB_StartART_&lt;1 (M) HV03-01]:[MOH 731_HIV_TB_StartART_25+_(F)_HV03-14]])</f>
        <v>0</v>
      </c>
      <c r="CO565" s="6">
        <f>SUM(Table1[[#This Row],[MOH 731_HIV_TB_OnART_&lt;1 (M) HV03-15]:[MOH 731_HIV_TB_OnART_25+_(F)_HV03-28]])</f>
        <v>0</v>
      </c>
      <c r="CP565" s="6">
        <f>Table1[[#This Row],[anc1_731]]</f>
        <v>8</v>
      </c>
      <c r="CQ565" s="6">
        <f>Table1[[#This Row],[anc_kp]]</f>
        <v>0</v>
      </c>
      <c r="CR565" s="6">
        <f>Table1[[#This Row],[MOH 731_HIV_TB cases_New_HV03-61]]</f>
        <v>0</v>
      </c>
      <c r="CS565" s="6">
        <f>Table1[[#This Row],[MOH 731_HIV_TB New_KnownHIVPositive(KPs)_HV03-62]]</f>
        <v>0</v>
      </c>
      <c r="CT565" s="6">
        <f t="shared" si="91"/>
        <v>0</v>
      </c>
      <c r="CU565" s="6">
        <f t="shared" si="92"/>
        <v>0</v>
      </c>
      <c r="CV565" s="6">
        <f>Table1[[#This Row],[MOH 731_HIV_TB New HIV Positive_HV03-63]]</f>
        <v>0</v>
      </c>
      <c r="CW565" s="6">
        <f>Table1[[#This Row],[MOH 731_HIV_TB New Known HIV Positive (KP) on HAART_HV03-64]]</f>
        <v>0</v>
      </c>
      <c r="CX565" s="6">
        <f>Table1[[#This Row],[MOH 731_HIV_TB New_start_HAART_HV03-65]]</f>
        <v>0</v>
      </c>
      <c r="CY565" s="6">
        <f>SUM(Table1[[#This Row],[tb_alreadyart_3082]:[tb_newart_3083]])</f>
        <v>0</v>
      </c>
      <c r="CZ565" s="6">
        <f>SUM(Table1[[#This Row],[MOH 731_HTS_No. Initiated on PrEP (NEW)_General popn _(M)_ HV01-19]:[MOH 731_HTS_No. Initiated on PrEP (NEW)_Pregnant and breastfeeding women HV01-31]])</f>
        <v>0</v>
      </c>
      <c r="DA565" s="6">
        <f t="shared" si="93"/>
        <v>0</v>
      </c>
      <c r="DB565" s="6">
        <f t="shared" si="94"/>
        <v>0</v>
      </c>
      <c r="DC565" s="6">
        <f>Table1[[#This Row],[MOH 711 SGBV Total Survivors Seen]]</f>
        <v>0</v>
      </c>
      <c r="DD565" s="6">
        <f t="shared" si="95"/>
        <v>0</v>
      </c>
      <c r="DE565" s="6">
        <f t="shared" si="96"/>
        <v>0</v>
      </c>
      <c r="DF565" s="6">
        <f>SUM(Table1[[#This Row],[MOH 731_HIV_TB_StartTPT_&lt;15 HV03-31]:[MOH 731_HIV_TB_StartTPT_15+ HV03-32]])</f>
        <v>0</v>
      </c>
      <c r="DG565" s="6">
        <f t="shared" si="97"/>
        <v>0</v>
      </c>
      <c r="DH565" s="18"/>
      <c r="DI565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('202408_OPJeAkDP2wA','202408','OPJeAkDP2wA','15684','0','34','8','8','0','0','0','0','0','0','0','0','0','0','8','0','0','0','0','0','0','0','0','0','0','0','0','0','0','0','0','0');</v>
      </c>
    </row>
    <row r="566" spans="2:113" x14ac:dyDescent="0.25">
      <c r="B566" s="1">
        <v>202408</v>
      </c>
      <c r="C566" s="2">
        <v>45505</v>
      </c>
      <c r="D566" s="1">
        <v>202408</v>
      </c>
      <c r="E566" s="1"/>
      <c r="F566" s="1" t="s">
        <v>613</v>
      </c>
      <c r="G566" s="1" t="s">
        <v>614</v>
      </c>
      <c r="H566" s="1">
        <v>17103</v>
      </c>
      <c r="I566" s="1"/>
      <c r="J566" s="1">
        <v>4</v>
      </c>
      <c r="K566" s="1">
        <v>3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6">
        <f>SUM(Table1[[#This Row],[MOH 731_HTS_Positive_2-9 _(M)_ HV01-06]:[MOH 731_HTS_Positive_25+ _(F) (Including PMTCT)_HV01-15]])</f>
        <v>0</v>
      </c>
      <c r="CC566" s="16">
        <f>SUM(Table1[[#This Row],[MOH 731_HTS_Tests _(M)_ HV01-01]:[MOH 731_HTS_Tests _(F) (Including PMTCT)_ HV01-02]])</f>
        <v>7</v>
      </c>
      <c r="CD566" s="16">
        <f>Table1[[#This Row],[MOH 711 New ANC clients]]</f>
        <v>0</v>
      </c>
      <c r="CE566" s="6">
        <f>SUM(Table1[[#This Row],[MOH 731_EMTCT_Tested at ANC_Initial_HV02-02]])</f>
        <v>0</v>
      </c>
      <c r="CF566" s="6">
        <f t="shared" si="99"/>
        <v>0</v>
      </c>
      <c r="CG566" s="6">
        <f t="shared" si="99"/>
        <v>0</v>
      </c>
      <c r="CH566" s="6">
        <f>SUM(Table1[[#This Row],[MOH 731_EMTCT_Known Positive at 1st ANC_HV02-01]])</f>
        <v>0</v>
      </c>
      <c r="CI566" s="6">
        <f>SUM(Table1[[#This Row],[MOH 731_EMTCT_Positive Results_ANC_HV02-10]])</f>
        <v>0</v>
      </c>
      <c r="CJ566" s="6">
        <f t="shared" si="89"/>
        <v>0</v>
      </c>
      <c r="CK566" s="6">
        <f t="shared" si="90"/>
        <v>0</v>
      </c>
      <c r="CL566" s="6">
        <f>Table1[[#This Row],[MOH 731_EMTCT_Start HAART_ANC_HV02-15]]</f>
        <v>0</v>
      </c>
      <c r="CM566" s="6">
        <f>Table1[[#This Row],[MOH 731_EMTCT_On HAART at 1st ANC_HV02-14]]</f>
        <v>0</v>
      </c>
      <c r="CN566" s="6">
        <f>SUM(Table1[[#This Row],[MOH 731_HIV_TB_StartART_&lt;1 (M) HV03-01]:[MOH 731_HIV_TB_StartART_25+_(F)_HV03-14]])</f>
        <v>0</v>
      </c>
      <c r="CO566" s="6">
        <f>SUM(Table1[[#This Row],[MOH 731_HIV_TB_OnART_&lt;1 (M) HV03-15]:[MOH 731_HIV_TB_OnART_25+_(F)_HV03-28]])</f>
        <v>0</v>
      </c>
      <c r="CP566" s="6">
        <f>Table1[[#This Row],[anc1_731]]</f>
        <v>0</v>
      </c>
      <c r="CQ566" s="6">
        <f>Table1[[#This Row],[anc_kp]]</f>
        <v>0</v>
      </c>
      <c r="CR566" s="6">
        <f>Table1[[#This Row],[MOH 731_HIV_TB cases_New_HV03-61]]</f>
        <v>0</v>
      </c>
      <c r="CS566" s="6">
        <f>Table1[[#This Row],[MOH 731_HIV_TB New_KnownHIVPositive(KPs)_HV03-62]]</f>
        <v>0</v>
      </c>
      <c r="CT566" s="6">
        <f t="shared" si="91"/>
        <v>0</v>
      </c>
      <c r="CU566" s="6">
        <f t="shared" si="92"/>
        <v>0</v>
      </c>
      <c r="CV566" s="6">
        <f>Table1[[#This Row],[MOH 731_HIV_TB New HIV Positive_HV03-63]]</f>
        <v>0</v>
      </c>
      <c r="CW566" s="6">
        <f>Table1[[#This Row],[MOH 731_HIV_TB New Known HIV Positive (KP) on HAART_HV03-64]]</f>
        <v>0</v>
      </c>
      <c r="CX566" s="6">
        <f>Table1[[#This Row],[MOH 731_HIV_TB New_start_HAART_HV03-65]]</f>
        <v>0</v>
      </c>
      <c r="CY566" s="6">
        <f>SUM(Table1[[#This Row],[tb_alreadyart_3082]:[tb_newart_3083]])</f>
        <v>0</v>
      </c>
      <c r="CZ566" s="6">
        <f>SUM(Table1[[#This Row],[MOH 731_HTS_No. Initiated on PrEP (NEW)_General popn _(M)_ HV01-19]:[MOH 731_HTS_No. Initiated on PrEP (NEW)_Pregnant and breastfeeding women HV01-31]])</f>
        <v>0</v>
      </c>
      <c r="DA566" s="6">
        <f t="shared" si="93"/>
        <v>0</v>
      </c>
      <c r="DB566" s="6">
        <f t="shared" si="94"/>
        <v>0</v>
      </c>
      <c r="DC566" s="6">
        <f>Table1[[#This Row],[MOH 711 SGBV Total Survivors Seen]]</f>
        <v>0</v>
      </c>
      <c r="DD566" s="6">
        <f t="shared" si="95"/>
        <v>0</v>
      </c>
      <c r="DE566" s="6">
        <f t="shared" si="96"/>
        <v>0</v>
      </c>
      <c r="DF566" s="6">
        <f>SUM(Table1[[#This Row],[MOH 731_HIV_TB_StartTPT_&lt;15 HV03-31]:[MOH 731_HIV_TB_StartTPT_15+ HV03-32]])</f>
        <v>0</v>
      </c>
      <c r="DG566" s="6">
        <f t="shared" si="97"/>
        <v>0</v>
      </c>
      <c r="DH566" s="18"/>
      <c r="DI566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('202408_kd05zQTiPS3','202408','kd05zQTiPS3','17103','0','7','0','0','0','0','0','0','0','0','0','0','0','0','0','0','0','0','0','0','0','0','0','0','0','0','0','0','0','0','0','0');</v>
      </c>
    </row>
    <row r="567" spans="2:113" x14ac:dyDescent="0.25">
      <c r="B567" s="1">
        <v>202408</v>
      </c>
      <c r="C567" s="2">
        <v>45505</v>
      </c>
      <c r="D567" s="1">
        <v>202408</v>
      </c>
      <c r="E567" s="1"/>
      <c r="F567" s="1" t="s">
        <v>615</v>
      </c>
      <c r="G567" s="1" t="s">
        <v>616</v>
      </c>
      <c r="H567" s="1">
        <v>15693</v>
      </c>
      <c r="I567" s="1"/>
      <c r="J567" s="1">
        <v>10</v>
      </c>
      <c r="K567" s="1">
        <v>41</v>
      </c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>
        <v>31</v>
      </c>
      <c r="AK567" s="1">
        <v>1</v>
      </c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>
        <v>1</v>
      </c>
      <c r="BG567" s="1">
        <v>1</v>
      </c>
      <c r="BH567" s="1"/>
      <c r="BI567" s="1">
        <v>2</v>
      </c>
      <c r="BJ567" s="1">
        <v>2</v>
      </c>
      <c r="BK567" s="1"/>
      <c r="BL567" s="1"/>
      <c r="BM567" s="1"/>
      <c r="BN567" s="1"/>
      <c r="BO567" s="1">
        <v>6</v>
      </c>
      <c r="BP567" s="1">
        <v>3</v>
      </c>
      <c r="BQ567" s="1">
        <v>12</v>
      </c>
      <c r="BR567" s="1"/>
      <c r="BS567" s="1"/>
      <c r="BT567" s="1"/>
      <c r="BU567" s="1"/>
      <c r="BV567" s="1"/>
      <c r="BW567" s="1"/>
      <c r="BX567" s="1"/>
      <c r="BY567" s="1">
        <v>19</v>
      </c>
      <c r="BZ567" s="1"/>
      <c r="CA567" s="1"/>
      <c r="CB567" s="16">
        <f>SUM(Table1[[#This Row],[MOH 731_HTS_Positive_2-9 _(M)_ HV01-06]:[MOH 731_HTS_Positive_25+ _(F) (Including PMTCT)_HV01-15]])</f>
        <v>0</v>
      </c>
      <c r="CC567" s="16">
        <f>SUM(Table1[[#This Row],[MOH 731_HTS_Tests _(M)_ HV01-01]:[MOH 731_HTS_Tests _(F) (Including PMTCT)_ HV01-02]])</f>
        <v>51</v>
      </c>
      <c r="CD567" s="16">
        <f>Table1[[#This Row],[MOH 711 New ANC clients]]</f>
        <v>19</v>
      </c>
      <c r="CE567" s="6">
        <f>SUM(Table1[[#This Row],[MOH 731_EMTCT_Tested at ANC_Initial_HV02-02]])</f>
        <v>31</v>
      </c>
      <c r="CF567" s="6">
        <f t="shared" si="99"/>
        <v>0</v>
      </c>
      <c r="CG567" s="6">
        <f t="shared" si="99"/>
        <v>0</v>
      </c>
      <c r="CH567" s="6">
        <f>SUM(Table1[[#This Row],[MOH 731_EMTCT_Known Positive at 1st ANC_HV02-01]])</f>
        <v>0</v>
      </c>
      <c r="CI567" s="6">
        <f>SUM(Table1[[#This Row],[MOH 731_EMTCT_Positive Results_ANC_HV02-10]])</f>
        <v>0</v>
      </c>
      <c r="CJ567" s="6">
        <f t="shared" si="89"/>
        <v>0</v>
      </c>
      <c r="CK567" s="6">
        <f t="shared" si="90"/>
        <v>0</v>
      </c>
      <c r="CL567" s="6">
        <f>Table1[[#This Row],[MOH 731_EMTCT_Start HAART_ANC_HV02-15]]</f>
        <v>0</v>
      </c>
      <c r="CM567" s="6">
        <f>Table1[[#This Row],[MOH 731_EMTCT_On HAART at 1st ANC_HV02-14]]</f>
        <v>0</v>
      </c>
      <c r="CN567" s="6">
        <f>SUM(Table1[[#This Row],[MOH 731_HIV_TB_StartART_&lt;1 (M) HV03-01]:[MOH 731_HIV_TB_StartART_25+_(F)_HV03-14]])</f>
        <v>0</v>
      </c>
      <c r="CO567" s="6">
        <f>SUM(Table1[[#This Row],[MOH 731_HIV_TB_OnART_&lt;1 (M) HV03-15]:[MOH 731_HIV_TB_OnART_25+_(F)_HV03-28]])</f>
        <v>27</v>
      </c>
      <c r="CP567" s="6">
        <f>Table1[[#This Row],[anc1_731]]</f>
        <v>19</v>
      </c>
      <c r="CQ567" s="6">
        <f>Table1[[#This Row],[anc_kp]]</f>
        <v>0</v>
      </c>
      <c r="CR567" s="6">
        <f>Table1[[#This Row],[MOH 731_HIV_TB cases_New_HV03-61]]</f>
        <v>0</v>
      </c>
      <c r="CS567" s="6">
        <f>Table1[[#This Row],[MOH 731_HIV_TB New_KnownHIVPositive(KPs)_HV03-62]]</f>
        <v>0</v>
      </c>
      <c r="CT567" s="6">
        <f t="shared" si="91"/>
        <v>0</v>
      </c>
      <c r="CU567" s="6">
        <f t="shared" si="92"/>
        <v>0</v>
      </c>
      <c r="CV567" s="6">
        <f>Table1[[#This Row],[MOH 731_HIV_TB New HIV Positive_HV03-63]]</f>
        <v>0</v>
      </c>
      <c r="CW567" s="6">
        <f>Table1[[#This Row],[MOH 731_HIV_TB New Known HIV Positive (KP) on HAART_HV03-64]]</f>
        <v>0</v>
      </c>
      <c r="CX567" s="6">
        <f>Table1[[#This Row],[MOH 731_HIV_TB New_start_HAART_HV03-65]]</f>
        <v>0</v>
      </c>
      <c r="CY567" s="6">
        <f>SUM(Table1[[#This Row],[tb_alreadyart_3082]:[tb_newart_3083]])</f>
        <v>0</v>
      </c>
      <c r="CZ567" s="6">
        <f>SUM(Table1[[#This Row],[MOH 731_HTS_No. Initiated on PrEP (NEW)_General popn _(M)_ HV01-19]:[MOH 731_HTS_No. Initiated on PrEP (NEW)_Pregnant and breastfeeding women HV01-31]])</f>
        <v>0</v>
      </c>
      <c r="DA567" s="6">
        <f t="shared" si="93"/>
        <v>0</v>
      </c>
      <c r="DB567" s="6">
        <f t="shared" si="94"/>
        <v>0</v>
      </c>
      <c r="DC567" s="6">
        <f>Table1[[#This Row],[MOH 711 SGBV Total Survivors Seen]]</f>
        <v>0</v>
      </c>
      <c r="DD567" s="6">
        <f t="shared" si="95"/>
        <v>0</v>
      </c>
      <c r="DE567" s="6">
        <f t="shared" si="96"/>
        <v>0</v>
      </c>
      <c r="DF567" s="6">
        <f>SUM(Table1[[#This Row],[MOH 731_HIV_TB_StartTPT_&lt;15 HV03-31]:[MOH 731_HIV_TB_StartTPT_15+ HV03-32]])</f>
        <v>0</v>
      </c>
      <c r="DG567" s="6">
        <f t="shared" si="97"/>
        <v>0</v>
      </c>
      <c r="DH567" s="18"/>
      <c r="DI567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('202408_qC7HoduXy9L','202408','qC7HoduXy9L','15693','0','51','19','31','0','0','0','0','0','0','0','0','0','27','19','0','0','0','0','0','0','0','0','0','0','0','0','0','0','0','0','0');</v>
      </c>
    </row>
    <row r="568" spans="2:113" x14ac:dyDescent="0.25">
      <c r="B568" s="1">
        <v>202408</v>
      </c>
      <c r="C568" s="2">
        <v>45505</v>
      </c>
      <c r="D568" s="1">
        <v>202408</v>
      </c>
      <c r="E568" s="1"/>
      <c r="F568" s="1" t="s">
        <v>466</v>
      </c>
      <c r="G568" s="1" t="s">
        <v>467</v>
      </c>
      <c r="H568" s="1">
        <v>15701</v>
      </c>
      <c r="I568" s="1"/>
      <c r="J568" s="1"/>
      <c r="K568" s="1">
        <v>11</v>
      </c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>
        <v>8</v>
      </c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>
        <v>8</v>
      </c>
      <c r="BZ568" s="1"/>
      <c r="CA568" s="1"/>
      <c r="CB568" s="16">
        <f>SUM(Table1[[#This Row],[MOH 731_HTS_Positive_2-9 _(M)_ HV01-06]:[MOH 731_HTS_Positive_25+ _(F) (Including PMTCT)_HV01-15]])</f>
        <v>0</v>
      </c>
      <c r="CC568" s="16">
        <f>SUM(Table1[[#This Row],[MOH 731_HTS_Tests _(M)_ HV01-01]:[MOH 731_HTS_Tests _(F) (Including PMTCT)_ HV01-02]])</f>
        <v>11</v>
      </c>
      <c r="CD568" s="16">
        <f>Table1[[#This Row],[MOH 711 New ANC clients]]</f>
        <v>8</v>
      </c>
      <c r="CE568" s="6">
        <f>SUM(Table1[[#This Row],[MOH 731_EMTCT_Tested at ANC_Initial_HV02-02]])</f>
        <v>8</v>
      </c>
      <c r="CF568" s="6">
        <f t="shared" si="99"/>
        <v>0</v>
      </c>
      <c r="CG568" s="6">
        <f t="shared" si="99"/>
        <v>0</v>
      </c>
      <c r="CH568" s="6">
        <f>SUM(Table1[[#This Row],[MOH 731_EMTCT_Known Positive at 1st ANC_HV02-01]])</f>
        <v>0</v>
      </c>
      <c r="CI568" s="6">
        <f>SUM(Table1[[#This Row],[MOH 731_EMTCT_Positive Results_ANC_HV02-10]])</f>
        <v>0</v>
      </c>
      <c r="CJ568" s="6">
        <f t="shared" si="89"/>
        <v>0</v>
      </c>
      <c r="CK568" s="6">
        <f t="shared" si="90"/>
        <v>0</v>
      </c>
      <c r="CL568" s="6">
        <f>Table1[[#This Row],[MOH 731_EMTCT_Start HAART_ANC_HV02-15]]</f>
        <v>0</v>
      </c>
      <c r="CM568" s="6">
        <f>Table1[[#This Row],[MOH 731_EMTCT_On HAART at 1st ANC_HV02-14]]</f>
        <v>0</v>
      </c>
      <c r="CN568" s="6">
        <f>SUM(Table1[[#This Row],[MOH 731_HIV_TB_StartART_&lt;1 (M) HV03-01]:[MOH 731_HIV_TB_StartART_25+_(F)_HV03-14]])</f>
        <v>0</v>
      </c>
      <c r="CO568" s="6">
        <f>SUM(Table1[[#This Row],[MOH 731_HIV_TB_OnART_&lt;1 (M) HV03-15]:[MOH 731_HIV_TB_OnART_25+_(F)_HV03-28]])</f>
        <v>0</v>
      </c>
      <c r="CP568" s="6">
        <f>Table1[[#This Row],[anc1_731]]</f>
        <v>8</v>
      </c>
      <c r="CQ568" s="6">
        <f>Table1[[#This Row],[anc_kp]]</f>
        <v>0</v>
      </c>
      <c r="CR568" s="6">
        <f>Table1[[#This Row],[MOH 731_HIV_TB cases_New_HV03-61]]</f>
        <v>0</v>
      </c>
      <c r="CS568" s="6">
        <f>Table1[[#This Row],[MOH 731_HIV_TB New_KnownHIVPositive(KPs)_HV03-62]]</f>
        <v>0</v>
      </c>
      <c r="CT568" s="6">
        <f t="shared" si="91"/>
        <v>0</v>
      </c>
      <c r="CU568" s="6">
        <f t="shared" si="92"/>
        <v>0</v>
      </c>
      <c r="CV568" s="6">
        <f>Table1[[#This Row],[MOH 731_HIV_TB New HIV Positive_HV03-63]]</f>
        <v>0</v>
      </c>
      <c r="CW568" s="6">
        <f>Table1[[#This Row],[MOH 731_HIV_TB New Known HIV Positive (KP) on HAART_HV03-64]]</f>
        <v>0</v>
      </c>
      <c r="CX568" s="6">
        <f>Table1[[#This Row],[MOH 731_HIV_TB New_start_HAART_HV03-65]]</f>
        <v>0</v>
      </c>
      <c r="CY568" s="6">
        <f>SUM(Table1[[#This Row],[tb_alreadyart_3082]:[tb_newart_3083]])</f>
        <v>0</v>
      </c>
      <c r="CZ568" s="6">
        <f>SUM(Table1[[#This Row],[MOH 731_HTS_No. Initiated on PrEP (NEW)_General popn _(M)_ HV01-19]:[MOH 731_HTS_No. Initiated on PrEP (NEW)_Pregnant and breastfeeding women HV01-31]])</f>
        <v>0</v>
      </c>
      <c r="DA568" s="6">
        <f t="shared" si="93"/>
        <v>0</v>
      </c>
      <c r="DB568" s="6">
        <f t="shared" si="94"/>
        <v>0</v>
      </c>
      <c r="DC568" s="6">
        <f>Table1[[#This Row],[MOH 711 SGBV Total Survivors Seen]]</f>
        <v>0</v>
      </c>
      <c r="DD568" s="6">
        <f t="shared" si="95"/>
        <v>0</v>
      </c>
      <c r="DE568" s="6">
        <f t="shared" si="96"/>
        <v>0</v>
      </c>
      <c r="DF568" s="6">
        <f>SUM(Table1[[#This Row],[MOH 731_HIV_TB_StartTPT_&lt;15 HV03-31]:[MOH 731_HIV_TB_StartTPT_15+ HV03-32]])</f>
        <v>0</v>
      </c>
      <c r="DG568" s="6">
        <f t="shared" si="97"/>
        <v>0</v>
      </c>
      <c r="DH568" s="18"/>
      <c r="DI568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('202408_zxiSHy4syb0','202408','zxiSHy4syb0','15701','0','11','8','8','0','0','0','0','0','0','0','0','0','0','8','0','0','0','0','0','0','0','0','0','0','0','0','0','0','0','0','0');</v>
      </c>
    </row>
    <row r="569" spans="2:113" x14ac:dyDescent="0.25">
      <c r="B569" s="1">
        <v>202408</v>
      </c>
      <c r="C569" s="2">
        <v>45505</v>
      </c>
      <c r="D569" s="1">
        <v>202408</v>
      </c>
      <c r="E569" s="1"/>
      <c r="F569" s="1" t="s">
        <v>468</v>
      </c>
      <c r="G569" s="1" t="s">
        <v>469</v>
      </c>
      <c r="H569" s="1">
        <v>15707</v>
      </c>
      <c r="I569" s="1"/>
      <c r="J569" s="1">
        <v>16</v>
      </c>
      <c r="K569" s="1">
        <v>92</v>
      </c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>
        <v>46</v>
      </c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>
        <v>1</v>
      </c>
      <c r="BI569" s="1">
        <v>1</v>
      </c>
      <c r="BJ569" s="1"/>
      <c r="BK569" s="1"/>
      <c r="BL569" s="1"/>
      <c r="BM569" s="1">
        <v>1</v>
      </c>
      <c r="BN569" s="1">
        <v>2</v>
      </c>
      <c r="BO569" s="1"/>
      <c r="BP569" s="1">
        <v>6</v>
      </c>
      <c r="BQ569" s="1">
        <v>28</v>
      </c>
      <c r="BR569" s="1"/>
      <c r="BS569" s="1"/>
      <c r="BT569" s="1">
        <v>5</v>
      </c>
      <c r="BU569" s="1"/>
      <c r="BV569" s="1"/>
      <c r="BW569" s="1"/>
      <c r="BX569" s="1"/>
      <c r="BY569" s="1">
        <v>12</v>
      </c>
      <c r="BZ569" s="1"/>
      <c r="CA569" s="1">
        <v>1</v>
      </c>
      <c r="CB569" s="16">
        <f>SUM(Table1[[#This Row],[MOH 731_HTS_Positive_2-9 _(M)_ HV01-06]:[MOH 731_HTS_Positive_25+ _(F) (Including PMTCT)_HV01-15]])</f>
        <v>0</v>
      </c>
      <c r="CC569" s="16">
        <f>SUM(Table1[[#This Row],[MOH 731_HTS_Tests _(M)_ HV01-01]:[MOH 731_HTS_Tests _(F) (Including PMTCT)_ HV01-02]])</f>
        <v>108</v>
      </c>
      <c r="CD569" s="16">
        <f>Table1[[#This Row],[MOH 711 New ANC clients]]</f>
        <v>12</v>
      </c>
      <c r="CE569" s="6">
        <f>SUM(Table1[[#This Row],[MOH 731_EMTCT_Tested at ANC_Initial_HV02-02]])</f>
        <v>46</v>
      </c>
      <c r="CF569" s="6">
        <f t="shared" si="99"/>
        <v>0</v>
      </c>
      <c r="CG569" s="6">
        <f t="shared" si="99"/>
        <v>0</v>
      </c>
      <c r="CH569" s="6">
        <f>SUM(Table1[[#This Row],[MOH 731_EMTCT_Known Positive at 1st ANC_HV02-01]])</f>
        <v>0</v>
      </c>
      <c r="CI569" s="6">
        <f>SUM(Table1[[#This Row],[MOH 731_EMTCT_Positive Results_ANC_HV02-10]])</f>
        <v>0</v>
      </c>
      <c r="CJ569" s="6">
        <f t="shared" si="89"/>
        <v>0</v>
      </c>
      <c r="CK569" s="6">
        <f t="shared" si="90"/>
        <v>0</v>
      </c>
      <c r="CL569" s="6">
        <f>Table1[[#This Row],[MOH 731_EMTCT_Start HAART_ANC_HV02-15]]</f>
        <v>0</v>
      </c>
      <c r="CM569" s="6">
        <f>Table1[[#This Row],[MOH 731_EMTCT_On HAART at 1st ANC_HV02-14]]</f>
        <v>0</v>
      </c>
      <c r="CN569" s="6">
        <f>SUM(Table1[[#This Row],[MOH 731_HIV_TB_StartART_&lt;1 (M) HV03-01]:[MOH 731_HIV_TB_StartART_25+_(F)_HV03-14]])</f>
        <v>0</v>
      </c>
      <c r="CO569" s="6">
        <f>SUM(Table1[[#This Row],[MOH 731_HIV_TB_OnART_&lt;1 (M) HV03-15]:[MOH 731_HIV_TB_OnART_25+_(F)_HV03-28]])</f>
        <v>39</v>
      </c>
      <c r="CP569" s="6">
        <f>Table1[[#This Row],[anc1_731]]</f>
        <v>12</v>
      </c>
      <c r="CQ569" s="6">
        <f>Table1[[#This Row],[anc_kp]]</f>
        <v>0</v>
      </c>
      <c r="CR569" s="6">
        <f>Table1[[#This Row],[MOH 731_HIV_TB cases_New_HV03-61]]</f>
        <v>5</v>
      </c>
      <c r="CS569" s="6">
        <f>Table1[[#This Row],[MOH 731_HIV_TB New_KnownHIVPositive(KPs)_HV03-62]]</f>
        <v>0</v>
      </c>
      <c r="CT569" s="6">
        <f t="shared" si="91"/>
        <v>0</v>
      </c>
      <c r="CU569" s="6">
        <f t="shared" si="92"/>
        <v>0</v>
      </c>
      <c r="CV569" s="6">
        <f>Table1[[#This Row],[MOH 731_HIV_TB New HIV Positive_HV03-63]]</f>
        <v>0</v>
      </c>
      <c r="CW569" s="6">
        <f>Table1[[#This Row],[MOH 731_HIV_TB New Known HIV Positive (KP) on HAART_HV03-64]]</f>
        <v>0</v>
      </c>
      <c r="CX569" s="6">
        <f>Table1[[#This Row],[MOH 731_HIV_TB New_start_HAART_HV03-65]]</f>
        <v>0</v>
      </c>
      <c r="CY569" s="6">
        <f>SUM(Table1[[#This Row],[tb_alreadyart_3082]:[tb_newart_3083]])</f>
        <v>0</v>
      </c>
      <c r="CZ569" s="6">
        <f>SUM(Table1[[#This Row],[MOH 731_HTS_No. Initiated on PrEP (NEW)_General popn _(M)_ HV01-19]:[MOH 731_HTS_No. Initiated on PrEP (NEW)_Pregnant and breastfeeding women HV01-31]])</f>
        <v>0</v>
      </c>
      <c r="DA569" s="6">
        <f t="shared" si="93"/>
        <v>0</v>
      </c>
      <c r="DB569" s="6">
        <f t="shared" si="94"/>
        <v>0</v>
      </c>
      <c r="DC569" s="6">
        <f>Table1[[#This Row],[MOH 711 SGBV Total Survivors Seen]]</f>
        <v>1</v>
      </c>
      <c r="DD569" s="6">
        <f t="shared" si="95"/>
        <v>0</v>
      </c>
      <c r="DE569" s="6">
        <f t="shared" si="96"/>
        <v>0</v>
      </c>
      <c r="DF569" s="6">
        <f>SUM(Table1[[#This Row],[MOH 731_HIV_TB_StartTPT_&lt;15 HV03-31]:[MOH 731_HIV_TB_StartTPT_15+ HV03-32]])</f>
        <v>0</v>
      </c>
      <c r="DG569" s="6">
        <f t="shared" si="97"/>
        <v>0</v>
      </c>
      <c r="DH569" s="18"/>
      <c r="DI569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('202408_syfJgdyBYs3','202408','syfJgdyBYs3','15707','0','108','12','46','0','0','0','0','0','0','0','0','0','39','12','0','5','0','0','0','0','0','0','0','0','0','0','1','0','0','0','0');</v>
      </c>
    </row>
    <row r="570" spans="2:113" x14ac:dyDescent="0.25">
      <c r="B570" s="1">
        <v>202408</v>
      </c>
      <c r="C570" s="2">
        <v>45505</v>
      </c>
      <c r="D570" s="1">
        <v>202408</v>
      </c>
      <c r="E570" s="1"/>
      <c r="F570" s="1" t="s">
        <v>617</v>
      </c>
      <c r="G570" s="1" t="s">
        <v>618</v>
      </c>
      <c r="H570" s="1">
        <v>15712</v>
      </c>
      <c r="I570" s="1"/>
      <c r="J570" s="1">
        <v>3</v>
      </c>
      <c r="K570" s="1">
        <v>6</v>
      </c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>
        <v>2</v>
      </c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>
        <v>2</v>
      </c>
      <c r="BZ570" s="1"/>
      <c r="CA570" s="1"/>
      <c r="CB570" s="16">
        <f>SUM(Table1[[#This Row],[MOH 731_HTS_Positive_2-9 _(M)_ HV01-06]:[MOH 731_HTS_Positive_25+ _(F) (Including PMTCT)_HV01-15]])</f>
        <v>0</v>
      </c>
      <c r="CC570" s="16">
        <f>SUM(Table1[[#This Row],[MOH 731_HTS_Tests _(M)_ HV01-01]:[MOH 731_HTS_Tests _(F) (Including PMTCT)_ HV01-02]])</f>
        <v>9</v>
      </c>
      <c r="CD570" s="16">
        <f>Table1[[#This Row],[MOH 711 New ANC clients]]</f>
        <v>2</v>
      </c>
      <c r="CE570" s="6">
        <f>SUM(Table1[[#This Row],[MOH 731_EMTCT_Tested at ANC_Initial_HV02-02]])</f>
        <v>2</v>
      </c>
      <c r="CF570" s="6">
        <f t="shared" si="99"/>
        <v>0</v>
      </c>
      <c r="CG570" s="6">
        <f t="shared" si="99"/>
        <v>0</v>
      </c>
      <c r="CH570" s="6">
        <f>SUM(Table1[[#This Row],[MOH 731_EMTCT_Known Positive at 1st ANC_HV02-01]])</f>
        <v>0</v>
      </c>
      <c r="CI570" s="6">
        <f>SUM(Table1[[#This Row],[MOH 731_EMTCT_Positive Results_ANC_HV02-10]])</f>
        <v>0</v>
      </c>
      <c r="CJ570" s="6">
        <f t="shared" si="89"/>
        <v>0</v>
      </c>
      <c r="CK570" s="6">
        <f t="shared" si="90"/>
        <v>0</v>
      </c>
      <c r="CL570" s="6">
        <f>Table1[[#This Row],[MOH 731_EMTCT_Start HAART_ANC_HV02-15]]</f>
        <v>0</v>
      </c>
      <c r="CM570" s="6">
        <f>Table1[[#This Row],[MOH 731_EMTCT_On HAART at 1st ANC_HV02-14]]</f>
        <v>0</v>
      </c>
      <c r="CN570" s="6">
        <f>SUM(Table1[[#This Row],[MOH 731_HIV_TB_StartART_&lt;1 (M) HV03-01]:[MOH 731_HIV_TB_StartART_25+_(F)_HV03-14]])</f>
        <v>0</v>
      </c>
      <c r="CO570" s="6">
        <f>SUM(Table1[[#This Row],[MOH 731_HIV_TB_OnART_&lt;1 (M) HV03-15]:[MOH 731_HIV_TB_OnART_25+_(F)_HV03-28]])</f>
        <v>0</v>
      </c>
      <c r="CP570" s="6">
        <f>Table1[[#This Row],[anc1_731]]</f>
        <v>2</v>
      </c>
      <c r="CQ570" s="6">
        <f>Table1[[#This Row],[anc_kp]]</f>
        <v>0</v>
      </c>
      <c r="CR570" s="6">
        <f>Table1[[#This Row],[MOH 731_HIV_TB cases_New_HV03-61]]</f>
        <v>0</v>
      </c>
      <c r="CS570" s="6">
        <f>Table1[[#This Row],[MOH 731_HIV_TB New_KnownHIVPositive(KPs)_HV03-62]]</f>
        <v>0</v>
      </c>
      <c r="CT570" s="6">
        <f t="shared" si="91"/>
        <v>0</v>
      </c>
      <c r="CU570" s="6">
        <f t="shared" si="92"/>
        <v>0</v>
      </c>
      <c r="CV570" s="6">
        <f>Table1[[#This Row],[MOH 731_HIV_TB New HIV Positive_HV03-63]]</f>
        <v>0</v>
      </c>
      <c r="CW570" s="6">
        <f>Table1[[#This Row],[MOH 731_HIV_TB New Known HIV Positive (KP) on HAART_HV03-64]]</f>
        <v>0</v>
      </c>
      <c r="CX570" s="6">
        <f>Table1[[#This Row],[MOH 731_HIV_TB New_start_HAART_HV03-65]]</f>
        <v>0</v>
      </c>
      <c r="CY570" s="6">
        <f>SUM(Table1[[#This Row],[tb_alreadyart_3082]:[tb_newart_3083]])</f>
        <v>0</v>
      </c>
      <c r="CZ570" s="6">
        <f>SUM(Table1[[#This Row],[MOH 731_HTS_No. Initiated on PrEP (NEW)_General popn _(M)_ HV01-19]:[MOH 731_HTS_No. Initiated on PrEP (NEW)_Pregnant and breastfeeding women HV01-31]])</f>
        <v>0</v>
      </c>
      <c r="DA570" s="6">
        <f t="shared" si="93"/>
        <v>0</v>
      </c>
      <c r="DB570" s="6">
        <f t="shared" si="94"/>
        <v>0</v>
      </c>
      <c r="DC570" s="6">
        <f>Table1[[#This Row],[MOH 711 SGBV Total Survivors Seen]]</f>
        <v>0</v>
      </c>
      <c r="DD570" s="6">
        <f t="shared" si="95"/>
        <v>0</v>
      </c>
      <c r="DE570" s="6">
        <f t="shared" si="96"/>
        <v>0</v>
      </c>
      <c r="DF570" s="6">
        <f>SUM(Table1[[#This Row],[MOH 731_HIV_TB_StartTPT_&lt;15 HV03-31]:[MOH 731_HIV_TB_StartTPT_15+ HV03-32]])</f>
        <v>0</v>
      </c>
      <c r="DG570" s="6">
        <f t="shared" si="97"/>
        <v>0</v>
      </c>
      <c r="DH570" s="18"/>
      <c r="DI570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('202408_IuiVUrxWbl2','202408','IuiVUrxWbl2','15712','0','9','2','2','0','0','0','0','0','0','0','0','0','0','2','0','0','0','0','0','0','0','0','0','0','0','0','0','0','0','0','0');</v>
      </c>
    </row>
    <row r="571" spans="2:113" x14ac:dyDescent="0.25">
      <c r="B571" s="1">
        <v>202408</v>
      </c>
      <c r="C571" s="2">
        <v>45505</v>
      </c>
      <c r="D571" s="1">
        <v>202408</v>
      </c>
      <c r="E571" s="1"/>
      <c r="F571" s="1" t="s">
        <v>470</v>
      </c>
      <c r="G571" s="1" t="s">
        <v>471</v>
      </c>
      <c r="H571" s="1">
        <v>15718</v>
      </c>
      <c r="I571" s="1"/>
      <c r="J571" s="1">
        <v>25</v>
      </c>
      <c r="K571" s="1">
        <v>80</v>
      </c>
      <c r="L571" s="1"/>
      <c r="M571" s="1"/>
      <c r="N571" s="1"/>
      <c r="O571" s="1"/>
      <c r="P571" s="1"/>
      <c r="Q571" s="1"/>
      <c r="R571" s="1"/>
      <c r="S571" s="1"/>
      <c r="T571" s="1"/>
      <c r="U571" s="1">
        <v>1</v>
      </c>
      <c r="V571" s="1">
        <v>2</v>
      </c>
      <c r="W571" s="1">
        <v>1</v>
      </c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>
        <v>27</v>
      </c>
      <c r="AK571" s="1">
        <v>4</v>
      </c>
      <c r="AL571" s="1"/>
      <c r="AM571" s="1">
        <v>1</v>
      </c>
      <c r="AN571" s="1"/>
      <c r="AO571" s="1">
        <v>1</v>
      </c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>
        <v>1</v>
      </c>
      <c r="BD571" s="1"/>
      <c r="BE571" s="1"/>
      <c r="BF571" s="1"/>
      <c r="BG571" s="1"/>
      <c r="BH571" s="1">
        <v>2</v>
      </c>
      <c r="BI571" s="1">
        <v>2</v>
      </c>
      <c r="BJ571" s="1">
        <v>2</v>
      </c>
      <c r="BK571" s="1"/>
      <c r="BL571" s="1">
        <v>2</v>
      </c>
      <c r="BM571" s="1">
        <v>6</v>
      </c>
      <c r="BN571" s="1">
        <v>5</v>
      </c>
      <c r="BO571" s="1">
        <v>11</v>
      </c>
      <c r="BP571" s="1">
        <v>45</v>
      </c>
      <c r="BQ571" s="1">
        <v>80</v>
      </c>
      <c r="BR571" s="1"/>
      <c r="BS571" s="1">
        <v>2</v>
      </c>
      <c r="BT571" s="1"/>
      <c r="BU571" s="1"/>
      <c r="BV571" s="1"/>
      <c r="BW571" s="1"/>
      <c r="BX571" s="1"/>
      <c r="BY571" s="1">
        <v>27</v>
      </c>
      <c r="BZ571" s="1"/>
      <c r="CA571" s="1"/>
      <c r="CB571" s="16">
        <f>SUM(Table1[[#This Row],[MOH 731_HTS_Positive_2-9 _(M)_ HV01-06]:[MOH 731_HTS_Positive_25+ _(F) (Including PMTCT)_HV01-15]])</f>
        <v>1</v>
      </c>
      <c r="CC571" s="16">
        <f>SUM(Table1[[#This Row],[MOH 731_HTS_Tests _(M)_ HV01-01]:[MOH 731_HTS_Tests _(F) (Including PMTCT)_ HV01-02]])</f>
        <v>105</v>
      </c>
      <c r="CD571" s="16">
        <f>Table1[[#This Row],[MOH 711 New ANC clients]]</f>
        <v>27</v>
      </c>
      <c r="CE571" s="6">
        <f>SUM(Table1[[#This Row],[MOH 731_EMTCT_Tested at ANC_Initial_HV02-02]])</f>
        <v>27</v>
      </c>
      <c r="CF571" s="6">
        <f t="shared" si="99"/>
        <v>0</v>
      </c>
      <c r="CG571" s="6">
        <f t="shared" si="99"/>
        <v>0</v>
      </c>
      <c r="CH571" s="6">
        <f>SUM(Table1[[#This Row],[MOH 731_EMTCT_Known Positive at 1st ANC_HV02-01]])</f>
        <v>0</v>
      </c>
      <c r="CI571" s="6">
        <f>SUM(Table1[[#This Row],[MOH 731_EMTCT_Positive Results_ANC_HV02-10]])</f>
        <v>1</v>
      </c>
      <c r="CJ571" s="6">
        <f t="shared" si="89"/>
        <v>0</v>
      </c>
      <c r="CK571" s="6">
        <f t="shared" si="90"/>
        <v>0</v>
      </c>
      <c r="CL571" s="6">
        <f>Table1[[#This Row],[MOH 731_EMTCT_Start HAART_ANC_HV02-15]]</f>
        <v>1</v>
      </c>
      <c r="CM571" s="6">
        <f>Table1[[#This Row],[MOH 731_EMTCT_On HAART at 1st ANC_HV02-14]]</f>
        <v>0</v>
      </c>
      <c r="CN571" s="6">
        <f>SUM(Table1[[#This Row],[MOH 731_HIV_TB_StartART_&lt;1 (M) HV03-01]:[MOH 731_HIV_TB_StartART_25+_(F)_HV03-14]])</f>
        <v>1</v>
      </c>
      <c r="CO571" s="6">
        <f>SUM(Table1[[#This Row],[MOH 731_HIV_TB_OnART_&lt;1 (M) HV03-15]:[MOH 731_HIV_TB_OnART_25+_(F)_HV03-28]])</f>
        <v>155</v>
      </c>
      <c r="CP571" s="6">
        <f>Table1[[#This Row],[anc1_731]]</f>
        <v>27</v>
      </c>
      <c r="CQ571" s="6">
        <f>Table1[[#This Row],[anc_kp]]</f>
        <v>0</v>
      </c>
      <c r="CR571" s="6">
        <f>Table1[[#This Row],[MOH 731_HIV_TB cases_New_HV03-61]]</f>
        <v>0</v>
      </c>
      <c r="CS571" s="6">
        <f>Table1[[#This Row],[MOH 731_HIV_TB New_KnownHIVPositive(KPs)_HV03-62]]</f>
        <v>0</v>
      </c>
      <c r="CT571" s="6">
        <f t="shared" si="91"/>
        <v>0</v>
      </c>
      <c r="CU571" s="6">
        <f t="shared" si="92"/>
        <v>0</v>
      </c>
      <c r="CV571" s="6">
        <f>Table1[[#This Row],[MOH 731_HIV_TB New HIV Positive_HV03-63]]</f>
        <v>0</v>
      </c>
      <c r="CW571" s="6">
        <f>Table1[[#This Row],[MOH 731_HIV_TB New Known HIV Positive (KP) on HAART_HV03-64]]</f>
        <v>0</v>
      </c>
      <c r="CX571" s="6">
        <f>Table1[[#This Row],[MOH 731_HIV_TB New_start_HAART_HV03-65]]</f>
        <v>0</v>
      </c>
      <c r="CY571" s="6">
        <f>SUM(Table1[[#This Row],[tb_alreadyart_3082]:[tb_newart_3083]])</f>
        <v>0</v>
      </c>
      <c r="CZ571" s="6">
        <f>SUM(Table1[[#This Row],[MOH 731_HTS_No. Initiated on PrEP (NEW)_General popn _(M)_ HV01-19]:[MOH 731_HTS_No. Initiated on PrEP (NEW)_Pregnant and breastfeeding women HV01-31]])</f>
        <v>3</v>
      </c>
      <c r="DA571" s="6">
        <f t="shared" si="93"/>
        <v>0</v>
      </c>
      <c r="DB571" s="6">
        <f t="shared" si="94"/>
        <v>0</v>
      </c>
      <c r="DC571" s="6">
        <f>Table1[[#This Row],[MOH 711 SGBV Total Survivors Seen]]</f>
        <v>0</v>
      </c>
      <c r="DD571" s="6">
        <f t="shared" si="95"/>
        <v>0</v>
      </c>
      <c r="DE571" s="6">
        <f t="shared" si="96"/>
        <v>0</v>
      </c>
      <c r="DF571" s="6">
        <f>SUM(Table1[[#This Row],[MOH 731_HIV_TB_StartTPT_&lt;15 HV03-31]:[MOH 731_HIV_TB_StartTPT_15+ HV03-32]])</f>
        <v>2</v>
      </c>
      <c r="DG571" s="6">
        <f t="shared" si="97"/>
        <v>0</v>
      </c>
      <c r="DH571" s="18"/>
      <c r="DI571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('202408_Ofg6EXpIiv1','202408','Ofg6EXpIiv1','15718','1','105','27','27','0','0','0','1','0','0','1','0','1','155','27','0','0','0','0','0','0','0','0','0','3','0','0','0','0','0','2','0');</v>
      </c>
    </row>
    <row r="572" spans="2:113" x14ac:dyDescent="0.25">
      <c r="B572" s="1">
        <v>202408</v>
      </c>
      <c r="C572" s="2">
        <v>45505</v>
      </c>
      <c r="D572" s="1">
        <v>202408</v>
      </c>
      <c r="E572" s="1"/>
      <c r="F572" s="1" t="s">
        <v>474</v>
      </c>
      <c r="G572" s="1" t="s">
        <v>475</v>
      </c>
      <c r="H572" s="1">
        <v>20004</v>
      </c>
      <c r="I572" s="1"/>
      <c r="J572" s="1"/>
      <c r="K572" s="1">
        <v>2</v>
      </c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>
        <v>1</v>
      </c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6">
        <f>SUM(Table1[[#This Row],[MOH 731_HTS_Positive_2-9 _(M)_ HV01-06]:[MOH 731_HTS_Positive_25+ _(F) (Including PMTCT)_HV01-15]])</f>
        <v>0</v>
      </c>
      <c r="CC572" s="16">
        <f>SUM(Table1[[#This Row],[MOH 731_HTS_Tests _(M)_ HV01-01]:[MOH 731_HTS_Tests _(F) (Including PMTCT)_ HV01-02]])</f>
        <v>2</v>
      </c>
      <c r="CD572" s="16">
        <f>Table1[[#This Row],[MOH 711 New ANC clients]]</f>
        <v>0</v>
      </c>
      <c r="CE572" s="6">
        <f>SUM(Table1[[#This Row],[MOH 731_EMTCT_Tested at ANC_Initial_HV02-02]])</f>
        <v>1</v>
      </c>
      <c r="CF572" s="6">
        <f t="shared" si="99"/>
        <v>0</v>
      </c>
      <c r="CG572" s="6">
        <f t="shared" si="99"/>
        <v>0</v>
      </c>
      <c r="CH572" s="6">
        <f>SUM(Table1[[#This Row],[MOH 731_EMTCT_Known Positive at 1st ANC_HV02-01]])</f>
        <v>0</v>
      </c>
      <c r="CI572" s="6">
        <f>SUM(Table1[[#This Row],[MOH 731_EMTCT_Positive Results_ANC_HV02-10]])</f>
        <v>0</v>
      </c>
      <c r="CJ572" s="6">
        <f t="shared" si="89"/>
        <v>0</v>
      </c>
      <c r="CK572" s="6">
        <f t="shared" si="90"/>
        <v>0</v>
      </c>
      <c r="CL572" s="6">
        <f>Table1[[#This Row],[MOH 731_EMTCT_Start HAART_ANC_HV02-15]]</f>
        <v>0</v>
      </c>
      <c r="CM572" s="6">
        <f>Table1[[#This Row],[MOH 731_EMTCT_On HAART at 1st ANC_HV02-14]]</f>
        <v>0</v>
      </c>
      <c r="CN572" s="6">
        <f>SUM(Table1[[#This Row],[MOH 731_HIV_TB_StartART_&lt;1 (M) HV03-01]:[MOH 731_HIV_TB_StartART_25+_(F)_HV03-14]])</f>
        <v>0</v>
      </c>
      <c r="CO572" s="6">
        <f>SUM(Table1[[#This Row],[MOH 731_HIV_TB_OnART_&lt;1 (M) HV03-15]:[MOH 731_HIV_TB_OnART_25+_(F)_HV03-28]])</f>
        <v>0</v>
      </c>
      <c r="CP572" s="6">
        <f>Table1[[#This Row],[anc1_731]]</f>
        <v>0</v>
      </c>
      <c r="CQ572" s="6">
        <f>Table1[[#This Row],[anc_kp]]</f>
        <v>0</v>
      </c>
      <c r="CR572" s="6">
        <f>Table1[[#This Row],[MOH 731_HIV_TB cases_New_HV03-61]]</f>
        <v>0</v>
      </c>
      <c r="CS572" s="6">
        <f>Table1[[#This Row],[MOH 731_HIV_TB New_KnownHIVPositive(KPs)_HV03-62]]</f>
        <v>0</v>
      </c>
      <c r="CT572" s="6">
        <f t="shared" si="91"/>
        <v>0</v>
      </c>
      <c r="CU572" s="6">
        <f t="shared" si="92"/>
        <v>0</v>
      </c>
      <c r="CV572" s="6">
        <f>Table1[[#This Row],[MOH 731_HIV_TB New HIV Positive_HV03-63]]</f>
        <v>0</v>
      </c>
      <c r="CW572" s="6">
        <f>Table1[[#This Row],[MOH 731_HIV_TB New Known HIV Positive (KP) on HAART_HV03-64]]</f>
        <v>0</v>
      </c>
      <c r="CX572" s="6">
        <f>Table1[[#This Row],[MOH 731_HIV_TB New_start_HAART_HV03-65]]</f>
        <v>0</v>
      </c>
      <c r="CY572" s="6">
        <f>SUM(Table1[[#This Row],[tb_alreadyart_3082]:[tb_newart_3083]])</f>
        <v>0</v>
      </c>
      <c r="CZ572" s="6">
        <f>SUM(Table1[[#This Row],[MOH 731_HTS_No. Initiated on PrEP (NEW)_General popn _(M)_ HV01-19]:[MOH 731_HTS_No. Initiated on PrEP (NEW)_Pregnant and breastfeeding women HV01-31]])</f>
        <v>0</v>
      </c>
      <c r="DA572" s="6">
        <f t="shared" si="93"/>
        <v>0</v>
      </c>
      <c r="DB572" s="6">
        <f t="shared" si="94"/>
        <v>0</v>
      </c>
      <c r="DC572" s="6">
        <f>Table1[[#This Row],[MOH 711 SGBV Total Survivors Seen]]</f>
        <v>0</v>
      </c>
      <c r="DD572" s="6">
        <f t="shared" si="95"/>
        <v>0</v>
      </c>
      <c r="DE572" s="6">
        <f t="shared" si="96"/>
        <v>0</v>
      </c>
      <c r="DF572" s="6">
        <f>SUM(Table1[[#This Row],[MOH 731_HIV_TB_StartTPT_&lt;15 HV03-31]:[MOH 731_HIV_TB_StartTPT_15+ HV03-32]])</f>
        <v>0</v>
      </c>
      <c r="DG572" s="6">
        <f t="shared" si="97"/>
        <v>0</v>
      </c>
      <c r="DH572" s="18"/>
      <c r="DI572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('202408_bdjzCjPO8lG','202408','bdjzCjPO8lG','20004','0','2','0','1','0','0','0','0','0','0','0','0','0','0','0','0','0','0','0','0','0','0','0','0','0','0','0','0','0','0','0','0');</v>
      </c>
    </row>
    <row r="573" spans="2:113" x14ac:dyDescent="0.25">
      <c r="B573" s="1">
        <v>202408</v>
      </c>
      <c r="C573" s="2">
        <v>45505</v>
      </c>
      <c r="D573" s="1">
        <v>202408</v>
      </c>
      <c r="E573" s="1"/>
      <c r="F573" s="1" t="s">
        <v>478</v>
      </c>
      <c r="G573" s="1" t="s">
        <v>479</v>
      </c>
      <c r="H573" s="1">
        <v>15724</v>
      </c>
      <c r="I573" s="1"/>
      <c r="J573" s="1">
        <v>2</v>
      </c>
      <c r="K573" s="1">
        <v>24</v>
      </c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>
        <v>1</v>
      </c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>
        <v>11</v>
      </c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>
        <v>11</v>
      </c>
      <c r="BZ573" s="1"/>
      <c r="CA573" s="1"/>
      <c r="CB573" s="16">
        <f>SUM(Table1[[#This Row],[MOH 731_HTS_Positive_2-9 _(M)_ HV01-06]:[MOH 731_HTS_Positive_25+ _(F) (Including PMTCT)_HV01-15]])</f>
        <v>0</v>
      </c>
      <c r="CC573" s="16">
        <f>SUM(Table1[[#This Row],[MOH 731_HTS_Tests _(M)_ HV01-01]:[MOH 731_HTS_Tests _(F) (Including PMTCT)_ HV01-02]])</f>
        <v>26</v>
      </c>
      <c r="CD573" s="16">
        <f>Table1[[#This Row],[MOH 711 New ANC clients]]</f>
        <v>11</v>
      </c>
      <c r="CE573" s="6">
        <f>SUM(Table1[[#This Row],[MOH 731_EMTCT_Tested at ANC_Initial_HV02-02]])</f>
        <v>11</v>
      </c>
      <c r="CF573" s="6">
        <f t="shared" si="99"/>
        <v>0</v>
      </c>
      <c r="CG573" s="6">
        <f t="shared" si="99"/>
        <v>0</v>
      </c>
      <c r="CH573" s="6">
        <f>SUM(Table1[[#This Row],[MOH 731_EMTCT_Known Positive at 1st ANC_HV02-01]])</f>
        <v>0</v>
      </c>
      <c r="CI573" s="6">
        <f>SUM(Table1[[#This Row],[MOH 731_EMTCT_Positive Results_ANC_HV02-10]])</f>
        <v>0</v>
      </c>
      <c r="CJ573" s="6">
        <f t="shared" si="89"/>
        <v>0</v>
      </c>
      <c r="CK573" s="6">
        <f t="shared" si="90"/>
        <v>0</v>
      </c>
      <c r="CL573" s="6">
        <f>Table1[[#This Row],[MOH 731_EMTCT_Start HAART_ANC_HV02-15]]</f>
        <v>0</v>
      </c>
      <c r="CM573" s="6">
        <f>Table1[[#This Row],[MOH 731_EMTCT_On HAART at 1st ANC_HV02-14]]</f>
        <v>0</v>
      </c>
      <c r="CN573" s="6">
        <f>SUM(Table1[[#This Row],[MOH 731_HIV_TB_StartART_&lt;1 (M) HV03-01]:[MOH 731_HIV_TB_StartART_25+_(F)_HV03-14]])</f>
        <v>0</v>
      </c>
      <c r="CO573" s="6">
        <f>SUM(Table1[[#This Row],[MOH 731_HIV_TB_OnART_&lt;1 (M) HV03-15]:[MOH 731_HIV_TB_OnART_25+_(F)_HV03-28]])</f>
        <v>0</v>
      </c>
      <c r="CP573" s="6">
        <f>Table1[[#This Row],[anc1_731]]</f>
        <v>11</v>
      </c>
      <c r="CQ573" s="6">
        <f>Table1[[#This Row],[anc_kp]]</f>
        <v>0</v>
      </c>
      <c r="CR573" s="6">
        <f>Table1[[#This Row],[MOH 731_HIV_TB cases_New_HV03-61]]</f>
        <v>0</v>
      </c>
      <c r="CS573" s="6">
        <f>Table1[[#This Row],[MOH 731_HIV_TB New_KnownHIVPositive(KPs)_HV03-62]]</f>
        <v>0</v>
      </c>
      <c r="CT573" s="6">
        <f t="shared" si="91"/>
        <v>0</v>
      </c>
      <c r="CU573" s="6">
        <f t="shared" si="92"/>
        <v>0</v>
      </c>
      <c r="CV573" s="6">
        <f>Table1[[#This Row],[MOH 731_HIV_TB New HIV Positive_HV03-63]]</f>
        <v>0</v>
      </c>
      <c r="CW573" s="6">
        <f>Table1[[#This Row],[MOH 731_HIV_TB New Known HIV Positive (KP) on HAART_HV03-64]]</f>
        <v>0</v>
      </c>
      <c r="CX573" s="6">
        <f>Table1[[#This Row],[MOH 731_HIV_TB New_start_HAART_HV03-65]]</f>
        <v>0</v>
      </c>
      <c r="CY573" s="6">
        <f>SUM(Table1[[#This Row],[tb_alreadyart_3082]:[tb_newart_3083]])</f>
        <v>0</v>
      </c>
      <c r="CZ573" s="6">
        <f>SUM(Table1[[#This Row],[MOH 731_HTS_No. Initiated on PrEP (NEW)_General popn _(M)_ HV01-19]:[MOH 731_HTS_No. Initiated on PrEP (NEW)_Pregnant and breastfeeding women HV01-31]])</f>
        <v>1</v>
      </c>
      <c r="DA573" s="6">
        <f t="shared" si="93"/>
        <v>0</v>
      </c>
      <c r="DB573" s="6">
        <f t="shared" si="94"/>
        <v>0</v>
      </c>
      <c r="DC573" s="6">
        <f>Table1[[#This Row],[MOH 711 SGBV Total Survivors Seen]]</f>
        <v>0</v>
      </c>
      <c r="DD573" s="6">
        <f t="shared" si="95"/>
        <v>0</v>
      </c>
      <c r="DE573" s="6">
        <f t="shared" si="96"/>
        <v>0</v>
      </c>
      <c r="DF573" s="6">
        <f>SUM(Table1[[#This Row],[MOH 731_HIV_TB_StartTPT_&lt;15 HV03-31]:[MOH 731_HIV_TB_StartTPT_15+ HV03-32]])</f>
        <v>0</v>
      </c>
      <c r="DG573" s="6">
        <f t="shared" si="97"/>
        <v>0</v>
      </c>
      <c r="DH573" s="18"/>
      <c r="DI573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('202408_TlHOb5LRgr4','202408','TlHOb5LRgr4','15724','0','26','11','11','0','0','0','0','0','0','0','0','0','0','11','0','0','0','0','0','0','0','0','0','1','0','0','0','0','0','0','0');</v>
      </c>
    </row>
    <row r="574" spans="2:113" x14ac:dyDescent="0.25">
      <c r="B574" s="1">
        <v>202408</v>
      </c>
      <c r="C574" s="2">
        <v>45505</v>
      </c>
      <c r="D574" s="1">
        <v>202408</v>
      </c>
      <c r="E574" s="1"/>
      <c r="F574" s="1" t="s">
        <v>480</v>
      </c>
      <c r="G574" s="1" t="s">
        <v>481</v>
      </c>
      <c r="H574" s="1">
        <v>15725</v>
      </c>
      <c r="I574" s="1"/>
      <c r="J574" s="1">
        <v>27</v>
      </c>
      <c r="K574" s="1">
        <v>111</v>
      </c>
      <c r="L574" s="1"/>
      <c r="M574" s="1"/>
      <c r="N574" s="1"/>
      <c r="O574" s="1"/>
      <c r="P574" s="1"/>
      <c r="Q574" s="1"/>
      <c r="R574" s="1"/>
      <c r="S574" s="1"/>
      <c r="T574" s="1"/>
      <c r="U574" s="1">
        <v>2</v>
      </c>
      <c r="V574" s="1"/>
      <c r="W574" s="1">
        <v>1</v>
      </c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>
        <v>28</v>
      </c>
      <c r="AK574" s="1"/>
      <c r="AL574" s="1"/>
      <c r="AM574" s="1">
        <v>1</v>
      </c>
      <c r="AN574" s="1"/>
      <c r="AO574" s="1">
        <v>1</v>
      </c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>
        <v>2</v>
      </c>
      <c r="BD574" s="1"/>
      <c r="BE574" s="1"/>
      <c r="BF574" s="1"/>
      <c r="BG574" s="1"/>
      <c r="BH574" s="1">
        <v>3</v>
      </c>
      <c r="BI574" s="1">
        <v>1</v>
      </c>
      <c r="BJ574" s="1">
        <v>3</v>
      </c>
      <c r="BK574" s="1">
        <v>6</v>
      </c>
      <c r="BL574" s="1">
        <v>3</v>
      </c>
      <c r="BM574" s="1">
        <v>1</v>
      </c>
      <c r="BN574" s="1">
        <v>1</v>
      </c>
      <c r="BO574" s="1">
        <v>9</v>
      </c>
      <c r="BP574" s="1">
        <v>51</v>
      </c>
      <c r="BQ574" s="1">
        <v>155</v>
      </c>
      <c r="BR574" s="1"/>
      <c r="BS574" s="1">
        <v>2</v>
      </c>
      <c r="BT574" s="1">
        <v>1</v>
      </c>
      <c r="BU574" s="1">
        <v>1</v>
      </c>
      <c r="BV574" s="1"/>
      <c r="BW574" s="1"/>
      <c r="BX574" s="1"/>
      <c r="BY574" s="1">
        <v>28</v>
      </c>
      <c r="BZ574" s="1"/>
      <c r="CA574" s="1"/>
      <c r="CB574" s="16">
        <f>SUM(Table1[[#This Row],[MOH 731_HTS_Positive_2-9 _(M)_ HV01-06]:[MOH 731_HTS_Positive_25+ _(F) (Including PMTCT)_HV01-15]])</f>
        <v>2</v>
      </c>
      <c r="CC574" s="16">
        <f>SUM(Table1[[#This Row],[MOH 731_HTS_Tests _(M)_ HV01-01]:[MOH 731_HTS_Tests _(F) (Including PMTCT)_ HV01-02]])</f>
        <v>138</v>
      </c>
      <c r="CD574" s="16">
        <f>Table1[[#This Row],[MOH 711 New ANC clients]]</f>
        <v>28</v>
      </c>
      <c r="CE574" s="6">
        <f>SUM(Table1[[#This Row],[MOH 731_EMTCT_Tested at ANC_Initial_HV02-02]])</f>
        <v>28</v>
      </c>
      <c r="CF574" s="6">
        <f t="shared" si="99"/>
        <v>0</v>
      </c>
      <c r="CG574" s="6">
        <f t="shared" si="99"/>
        <v>0</v>
      </c>
      <c r="CH574" s="6">
        <f>SUM(Table1[[#This Row],[MOH 731_EMTCT_Known Positive at 1st ANC_HV02-01]])</f>
        <v>0</v>
      </c>
      <c r="CI574" s="6">
        <f>SUM(Table1[[#This Row],[MOH 731_EMTCT_Positive Results_ANC_HV02-10]])</f>
        <v>1</v>
      </c>
      <c r="CJ574" s="6">
        <f t="shared" si="89"/>
        <v>0</v>
      </c>
      <c r="CK574" s="6">
        <f t="shared" si="90"/>
        <v>0</v>
      </c>
      <c r="CL574" s="6">
        <f>Table1[[#This Row],[MOH 731_EMTCT_Start HAART_ANC_HV02-15]]</f>
        <v>1</v>
      </c>
      <c r="CM574" s="6">
        <f>Table1[[#This Row],[MOH 731_EMTCT_On HAART at 1st ANC_HV02-14]]</f>
        <v>0</v>
      </c>
      <c r="CN574" s="6">
        <f>SUM(Table1[[#This Row],[MOH 731_HIV_TB_StartART_&lt;1 (M) HV03-01]:[MOH 731_HIV_TB_StartART_25+_(F)_HV03-14]])</f>
        <v>2</v>
      </c>
      <c r="CO574" s="6">
        <f>SUM(Table1[[#This Row],[MOH 731_HIV_TB_OnART_&lt;1 (M) HV03-15]:[MOH 731_HIV_TB_OnART_25+_(F)_HV03-28]])</f>
        <v>233</v>
      </c>
      <c r="CP574" s="6">
        <f>Table1[[#This Row],[anc1_731]]</f>
        <v>28</v>
      </c>
      <c r="CQ574" s="6">
        <f>Table1[[#This Row],[anc_kp]]</f>
        <v>0</v>
      </c>
      <c r="CR574" s="6">
        <f>Table1[[#This Row],[MOH 731_HIV_TB cases_New_HV03-61]]</f>
        <v>1</v>
      </c>
      <c r="CS574" s="6">
        <f>Table1[[#This Row],[MOH 731_HIV_TB New_KnownHIVPositive(KPs)_HV03-62]]</f>
        <v>1</v>
      </c>
      <c r="CT574" s="6">
        <f t="shared" si="91"/>
        <v>0</v>
      </c>
      <c r="CU574" s="6">
        <f t="shared" si="92"/>
        <v>0</v>
      </c>
      <c r="CV574" s="6">
        <f>Table1[[#This Row],[MOH 731_HIV_TB New HIV Positive_HV03-63]]</f>
        <v>0</v>
      </c>
      <c r="CW574" s="6">
        <f>Table1[[#This Row],[MOH 731_HIV_TB New Known HIV Positive (KP) on HAART_HV03-64]]</f>
        <v>0</v>
      </c>
      <c r="CX574" s="6">
        <f>Table1[[#This Row],[MOH 731_HIV_TB New_start_HAART_HV03-65]]</f>
        <v>0</v>
      </c>
      <c r="CY574" s="6">
        <f>SUM(Table1[[#This Row],[tb_alreadyart_3082]:[tb_newart_3083]])</f>
        <v>0</v>
      </c>
      <c r="CZ574" s="6">
        <f>SUM(Table1[[#This Row],[MOH 731_HTS_No. Initiated on PrEP (NEW)_General popn _(M)_ HV01-19]:[MOH 731_HTS_No. Initiated on PrEP (NEW)_Pregnant and breastfeeding women HV01-31]])</f>
        <v>1</v>
      </c>
      <c r="DA574" s="6">
        <f t="shared" si="93"/>
        <v>0</v>
      </c>
      <c r="DB574" s="6">
        <f t="shared" si="94"/>
        <v>0</v>
      </c>
      <c r="DC574" s="6">
        <f>Table1[[#This Row],[MOH 711 SGBV Total Survivors Seen]]</f>
        <v>0</v>
      </c>
      <c r="DD574" s="6">
        <f t="shared" si="95"/>
        <v>0</v>
      </c>
      <c r="DE574" s="6">
        <f t="shared" si="96"/>
        <v>0</v>
      </c>
      <c r="DF574" s="6">
        <f>SUM(Table1[[#This Row],[MOH 731_HIV_TB_StartTPT_&lt;15 HV03-31]:[MOH 731_HIV_TB_StartTPT_15+ HV03-32]])</f>
        <v>2</v>
      </c>
      <c r="DG574" s="6">
        <f t="shared" si="97"/>
        <v>0</v>
      </c>
      <c r="DH574" s="18"/>
      <c r="DI574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('202408_wbP8qyNnPJ2','202408','wbP8qyNnPJ2','15725','2','138','28','28','0','0','0','1','0','0','1','0','2','233','28','0','1','1','0','0','0','0','0','0','1','0','0','0','0','0','2','0');</v>
      </c>
    </row>
    <row r="575" spans="2:113" x14ac:dyDescent="0.25">
      <c r="B575" s="1">
        <v>202408</v>
      </c>
      <c r="C575" s="2">
        <v>45505</v>
      </c>
      <c r="D575" s="1">
        <v>202408</v>
      </c>
      <c r="E575" s="1"/>
      <c r="F575" s="1" t="s">
        <v>482</v>
      </c>
      <c r="G575" s="1" t="s">
        <v>483</v>
      </c>
      <c r="H575" s="1">
        <v>15727</v>
      </c>
      <c r="I575" s="1"/>
      <c r="J575" s="1"/>
      <c r="K575" s="1">
        <v>20</v>
      </c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>
        <v>1</v>
      </c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>
        <v>1</v>
      </c>
      <c r="BZ575" s="1"/>
      <c r="CA575" s="1"/>
      <c r="CB575" s="16">
        <f>SUM(Table1[[#This Row],[MOH 731_HTS_Positive_2-9 _(M)_ HV01-06]:[MOH 731_HTS_Positive_25+ _(F) (Including PMTCT)_HV01-15]])</f>
        <v>0</v>
      </c>
      <c r="CC575" s="16">
        <f>SUM(Table1[[#This Row],[MOH 731_HTS_Tests _(M)_ HV01-01]:[MOH 731_HTS_Tests _(F) (Including PMTCT)_ HV01-02]])</f>
        <v>20</v>
      </c>
      <c r="CD575" s="16">
        <f>Table1[[#This Row],[MOH 711 New ANC clients]]</f>
        <v>1</v>
      </c>
      <c r="CE575" s="6">
        <f>SUM(Table1[[#This Row],[MOH 731_EMTCT_Tested at ANC_Initial_HV02-02]])</f>
        <v>1</v>
      </c>
      <c r="CF575" s="6">
        <f t="shared" si="99"/>
        <v>0</v>
      </c>
      <c r="CG575" s="6">
        <f t="shared" si="99"/>
        <v>0</v>
      </c>
      <c r="CH575" s="6">
        <f>SUM(Table1[[#This Row],[MOH 731_EMTCT_Known Positive at 1st ANC_HV02-01]])</f>
        <v>0</v>
      </c>
      <c r="CI575" s="6">
        <f>SUM(Table1[[#This Row],[MOH 731_EMTCT_Positive Results_ANC_HV02-10]])</f>
        <v>0</v>
      </c>
      <c r="CJ575" s="6">
        <f t="shared" si="89"/>
        <v>0</v>
      </c>
      <c r="CK575" s="6">
        <f t="shared" si="90"/>
        <v>0</v>
      </c>
      <c r="CL575" s="6">
        <f>Table1[[#This Row],[MOH 731_EMTCT_Start HAART_ANC_HV02-15]]</f>
        <v>0</v>
      </c>
      <c r="CM575" s="6">
        <f>Table1[[#This Row],[MOH 731_EMTCT_On HAART at 1st ANC_HV02-14]]</f>
        <v>0</v>
      </c>
      <c r="CN575" s="6">
        <f>SUM(Table1[[#This Row],[MOH 731_HIV_TB_StartART_&lt;1 (M) HV03-01]:[MOH 731_HIV_TB_StartART_25+_(F)_HV03-14]])</f>
        <v>0</v>
      </c>
      <c r="CO575" s="6">
        <f>SUM(Table1[[#This Row],[MOH 731_HIV_TB_OnART_&lt;1 (M) HV03-15]:[MOH 731_HIV_TB_OnART_25+_(F)_HV03-28]])</f>
        <v>0</v>
      </c>
      <c r="CP575" s="6">
        <f>Table1[[#This Row],[anc1_731]]</f>
        <v>1</v>
      </c>
      <c r="CQ575" s="6">
        <f>Table1[[#This Row],[anc_kp]]</f>
        <v>0</v>
      </c>
      <c r="CR575" s="6">
        <f>Table1[[#This Row],[MOH 731_HIV_TB cases_New_HV03-61]]</f>
        <v>0</v>
      </c>
      <c r="CS575" s="6">
        <f>Table1[[#This Row],[MOH 731_HIV_TB New_KnownHIVPositive(KPs)_HV03-62]]</f>
        <v>0</v>
      </c>
      <c r="CT575" s="6">
        <f t="shared" si="91"/>
        <v>0</v>
      </c>
      <c r="CU575" s="6">
        <f t="shared" si="92"/>
        <v>0</v>
      </c>
      <c r="CV575" s="6">
        <f>Table1[[#This Row],[MOH 731_HIV_TB New HIV Positive_HV03-63]]</f>
        <v>0</v>
      </c>
      <c r="CW575" s="6">
        <f>Table1[[#This Row],[MOH 731_HIV_TB New Known HIV Positive (KP) on HAART_HV03-64]]</f>
        <v>0</v>
      </c>
      <c r="CX575" s="6">
        <f>Table1[[#This Row],[MOH 731_HIV_TB New_start_HAART_HV03-65]]</f>
        <v>0</v>
      </c>
      <c r="CY575" s="6">
        <f>SUM(Table1[[#This Row],[tb_alreadyart_3082]:[tb_newart_3083]])</f>
        <v>0</v>
      </c>
      <c r="CZ575" s="6">
        <f>SUM(Table1[[#This Row],[MOH 731_HTS_No. Initiated on PrEP (NEW)_General popn _(M)_ HV01-19]:[MOH 731_HTS_No. Initiated on PrEP (NEW)_Pregnant and breastfeeding women HV01-31]])</f>
        <v>0</v>
      </c>
      <c r="DA575" s="6">
        <f t="shared" si="93"/>
        <v>0</v>
      </c>
      <c r="DB575" s="6">
        <f t="shared" si="94"/>
        <v>0</v>
      </c>
      <c r="DC575" s="6">
        <f>Table1[[#This Row],[MOH 711 SGBV Total Survivors Seen]]</f>
        <v>0</v>
      </c>
      <c r="DD575" s="6">
        <f t="shared" si="95"/>
        <v>0</v>
      </c>
      <c r="DE575" s="6">
        <f t="shared" si="96"/>
        <v>0</v>
      </c>
      <c r="DF575" s="6">
        <f>SUM(Table1[[#This Row],[MOH 731_HIV_TB_StartTPT_&lt;15 HV03-31]:[MOH 731_HIV_TB_StartTPT_15+ HV03-32]])</f>
        <v>0</v>
      </c>
      <c r="DG575" s="6">
        <f t="shared" si="97"/>
        <v>0</v>
      </c>
      <c r="DH575" s="18"/>
      <c r="DI575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('202408_P0ca9fDsm30','202408','P0ca9fDsm30','15727','0','20','1','1','0','0','0','0','0','0','0','0','0','0','1','0','0','0','0','0','0','0','0','0','0','0','0','0','0','0','0','0');</v>
      </c>
    </row>
    <row r="576" spans="2:113" x14ac:dyDescent="0.25">
      <c r="B576" s="1">
        <v>202408</v>
      </c>
      <c r="C576" s="2">
        <v>45505</v>
      </c>
      <c r="D576" s="1">
        <v>202408</v>
      </c>
      <c r="E576" s="1"/>
      <c r="F576" s="1" t="s">
        <v>484</v>
      </c>
      <c r="G576" s="1" t="s">
        <v>485</v>
      </c>
      <c r="H576" s="1">
        <v>21244</v>
      </c>
      <c r="I576" s="1"/>
      <c r="J576" s="1"/>
      <c r="K576" s="1">
        <v>2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6">
        <f>SUM(Table1[[#This Row],[MOH 731_HTS_Positive_2-9 _(M)_ HV01-06]:[MOH 731_HTS_Positive_25+ _(F) (Including PMTCT)_HV01-15]])</f>
        <v>0</v>
      </c>
      <c r="CC576" s="16">
        <f>SUM(Table1[[#This Row],[MOH 731_HTS_Tests _(M)_ HV01-01]:[MOH 731_HTS_Tests _(F) (Including PMTCT)_ HV01-02]])</f>
        <v>2</v>
      </c>
      <c r="CD576" s="16">
        <f>Table1[[#This Row],[MOH 711 New ANC clients]]</f>
        <v>0</v>
      </c>
      <c r="CE576" s="6">
        <f>SUM(Table1[[#This Row],[MOH 731_EMTCT_Tested at ANC_Initial_HV02-02]])</f>
        <v>0</v>
      </c>
      <c r="CF576" s="6">
        <f t="shared" si="99"/>
        <v>0</v>
      </c>
      <c r="CG576" s="6">
        <f t="shared" si="99"/>
        <v>0</v>
      </c>
      <c r="CH576" s="6">
        <f>SUM(Table1[[#This Row],[MOH 731_EMTCT_Known Positive at 1st ANC_HV02-01]])</f>
        <v>0</v>
      </c>
      <c r="CI576" s="6">
        <f>SUM(Table1[[#This Row],[MOH 731_EMTCT_Positive Results_ANC_HV02-10]])</f>
        <v>0</v>
      </c>
      <c r="CJ576" s="6">
        <f t="shared" si="89"/>
        <v>0</v>
      </c>
      <c r="CK576" s="6">
        <f t="shared" si="90"/>
        <v>0</v>
      </c>
      <c r="CL576" s="6">
        <f>Table1[[#This Row],[MOH 731_EMTCT_Start HAART_ANC_HV02-15]]</f>
        <v>0</v>
      </c>
      <c r="CM576" s="6">
        <f>Table1[[#This Row],[MOH 731_EMTCT_On HAART at 1st ANC_HV02-14]]</f>
        <v>0</v>
      </c>
      <c r="CN576" s="6">
        <f>SUM(Table1[[#This Row],[MOH 731_HIV_TB_StartART_&lt;1 (M) HV03-01]:[MOH 731_HIV_TB_StartART_25+_(F)_HV03-14]])</f>
        <v>0</v>
      </c>
      <c r="CO576" s="6">
        <f>SUM(Table1[[#This Row],[MOH 731_HIV_TB_OnART_&lt;1 (M) HV03-15]:[MOH 731_HIV_TB_OnART_25+_(F)_HV03-28]])</f>
        <v>0</v>
      </c>
      <c r="CP576" s="6">
        <f>Table1[[#This Row],[anc1_731]]</f>
        <v>0</v>
      </c>
      <c r="CQ576" s="6">
        <f>Table1[[#This Row],[anc_kp]]</f>
        <v>0</v>
      </c>
      <c r="CR576" s="6">
        <f>Table1[[#This Row],[MOH 731_HIV_TB cases_New_HV03-61]]</f>
        <v>0</v>
      </c>
      <c r="CS576" s="6">
        <f>Table1[[#This Row],[MOH 731_HIV_TB New_KnownHIVPositive(KPs)_HV03-62]]</f>
        <v>0</v>
      </c>
      <c r="CT576" s="6">
        <f t="shared" si="91"/>
        <v>0</v>
      </c>
      <c r="CU576" s="6">
        <f t="shared" si="92"/>
        <v>0</v>
      </c>
      <c r="CV576" s="6">
        <f>Table1[[#This Row],[MOH 731_HIV_TB New HIV Positive_HV03-63]]</f>
        <v>0</v>
      </c>
      <c r="CW576" s="6">
        <f>Table1[[#This Row],[MOH 731_HIV_TB New Known HIV Positive (KP) on HAART_HV03-64]]</f>
        <v>0</v>
      </c>
      <c r="CX576" s="6">
        <f>Table1[[#This Row],[MOH 731_HIV_TB New_start_HAART_HV03-65]]</f>
        <v>0</v>
      </c>
      <c r="CY576" s="6">
        <f>SUM(Table1[[#This Row],[tb_alreadyart_3082]:[tb_newart_3083]])</f>
        <v>0</v>
      </c>
      <c r="CZ576" s="6">
        <f>SUM(Table1[[#This Row],[MOH 731_HTS_No. Initiated on PrEP (NEW)_General popn _(M)_ HV01-19]:[MOH 731_HTS_No. Initiated on PrEP (NEW)_Pregnant and breastfeeding women HV01-31]])</f>
        <v>0</v>
      </c>
      <c r="DA576" s="6">
        <f t="shared" si="93"/>
        <v>0</v>
      </c>
      <c r="DB576" s="6">
        <f t="shared" si="94"/>
        <v>0</v>
      </c>
      <c r="DC576" s="6">
        <f>Table1[[#This Row],[MOH 711 SGBV Total Survivors Seen]]</f>
        <v>0</v>
      </c>
      <c r="DD576" s="6">
        <f t="shared" si="95"/>
        <v>0</v>
      </c>
      <c r="DE576" s="6">
        <f t="shared" si="96"/>
        <v>0</v>
      </c>
      <c r="DF576" s="6">
        <f>SUM(Table1[[#This Row],[MOH 731_HIV_TB_StartTPT_&lt;15 HV03-31]:[MOH 731_HIV_TB_StartTPT_15+ HV03-32]])</f>
        <v>0</v>
      </c>
      <c r="DG576" s="6">
        <f t="shared" si="97"/>
        <v>0</v>
      </c>
      <c r="DH576" s="18"/>
      <c r="DI576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('202408_PNP8qPDNW6q','202408','PNP8qPDNW6q','21244','0','2','0','0','0','0','0','0','0','0','0','0','0','0','0','0','0','0','0','0','0','0','0','0','0','0','0','0','0','0','0','0');</v>
      </c>
    </row>
    <row r="577" spans="2:113" x14ac:dyDescent="0.25">
      <c r="B577" s="1">
        <v>202408</v>
      </c>
      <c r="C577" s="2">
        <v>45505</v>
      </c>
      <c r="D577" s="1">
        <v>202408</v>
      </c>
      <c r="E577" s="1"/>
      <c r="F577" s="1" t="s">
        <v>757</v>
      </c>
      <c r="G577" s="1" t="s">
        <v>758</v>
      </c>
      <c r="H577" s="1">
        <v>28619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>
        <v>3</v>
      </c>
      <c r="BZ577" s="1"/>
      <c r="CA577" s="1"/>
      <c r="CB577" s="16">
        <f>SUM(Table1[[#This Row],[MOH 731_HTS_Positive_2-9 _(M)_ HV01-06]:[MOH 731_HTS_Positive_25+ _(F) (Including PMTCT)_HV01-15]])</f>
        <v>0</v>
      </c>
      <c r="CC577" s="16">
        <f>SUM(Table1[[#This Row],[MOH 731_HTS_Tests _(M)_ HV01-01]:[MOH 731_HTS_Tests _(F) (Including PMTCT)_ HV01-02]])</f>
        <v>0</v>
      </c>
      <c r="CD577" s="16">
        <f>Table1[[#This Row],[MOH 711 New ANC clients]]</f>
        <v>3</v>
      </c>
      <c r="CE577" s="6">
        <f>SUM(Table1[[#This Row],[MOH 731_EMTCT_Tested at ANC_Initial_HV02-02]])</f>
        <v>0</v>
      </c>
      <c r="CF577" s="6">
        <f t="shared" si="99"/>
        <v>0</v>
      </c>
      <c r="CG577" s="6">
        <f t="shared" si="99"/>
        <v>0</v>
      </c>
      <c r="CH577" s="6">
        <f>SUM(Table1[[#This Row],[MOH 731_EMTCT_Known Positive at 1st ANC_HV02-01]])</f>
        <v>0</v>
      </c>
      <c r="CI577" s="6">
        <f>SUM(Table1[[#This Row],[MOH 731_EMTCT_Positive Results_ANC_HV02-10]])</f>
        <v>0</v>
      </c>
      <c r="CJ577" s="6">
        <f t="shared" si="89"/>
        <v>0</v>
      </c>
      <c r="CK577" s="6">
        <f t="shared" si="90"/>
        <v>0</v>
      </c>
      <c r="CL577" s="6">
        <f>Table1[[#This Row],[MOH 731_EMTCT_Start HAART_ANC_HV02-15]]</f>
        <v>0</v>
      </c>
      <c r="CM577" s="6">
        <f>Table1[[#This Row],[MOH 731_EMTCT_On HAART at 1st ANC_HV02-14]]</f>
        <v>0</v>
      </c>
      <c r="CN577" s="6">
        <f>SUM(Table1[[#This Row],[MOH 731_HIV_TB_StartART_&lt;1 (M) HV03-01]:[MOH 731_HIV_TB_StartART_25+_(F)_HV03-14]])</f>
        <v>0</v>
      </c>
      <c r="CO577" s="6">
        <f>SUM(Table1[[#This Row],[MOH 731_HIV_TB_OnART_&lt;1 (M) HV03-15]:[MOH 731_HIV_TB_OnART_25+_(F)_HV03-28]])</f>
        <v>0</v>
      </c>
      <c r="CP577" s="6">
        <f>Table1[[#This Row],[anc1_731]]</f>
        <v>3</v>
      </c>
      <c r="CQ577" s="6">
        <f>Table1[[#This Row],[anc_kp]]</f>
        <v>0</v>
      </c>
      <c r="CR577" s="6">
        <f>Table1[[#This Row],[MOH 731_HIV_TB cases_New_HV03-61]]</f>
        <v>0</v>
      </c>
      <c r="CS577" s="6">
        <f>Table1[[#This Row],[MOH 731_HIV_TB New_KnownHIVPositive(KPs)_HV03-62]]</f>
        <v>0</v>
      </c>
      <c r="CT577" s="6">
        <f t="shared" si="91"/>
        <v>0</v>
      </c>
      <c r="CU577" s="6">
        <f t="shared" si="92"/>
        <v>0</v>
      </c>
      <c r="CV577" s="6">
        <f>Table1[[#This Row],[MOH 731_HIV_TB New HIV Positive_HV03-63]]</f>
        <v>0</v>
      </c>
      <c r="CW577" s="6">
        <f>Table1[[#This Row],[MOH 731_HIV_TB New Known HIV Positive (KP) on HAART_HV03-64]]</f>
        <v>0</v>
      </c>
      <c r="CX577" s="6">
        <f>Table1[[#This Row],[MOH 731_HIV_TB New_start_HAART_HV03-65]]</f>
        <v>0</v>
      </c>
      <c r="CY577" s="6">
        <f>SUM(Table1[[#This Row],[tb_alreadyart_3082]:[tb_newart_3083]])</f>
        <v>0</v>
      </c>
      <c r="CZ577" s="6">
        <f>SUM(Table1[[#This Row],[MOH 731_HTS_No. Initiated on PrEP (NEW)_General popn _(M)_ HV01-19]:[MOH 731_HTS_No. Initiated on PrEP (NEW)_Pregnant and breastfeeding women HV01-31]])</f>
        <v>0</v>
      </c>
      <c r="DA577" s="6">
        <f t="shared" si="93"/>
        <v>0</v>
      </c>
      <c r="DB577" s="6">
        <f t="shared" si="94"/>
        <v>0</v>
      </c>
      <c r="DC577" s="6">
        <f>Table1[[#This Row],[MOH 711 SGBV Total Survivors Seen]]</f>
        <v>0</v>
      </c>
      <c r="DD577" s="6">
        <f t="shared" si="95"/>
        <v>0</v>
      </c>
      <c r="DE577" s="6">
        <f t="shared" si="96"/>
        <v>0</v>
      </c>
      <c r="DF577" s="6">
        <f>SUM(Table1[[#This Row],[MOH 731_HIV_TB_StartTPT_&lt;15 HV03-31]:[MOH 731_HIV_TB_StartTPT_15+ HV03-32]])</f>
        <v>0</v>
      </c>
      <c r="DG577" s="6">
        <f t="shared" si="97"/>
        <v>0</v>
      </c>
      <c r="DH577" s="18"/>
      <c r="DI577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('202408_v0TbOJjt8ia','202408','v0TbOJjt8ia','28619','0','0','3','0','0','0','0','0','0','0','0','0','0','0','3','0','0','0','0','0','0','0','0','0','0','0','0','0','0','0','0','0');</v>
      </c>
    </row>
    <row r="578" spans="2:113" x14ac:dyDescent="0.25">
      <c r="B578" s="1">
        <v>202408</v>
      </c>
      <c r="C578" s="2">
        <v>45505</v>
      </c>
      <c r="D578" s="1">
        <v>202408</v>
      </c>
      <c r="E578" s="1"/>
      <c r="F578" s="1" t="s">
        <v>486</v>
      </c>
      <c r="G578" s="1" t="s">
        <v>487</v>
      </c>
      <c r="H578" s="1">
        <v>15729</v>
      </c>
      <c r="I578" s="1"/>
      <c r="J578" s="1"/>
      <c r="K578" s="1">
        <v>4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6">
        <f>SUM(Table1[[#This Row],[MOH 731_HTS_Positive_2-9 _(M)_ HV01-06]:[MOH 731_HTS_Positive_25+ _(F) (Including PMTCT)_HV01-15]])</f>
        <v>0</v>
      </c>
      <c r="CC578" s="16">
        <f>SUM(Table1[[#This Row],[MOH 731_HTS_Tests _(M)_ HV01-01]:[MOH 731_HTS_Tests _(F) (Including PMTCT)_ HV01-02]])</f>
        <v>4</v>
      </c>
      <c r="CD578" s="16">
        <f>Table1[[#This Row],[MOH 711 New ANC clients]]</f>
        <v>0</v>
      </c>
      <c r="CE578" s="6">
        <f>SUM(Table1[[#This Row],[MOH 731_EMTCT_Tested at ANC_Initial_HV02-02]])</f>
        <v>0</v>
      </c>
      <c r="CF578" s="6">
        <f t="shared" si="99"/>
        <v>0</v>
      </c>
      <c r="CG578" s="6">
        <f t="shared" si="99"/>
        <v>0</v>
      </c>
      <c r="CH578" s="6">
        <f>SUM(Table1[[#This Row],[MOH 731_EMTCT_Known Positive at 1st ANC_HV02-01]])</f>
        <v>0</v>
      </c>
      <c r="CI578" s="6">
        <f>SUM(Table1[[#This Row],[MOH 731_EMTCT_Positive Results_ANC_HV02-10]])</f>
        <v>0</v>
      </c>
      <c r="CJ578" s="6">
        <f t="shared" si="89"/>
        <v>0</v>
      </c>
      <c r="CK578" s="6">
        <f t="shared" si="90"/>
        <v>0</v>
      </c>
      <c r="CL578" s="6">
        <f>Table1[[#This Row],[MOH 731_EMTCT_Start HAART_ANC_HV02-15]]</f>
        <v>0</v>
      </c>
      <c r="CM578" s="6">
        <f>Table1[[#This Row],[MOH 731_EMTCT_On HAART at 1st ANC_HV02-14]]</f>
        <v>0</v>
      </c>
      <c r="CN578" s="6">
        <f>SUM(Table1[[#This Row],[MOH 731_HIV_TB_StartART_&lt;1 (M) HV03-01]:[MOH 731_HIV_TB_StartART_25+_(F)_HV03-14]])</f>
        <v>0</v>
      </c>
      <c r="CO578" s="6">
        <f>SUM(Table1[[#This Row],[MOH 731_HIV_TB_OnART_&lt;1 (M) HV03-15]:[MOH 731_HIV_TB_OnART_25+_(F)_HV03-28]])</f>
        <v>0</v>
      </c>
      <c r="CP578" s="6">
        <f>Table1[[#This Row],[anc1_731]]</f>
        <v>0</v>
      </c>
      <c r="CQ578" s="6">
        <f>Table1[[#This Row],[anc_kp]]</f>
        <v>0</v>
      </c>
      <c r="CR578" s="6">
        <f>Table1[[#This Row],[MOH 731_HIV_TB cases_New_HV03-61]]</f>
        <v>0</v>
      </c>
      <c r="CS578" s="6">
        <f>Table1[[#This Row],[MOH 731_HIV_TB New_KnownHIVPositive(KPs)_HV03-62]]</f>
        <v>0</v>
      </c>
      <c r="CT578" s="6">
        <f t="shared" si="91"/>
        <v>0</v>
      </c>
      <c r="CU578" s="6">
        <f t="shared" si="92"/>
        <v>0</v>
      </c>
      <c r="CV578" s="6">
        <f>Table1[[#This Row],[MOH 731_HIV_TB New HIV Positive_HV03-63]]</f>
        <v>0</v>
      </c>
      <c r="CW578" s="6">
        <f>Table1[[#This Row],[MOH 731_HIV_TB New Known HIV Positive (KP) on HAART_HV03-64]]</f>
        <v>0</v>
      </c>
      <c r="CX578" s="6">
        <f>Table1[[#This Row],[MOH 731_HIV_TB New_start_HAART_HV03-65]]</f>
        <v>0</v>
      </c>
      <c r="CY578" s="6">
        <f>SUM(Table1[[#This Row],[tb_alreadyart_3082]:[tb_newart_3083]])</f>
        <v>0</v>
      </c>
      <c r="CZ578" s="6">
        <f>SUM(Table1[[#This Row],[MOH 731_HTS_No. Initiated on PrEP (NEW)_General popn _(M)_ HV01-19]:[MOH 731_HTS_No. Initiated on PrEP (NEW)_Pregnant and breastfeeding women HV01-31]])</f>
        <v>0</v>
      </c>
      <c r="DA578" s="6">
        <f t="shared" si="93"/>
        <v>0</v>
      </c>
      <c r="DB578" s="6">
        <f t="shared" si="94"/>
        <v>0</v>
      </c>
      <c r="DC578" s="6">
        <f>Table1[[#This Row],[MOH 711 SGBV Total Survivors Seen]]</f>
        <v>0</v>
      </c>
      <c r="DD578" s="6">
        <f t="shared" si="95"/>
        <v>0</v>
      </c>
      <c r="DE578" s="6">
        <f t="shared" si="96"/>
        <v>0</v>
      </c>
      <c r="DF578" s="6">
        <f>SUM(Table1[[#This Row],[MOH 731_HIV_TB_StartTPT_&lt;15 HV03-31]:[MOH 731_HIV_TB_StartTPT_15+ HV03-32]])</f>
        <v>0</v>
      </c>
      <c r="DG578" s="6">
        <f t="shared" si="97"/>
        <v>0</v>
      </c>
      <c r="DH578" s="18"/>
      <c r="DI578" s="18" t="str">
        <f t="shared" si="98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('202408_fCcgUHdq2tS','202408','fCcgUHdq2tS','15729','0','4','0','0','0','0','0','0','0','0','0','0','0','0','0','0','0','0','0','0','0','0','0','0','0','0','0','0','0','0','0','0');</v>
      </c>
    </row>
    <row r="579" spans="2:113" x14ac:dyDescent="0.25">
      <c r="B579" s="1">
        <v>202408</v>
      </c>
      <c r="C579" s="2">
        <v>45505</v>
      </c>
      <c r="D579" s="1">
        <v>202408</v>
      </c>
      <c r="E579" s="1"/>
      <c r="F579" s="1" t="s">
        <v>488</v>
      </c>
      <c r="G579" s="1" t="s">
        <v>489</v>
      </c>
      <c r="H579" s="1">
        <v>15730</v>
      </c>
      <c r="I579" s="1"/>
      <c r="J579" s="1">
        <v>22</v>
      </c>
      <c r="K579" s="1">
        <v>3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6">
        <f>SUM(Table1[[#This Row],[MOH 731_HTS_Positive_2-9 _(M)_ HV01-06]:[MOH 731_HTS_Positive_25+ _(F) (Including PMTCT)_HV01-15]])</f>
        <v>0</v>
      </c>
      <c r="CC579" s="16">
        <f>SUM(Table1[[#This Row],[MOH 731_HTS_Tests _(M)_ HV01-01]:[MOH 731_HTS_Tests _(F) (Including PMTCT)_ HV01-02]])</f>
        <v>25</v>
      </c>
      <c r="CD579" s="16">
        <f>Table1[[#This Row],[MOH 711 New ANC clients]]</f>
        <v>0</v>
      </c>
      <c r="CE579" s="6">
        <f>SUM(Table1[[#This Row],[MOH 731_EMTCT_Tested at ANC_Initial_HV02-02]])</f>
        <v>0</v>
      </c>
      <c r="CF579" s="6">
        <f t="shared" si="99"/>
        <v>0</v>
      </c>
      <c r="CG579" s="6">
        <f t="shared" si="99"/>
        <v>0</v>
      </c>
      <c r="CH579" s="6">
        <f>SUM(Table1[[#This Row],[MOH 731_EMTCT_Known Positive at 1st ANC_HV02-01]])</f>
        <v>0</v>
      </c>
      <c r="CI579" s="6">
        <f>SUM(Table1[[#This Row],[MOH 731_EMTCT_Positive Results_ANC_HV02-10]])</f>
        <v>0</v>
      </c>
      <c r="CJ579" s="6">
        <f t="shared" ref="CJ579:CJ642" si="100">IF(1=1,0,0)</f>
        <v>0</v>
      </c>
      <c r="CK579" s="6">
        <f t="shared" ref="CK579:CK642" si="101">IF(1=1,0,0)</f>
        <v>0</v>
      </c>
      <c r="CL579" s="6">
        <f>Table1[[#This Row],[MOH 731_EMTCT_Start HAART_ANC_HV02-15]]</f>
        <v>0</v>
      </c>
      <c r="CM579" s="6">
        <f>Table1[[#This Row],[MOH 731_EMTCT_On HAART at 1st ANC_HV02-14]]</f>
        <v>0</v>
      </c>
      <c r="CN579" s="6">
        <f>SUM(Table1[[#This Row],[MOH 731_HIV_TB_StartART_&lt;1 (M) HV03-01]:[MOH 731_HIV_TB_StartART_25+_(F)_HV03-14]])</f>
        <v>0</v>
      </c>
      <c r="CO579" s="6">
        <f>SUM(Table1[[#This Row],[MOH 731_HIV_TB_OnART_&lt;1 (M) HV03-15]:[MOH 731_HIV_TB_OnART_25+_(F)_HV03-28]])</f>
        <v>0</v>
      </c>
      <c r="CP579" s="6">
        <f>Table1[[#This Row],[anc1_731]]</f>
        <v>0</v>
      </c>
      <c r="CQ579" s="6">
        <f>Table1[[#This Row],[anc_kp]]</f>
        <v>0</v>
      </c>
      <c r="CR579" s="6">
        <f>Table1[[#This Row],[MOH 731_HIV_TB cases_New_HV03-61]]</f>
        <v>0</v>
      </c>
      <c r="CS579" s="6">
        <f>Table1[[#This Row],[MOH 731_HIV_TB New_KnownHIVPositive(KPs)_HV03-62]]</f>
        <v>0</v>
      </c>
      <c r="CT579" s="6">
        <f t="shared" ref="CT579:CT642" si="102">IF(1=1,0,0)</f>
        <v>0</v>
      </c>
      <c r="CU579" s="6">
        <f t="shared" ref="CU579:CU642" si="103">IF(1=1,0,0)</f>
        <v>0</v>
      </c>
      <c r="CV579" s="6">
        <f>Table1[[#This Row],[MOH 731_HIV_TB New HIV Positive_HV03-63]]</f>
        <v>0</v>
      </c>
      <c r="CW579" s="6">
        <f>Table1[[#This Row],[MOH 731_HIV_TB New Known HIV Positive (KP) on HAART_HV03-64]]</f>
        <v>0</v>
      </c>
      <c r="CX579" s="6">
        <f>Table1[[#This Row],[MOH 731_HIV_TB New_start_HAART_HV03-65]]</f>
        <v>0</v>
      </c>
      <c r="CY579" s="6">
        <f>SUM(Table1[[#This Row],[tb_alreadyart_3082]:[tb_newart_3083]])</f>
        <v>0</v>
      </c>
      <c r="CZ579" s="6">
        <f>SUM(Table1[[#This Row],[MOH 731_HTS_No. Initiated on PrEP (NEW)_General popn _(M)_ HV01-19]:[MOH 731_HTS_No. Initiated on PrEP (NEW)_Pregnant and breastfeeding women HV01-31]])</f>
        <v>0</v>
      </c>
      <c r="DA579" s="6">
        <f t="shared" ref="DA579:DA642" si="104">IF(1=1,0,0)</f>
        <v>0</v>
      </c>
      <c r="DB579" s="6">
        <f t="shared" ref="DB579:DB642" si="105">IF(1=1,0,0)</f>
        <v>0</v>
      </c>
      <c r="DC579" s="6">
        <f>Table1[[#This Row],[MOH 711 SGBV Total Survivors Seen]]</f>
        <v>0</v>
      </c>
      <c r="DD579" s="6">
        <f t="shared" ref="DD579:DD642" si="106">IF(1=1,0,0)</f>
        <v>0</v>
      </c>
      <c r="DE579" s="6">
        <f t="shared" ref="DE579:DE642" si="107">IF(1=1,0,0)</f>
        <v>0</v>
      </c>
      <c r="DF579" s="6">
        <f>SUM(Table1[[#This Row],[MOH 731_HIV_TB_StartTPT_&lt;15 HV03-31]:[MOH 731_HIV_TB_StartTPT_15+ HV03-32]])</f>
        <v>0</v>
      </c>
      <c r="DG579" s="6">
        <f t="shared" ref="DG579:DG642" si="108">IF(1=1,0,0)</f>
        <v>0</v>
      </c>
      <c r="DH579" s="18"/>
      <c r="DI579" s="18" t="str">
        <f t="shared" ref="DI579:DI642" si="109">IF(B579&lt;&gt;"",CONCATENATE("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579,"_",F579,"','",B579,"','",F579,"','",H579,"','",CB579,"','",CC579,"','",CD579,"','",CE579,"','",CF579,"','",CG579,"','",CH579,"','",CI579,"','",CJ579,"','",CK579,"','",CL579,"','",CM579,"','",CN579,"','",CO579,"','",CP579,"','",CQ579,"','",CR579,"','",CS579,"','",CT579,"','",CU579,"','",CV579,"','",CW579,"','",CX579,"','",CY579,"','",CZ579,"','",DA579,"','",DB579,"','",DC579,"','",DD579,"','",DE579,"','",DF579,"','",DG579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('202408_Ui7hsRoGKo9','202408','Ui7hsRoGKo9','15730','0','25','0','0','0','0','0','0','0','0','0','0','0','0','0','0','0','0','0','0','0','0','0','0','0','0','0','0','0','0','0','0');</v>
      </c>
    </row>
    <row r="580" spans="2:113" x14ac:dyDescent="0.25">
      <c r="B580" s="1">
        <v>202408</v>
      </c>
      <c r="C580" s="2">
        <v>45505</v>
      </c>
      <c r="D580" s="1">
        <v>202408</v>
      </c>
      <c r="E580" s="1"/>
      <c r="F580" s="1" t="s">
        <v>490</v>
      </c>
      <c r="G580" s="1" t="s">
        <v>491</v>
      </c>
      <c r="H580" s="1">
        <v>15733</v>
      </c>
      <c r="I580" s="1"/>
      <c r="J580" s="1"/>
      <c r="K580" s="1">
        <v>11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6">
        <f>SUM(Table1[[#This Row],[MOH 731_HTS_Positive_2-9 _(M)_ HV01-06]:[MOH 731_HTS_Positive_25+ _(F) (Including PMTCT)_HV01-15]])</f>
        <v>0</v>
      </c>
      <c r="CC580" s="16">
        <f>SUM(Table1[[#This Row],[MOH 731_HTS_Tests _(M)_ HV01-01]:[MOH 731_HTS_Tests _(F) (Including PMTCT)_ HV01-02]])</f>
        <v>11</v>
      </c>
      <c r="CD580" s="16">
        <f>Table1[[#This Row],[MOH 711 New ANC clients]]</f>
        <v>0</v>
      </c>
      <c r="CE580" s="6">
        <f>SUM(Table1[[#This Row],[MOH 731_EMTCT_Tested at ANC_Initial_HV02-02]])</f>
        <v>0</v>
      </c>
      <c r="CF580" s="6">
        <f t="shared" ref="CF580:CG643" si="110">IF(1=1,0,0)</f>
        <v>0</v>
      </c>
      <c r="CG580" s="6">
        <f t="shared" si="110"/>
        <v>0</v>
      </c>
      <c r="CH580" s="6">
        <f>SUM(Table1[[#This Row],[MOH 731_EMTCT_Known Positive at 1st ANC_HV02-01]])</f>
        <v>0</v>
      </c>
      <c r="CI580" s="6">
        <f>SUM(Table1[[#This Row],[MOH 731_EMTCT_Positive Results_ANC_HV02-10]])</f>
        <v>0</v>
      </c>
      <c r="CJ580" s="6">
        <f t="shared" si="100"/>
        <v>0</v>
      </c>
      <c r="CK580" s="6">
        <f t="shared" si="101"/>
        <v>0</v>
      </c>
      <c r="CL580" s="6">
        <f>Table1[[#This Row],[MOH 731_EMTCT_Start HAART_ANC_HV02-15]]</f>
        <v>0</v>
      </c>
      <c r="CM580" s="6">
        <f>Table1[[#This Row],[MOH 731_EMTCT_On HAART at 1st ANC_HV02-14]]</f>
        <v>0</v>
      </c>
      <c r="CN580" s="6">
        <f>SUM(Table1[[#This Row],[MOH 731_HIV_TB_StartART_&lt;1 (M) HV03-01]:[MOH 731_HIV_TB_StartART_25+_(F)_HV03-14]])</f>
        <v>0</v>
      </c>
      <c r="CO580" s="6">
        <f>SUM(Table1[[#This Row],[MOH 731_HIV_TB_OnART_&lt;1 (M) HV03-15]:[MOH 731_HIV_TB_OnART_25+_(F)_HV03-28]])</f>
        <v>0</v>
      </c>
      <c r="CP580" s="6">
        <f>Table1[[#This Row],[anc1_731]]</f>
        <v>0</v>
      </c>
      <c r="CQ580" s="6">
        <f>Table1[[#This Row],[anc_kp]]</f>
        <v>0</v>
      </c>
      <c r="CR580" s="6">
        <f>Table1[[#This Row],[MOH 731_HIV_TB cases_New_HV03-61]]</f>
        <v>0</v>
      </c>
      <c r="CS580" s="6">
        <f>Table1[[#This Row],[MOH 731_HIV_TB New_KnownHIVPositive(KPs)_HV03-62]]</f>
        <v>0</v>
      </c>
      <c r="CT580" s="6">
        <f t="shared" si="102"/>
        <v>0</v>
      </c>
      <c r="CU580" s="6">
        <f t="shared" si="103"/>
        <v>0</v>
      </c>
      <c r="CV580" s="6">
        <f>Table1[[#This Row],[MOH 731_HIV_TB New HIV Positive_HV03-63]]</f>
        <v>0</v>
      </c>
      <c r="CW580" s="6">
        <f>Table1[[#This Row],[MOH 731_HIV_TB New Known HIV Positive (KP) on HAART_HV03-64]]</f>
        <v>0</v>
      </c>
      <c r="CX580" s="6">
        <f>Table1[[#This Row],[MOH 731_HIV_TB New_start_HAART_HV03-65]]</f>
        <v>0</v>
      </c>
      <c r="CY580" s="6">
        <f>SUM(Table1[[#This Row],[tb_alreadyart_3082]:[tb_newart_3083]])</f>
        <v>0</v>
      </c>
      <c r="CZ580" s="6">
        <f>SUM(Table1[[#This Row],[MOH 731_HTS_No. Initiated on PrEP (NEW)_General popn _(M)_ HV01-19]:[MOH 731_HTS_No. Initiated on PrEP (NEW)_Pregnant and breastfeeding women HV01-31]])</f>
        <v>0</v>
      </c>
      <c r="DA580" s="6">
        <f t="shared" si="104"/>
        <v>0</v>
      </c>
      <c r="DB580" s="6">
        <f t="shared" si="105"/>
        <v>0</v>
      </c>
      <c r="DC580" s="6">
        <f>Table1[[#This Row],[MOH 711 SGBV Total Survivors Seen]]</f>
        <v>0</v>
      </c>
      <c r="DD580" s="6">
        <f t="shared" si="106"/>
        <v>0</v>
      </c>
      <c r="DE580" s="6">
        <f t="shared" si="107"/>
        <v>0</v>
      </c>
      <c r="DF580" s="6">
        <f>SUM(Table1[[#This Row],[MOH 731_HIV_TB_StartTPT_&lt;15 HV03-31]:[MOH 731_HIV_TB_StartTPT_15+ HV03-32]])</f>
        <v>0</v>
      </c>
      <c r="DG580" s="6">
        <f t="shared" si="108"/>
        <v>0</v>
      </c>
      <c r="DH580" s="18"/>
      <c r="DI580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('202408_vZWp260CZ9O','202408','vZWp260CZ9O','15733','0','11','0','0','0','0','0','0','0','0','0','0','0','0','0','0','0','0','0','0','0','0','0','0','0','0','0','0','0','0','0','0');</v>
      </c>
    </row>
    <row r="581" spans="2:113" x14ac:dyDescent="0.25">
      <c r="B581" s="1">
        <v>202408</v>
      </c>
      <c r="C581" s="2">
        <v>45505</v>
      </c>
      <c r="D581" s="1">
        <v>202408</v>
      </c>
      <c r="E581" s="1"/>
      <c r="F581" s="1" t="s">
        <v>492</v>
      </c>
      <c r="G581" s="1" t="s">
        <v>493</v>
      </c>
      <c r="H581" s="1">
        <v>15735</v>
      </c>
      <c r="I581" s="1"/>
      <c r="J581" s="1">
        <v>5</v>
      </c>
      <c r="K581" s="1">
        <v>47</v>
      </c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>
        <v>24</v>
      </c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>
        <v>2</v>
      </c>
      <c r="BG581" s="1"/>
      <c r="BH581" s="1"/>
      <c r="BI581" s="1"/>
      <c r="BJ581" s="1">
        <v>1</v>
      </c>
      <c r="BK581" s="1"/>
      <c r="BL581" s="1">
        <v>1</v>
      </c>
      <c r="BM581" s="1">
        <v>1</v>
      </c>
      <c r="BN581" s="1">
        <v>1</v>
      </c>
      <c r="BO581" s="1">
        <v>3</v>
      </c>
      <c r="BP581" s="1">
        <v>24</v>
      </c>
      <c r="BQ581" s="1">
        <v>37</v>
      </c>
      <c r="BR581" s="1"/>
      <c r="BS581" s="1">
        <v>1</v>
      </c>
      <c r="BT581" s="1"/>
      <c r="BU581" s="1"/>
      <c r="BV581" s="1"/>
      <c r="BW581" s="1"/>
      <c r="BX581" s="1"/>
      <c r="BY581" s="1">
        <v>24</v>
      </c>
      <c r="BZ581" s="1"/>
      <c r="CA581" s="1"/>
      <c r="CB581" s="16">
        <f>SUM(Table1[[#This Row],[MOH 731_HTS_Positive_2-9 _(M)_ HV01-06]:[MOH 731_HTS_Positive_25+ _(F) (Including PMTCT)_HV01-15]])</f>
        <v>0</v>
      </c>
      <c r="CC581" s="16">
        <f>SUM(Table1[[#This Row],[MOH 731_HTS_Tests _(M)_ HV01-01]:[MOH 731_HTS_Tests _(F) (Including PMTCT)_ HV01-02]])</f>
        <v>52</v>
      </c>
      <c r="CD581" s="16">
        <f>Table1[[#This Row],[MOH 711 New ANC clients]]</f>
        <v>24</v>
      </c>
      <c r="CE581" s="6">
        <f>SUM(Table1[[#This Row],[MOH 731_EMTCT_Tested at ANC_Initial_HV02-02]])</f>
        <v>24</v>
      </c>
      <c r="CF581" s="6">
        <f t="shared" si="110"/>
        <v>0</v>
      </c>
      <c r="CG581" s="6">
        <f t="shared" si="110"/>
        <v>0</v>
      </c>
      <c r="CH581" s="6">
        <f>SUM(Table1[[#This Row],[MOH 731_EMTCT_Known Positive at 1st ANC_HV02-01]])</f>
        <v>0</v>
      </c>
      <c r="CI581" s="6">
        <f>SUM(Table1[[#This Row],[MOH 731_EMTCT_Positive Results_ANC_HV02-10]])</f>
        <v>0</v>
      </c>
      <c r="CJ581" s="6">
        <f t="shared" si="100"/>
        <v>0</v>
      </c>
      <c r="CK581" s="6">
        <f t="shared" si="101"/>
        <v>0</v>
      </c>
      <c r="CL581" s="6">
        <f>Table1[[#This Row],[MOH 731_EMTCT_Start HAART_ANC_HV02-15]]</f>
        <v>0</v>
      </c>
      <c r="CM581" s="6">
        <f>Table1[[#This Row],[MOH 731_EMTCT_On HAART at 1st ANC_HV02-14]]</f>
        <v>0</v>
      </c>
      <c r="CN581" s="6">
        <f>SUM(Table1[[#This Row],[MOH 731_HIV_TB_StartART_&lt;1 (M) HV03-01]:[MOH 731_HIV_TB_StartART_25+_(F)_HV03-14]])</f>
        <v>0</v>
      </c>
      <c r="CO581" s="6">
        <f>SUM(Table1[[#This Row],[MOH 731_HIV_TB_OnART_&lt;1 (M) HV03-15]:[MOH 731_HIV_TB_OnART_25+_(F)_HV03-28]])</f>
        <v>70</v>
      </c>
      <c r="CP581" s="6">
        <f>Table1[[#This Row],[anc1_731]]</f>
        <v>24</v>
      </c>
      <c r="CQ581" s="6">
        <f>Table1[[#This Row],[anc_kp]]</f>
        <v>0</v>
      </c>
      <c r="CR581" s="6">
        <f>Table1[[#This Row],[MOH 731_HIV_TB cases_New_HV03-61]]</f>
        <v>0</v>
      </c>
      <c r="CS581" s="6">
        <f>Table1[[#This Row],[MOH 731_HIV_TB New_KnownHIVPositive(KPs)_HV03-62]]</f>
        <v>0</v>
      </c>
      <c r="CT581" s="6">
        <f t="shared" si="102"/>
        <v>0</v>
      </c>
      <c r="CU581" s="6">
        <f t="shared" si="103"/>
        <v>0</v>
      </c>
      <c r="CV581" s="6">
        <f>Table1[[#This Row],[MOH 731_HIV_TB New HIV Positive_HV03-63]]</f>
        <v>0</v>
      </c>
      <c r="CW581" s="6">
        <f>Table1[[#This Row],[MOH 731_HIV_TB New Known HIV Positive (KP) on HAART_HV03-64]]</f>
        <v>0</v>
      </c>
      <c r="CX581" s="6">
        <f>Table1[[#This Row],[MOH 731_HIV_TB New_start_HAART_HV03-65]]</f>
        <v>0</v>
      </c>
      <c r="CY581" s="6">
        <f>SUM(Table1[[#This Row],[tb_alreadyart_3082]:[tb_newart_3083]])</f>
        <v>0</v>
      </c>
      <c r="CZ581" s="6">
        <f>SUM(Table1[[#This Row],[MOH 731_HTS_No. Initiated on PrEP (NEW)_General popn _(M)_ HV01-19]:[MOH 731_HTS_No. Initiated on PrEP (NEW)_Pregnant and breastfeeding women HV01-31]])</f>
        <v>0</v>
      </c>
      <c r="DA581" s="6">
        <f t="shared" si="104"/>
        <v>0</v>
      </c>
      <c r="DB581" s="6">
        <f t="shared" si="105"/>
        <v>0</v>
      </c>
      <c r="DC581" s="6">
        <f>Table1[[#This Row],[MOH 711 SGBV Total Survivors Seen]]</f>
        <v>0</v>
      </c>
      <c r="DD581" s="6">
        <f t="shared" si="106"/>
        <v>0</v>
      </c>
      <c r="DE581" s="6">
        <f t="shared" si="107"/>
        <v>0</v>
      </c>
      <c r="DF581" s="6">
        <f>SUM(Table1[[#This Row],[MOH 731_HIV_TB_StartTPT_&lt;15 HV03-31]:[MOH 731_HIV_TB_StartTPT_15+ HV03-32]])</f>
        <v>1</v>
      </c>
      <c r="DG581" s="6">
        <f t="shared" si="108"/>
        <v>0</v>
      </c>
      <c r="DH581" s="18"/>
      <c r="DI581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('202408_KUMazbFEaf3','202408','KUMazbFEaf3','15735','0','52','24','24','0','0','0','0','0','0','0','0','0','70','24','0','0','0','0','0','0','0','0','0','0','0','0','0','0','0','1','0');</v>
      </c>
    </row>
    <row r="582" spans="2:113" x14ac:dyDescent="0.25">
      <c r="B582" s="1">
        <v>202408</v>
      </c>
      <c r="C582" s="2">
        <v>45505</v>
      </c>
      <c r="D582" s="1">
        <v>202408</v>
      </c>
      <c r="E582" s="1"/>
      <c r="F582" s="1" t="s">
        <v>494</v>
      </c>
      <c r="G582" s="1" t="s">
        <v>495</v>
      </c>
      <c r="H582" s="1">
        <v>15742</v>
      </c>
      <c r="I582" s="1"/>
      <c r="J582" s="1">
        <v>2</v>
      </c>
      <c r="K582" s="1">
        <v>10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>
        <v>1</v>
      </c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>
        <v>1</v>
      </c>
      <c r="BZ582" s="1"/>
      <c r="CA582" s="1"/>
      <c r="CB582" s="16">
        <f>SUM(Table1[[#This Row],[MOH 731_HTS_Positive_2-9 _(M)_ HV01-06]:[MOH 731_HTS_Positive_25+ _(F) (Including PMTCT)_HV01-15]])</f>
        <v>0</v>
      </c>
      <c r="CC582" s="16">
        <f>SUM(Table1[[#This Row],[MOH 731_HTS_Tests _(M)_ HV01-01]:[MOH 731_HTS_Tests _(F) (Including PMTCT)_ HV01-02]])</f>
        <v>12</v>
      </c>
      <c r="CD582" s="16">
        <f>Table1[[#This Row],[MOH 711 New ANC clients]]</f>
        <v>1</v>
      </c>
      <c r="CE582" s="6">
        <f>SUM(Table1[[#This Row],[MOH 731_EMTCT_Tested at ANC_Initial_HV02-02]])</f>
        <v>1</v>
      </c>
      <c r="CF582" s="6">
        <f t="shared" si="110"/>
        <v>0</v>
      </c>
      <c r="CG582" s="6">
        <f t="shared" si="110"/>
        <v>0</v>
      </c>
      <c r="CH582" s="6">
        <f>SUM(Table1[[#This Row],[MOH 731_EMTCT_Known Positive at 1st ANC_HV02-01]])</f>
        <v>0</v>
      </c>
      <c r="CI582" s="6">
        <f>SUM(Table1[[#This Row],[MOH 731_EMTCT_Positive Results_ANC_HV02-10]])</f>
        <v>0</v>
      </c>
      <c r="CJ582" s="6">
        <f t="shared" si="100"/>
        <v>0</v>
      </c>
      <c r="CK582" s="6">
        <f t="shared" si="101"/>
        <v>0</v>
      </c>
      <c r="CL582" s="6">
        <f>Table1[[#This Row],[MOH 731_EMTCT_Start HAART_ANC_HV02-15]]</f>
        <v>0</v>
      </c>
      <c r="CM582" s="6">
        <f>Table1[[#This Row],[MOH 731_EMTCT_On HAART at 1st ANC_HV02-14]]</f>
        <v>0</v>
      </c>
      <c r="CN582" s="6">
        <f>SUM(Table1[[#This Row],[MOH 731_HIV_TB_StartART_&lt;1 (M) HV03-01]:[MOH 731_HIV_TB_StartART_25+_(F)_HV03-14]])</f>
        <v>0</v>
      </c>
      <c r="CO582" s="6">
        <f>SUM(Table1[[#This Row],[MOH 731_HIV_TB_OnART_&lt;1 (M) HV03-15]:[MOH 731_HIV_TB_OnART_25+_(F)_HV03-28]])</f>
        <v>0</v>
      </c>
      <c r="CP582" s="6">
        <f>Table1[[#This Row],[anc1_731]]</f>
        <v>1</v>
      </c>
      <c r="CQ582" s="6">
        <f>Table1[[#This Row],[anc_kp]]</f>
        <v>0</v>
      </c>
      <c r="CR582" s="6">
        <f>Table1[[#This Row],[MOH 731_HIV_TB cases_New_HV03-61]]</f>
        <v>0</v>
      </c>
      <c r="CS582" s="6">
        <f>Table1[[#This Row],[MOH 731_HIV_TB New_KnownHIVPositive(KPs)_HV03-62]]</f>
        <v>0</v>
      </c>
      <c r="CT582" s="6">
        <f t="shared" si="102"/>
        <v>0</v>
      </c>
      <c r="CU582" s="6">
        <f t="shared" si="103"/>
        <v>0</v>
      </c>
      <c r="CV582" s="6">
        <f>Table1[[#This Row],[MOH 731_HIV_TB New HIV Positive_HV03-63]]</f>
        <v>0</v>
      </c>
      <c r="CW582" s="6">
        <f>Table1[[#This Row],[MOH 731_HIV_TB New Known HIV Positive (KP) on HAART_HV03-64]]</f>
        <v>0</v>
      </c>
      <c r="CX582" s="6">
        <f>Table1[[#This Row],[MOH 731_HIV_TB New_start_HAART_HV03-65]]</f>
        <v>0</v>
      </c>
      <c r="CY582" s="6">
        <f>SUM(Table1[[#This Row],[tb_alreadyart_3082]:[tb_newart_3083]])</f>
        <v>0</v>
      </c>
      <c r="CZ582" s="6">
        <f>SUM(Table1[[#This Row],[MOH 731_HTS_No. Initiated on PrEP (NEW)_General popn _(M)_ HV01-19]:[MOH 731_HTS_No. Initiated on PrEP (NEW)_Pregnant and breastfeeding women HV01-31]])</f>
        <v>0</v>
      </c>
      <c r="DA582" s="6">
        <f t="shared" si="104"/>
        <v>0</v>
      </c>
      <c r="DB582" s="6">
        <f t="shared" si="105"/>
        <v>0</v>
      </c>
      <c r="DC582" s="6">
        <f>Table1[[#This Row],[MOH 711 SGBV Total Survivors Seen]]</f>
        <v>0</v>
      </c>
      <c r="DD582" s="6">
        <f t="shared" si="106"/>
        <v>0</v>
      </c>
      <c r="DE582" s="6">
        <f t="shared" si="107"/>
        <v>0</v>
      </c>
      <c r="DF582" s="6">
        <f>SUM(Table1[[#This Row],[MOH 731_HIV_TB_StartTPT_&lt;15 HV03-31]:[MOH 731_HIV_TB_StartTPT_15+ HV03-32]])</f>
        <v>0</v>
      </c>
      <c r="DG582" s="6">
        <f t="shared" si="108"/>
        <v>0</v>
      </c>
      <c r="DH582" s="18"/>
      <c r="DI582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('202408_nqURpKTYmrO','202408','nqURpKTYmrO','15742','0','12','1','1','0','0','0','0','0','0','0','0','0','0','1','0','0','0','0','0','0','0','0','0','0','0','0','0','0','0','0','0');</v>
      </c>
    </row>
    <row r="583" spans="2:113" x14ac:dyDescent="0.25">
      <c r="B583" s="1">
        <v>202408</v>
      </c>
      <c r="C583" s="2">
        <v>45505</v>
      </c>
      <c r="D583" s="1">
        <v>202408</v>
      </c>
      <c r="E583" s="1"/>
      <c r="F583" s="1" t="s">
        <v>496</v>
      </c>
      <c r="G583" s="1" t="s">
        <v>497</v>
      </c>
      <c r="H583" s="1">
        <v>15744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>
        <v>1</v>
      </c>
      <c r="BQ583" s="1">
        <v>3</v>
      </c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6">
        <f>SUM(Table1[[#This Row],[MOH 731_HTS_Positive_2-9 _(M)_ HV01-06]:[MOH 731_HTS_Positive_25+ _(F) (Including PMTCT)_HV01-15]])</f>
        <v>0</v>
      </c>
      <c r="CC583" s="16">
        <f>SUM(Table1[[#This Row],[MOH 731_HTS_Tests _(M)_ HV01-01]:[MOH 731_HTS_Tests _(F) (Including PMTCT)_ HV01-02]])</f>
        <v>0</v>
      </c>
      <c r="CD583" s="16">
        <f>Table1[[#This Row],[MOH 711 New ANC clients]]</f>
        <v>0</v>
      </c>
      <c r="CE583" s="6">
        <f>SUM(Table1[[#This Row],[MOH 731_EMTCT_Tested at ANC_Initial_HV02-02]])</f>
        <v>0</v>
      </c>
      <c r="CF583" s="6">
        <f t="shared" si="110"/>
        <v>0</v>
      </c>
      <c r="CG583" s="6">
        <f t="shared" si="110"/>
        <v>0</v>
      </c>
      <c r="CH583" s="6">
        <f>SUM(Table1[[#This Row],[MOH 731_EMTCT_Known Positive at 1st ANC_HV02-01]])</f>
        <v>0</v>
      </c>
      <c r="CI583" s="6">
        <f>SUM(Table1[[#This Row],[MOH 731_EMTCT_Positive Results_ANC_HV02-10]])</f>
        <v>0</v>
      </c>
      <c r="CJ583" s="6">
        <f t="shared" si="100"/>
        <v>0</v>
      </c>
      <c r="CK583" s="6">
        <f t="shared" si="101"/>
        <v>0</v>
      </c>
      <c r="CL583" s="6">
        <f>Table1[[#This Row],[MOH 731_EMTCT_Start HAART_ANC_HV02-15]]</f>
        <v>0</v>
      </c>
      <c r="CM583" s="6">
        <f>Table1[[#This Row],[MOH 731_EMTCT_On HAART at 1st ANC_HV02-14]]</f>
        <v>0</v>
      </c>
      <c r="CN583" s="6">
        <f>SUM(Table1[[#This Row],[MOH 731_HIV_TB_StartART_&lt;1 (M) HV03-01]:[MOH 731_HIV_TB_StartART_25+_(F)_HV03-14]])</f>
        <v>0</v>
      </c>
      <c r="CO583" s="6">
        <f>SUM(Table1[[#This Row],[MOH 731_HIV_TB_OnART_&lt;1 (M) HV03-15]:[MOH 731_HIV_TB_OnART_25+_(F)_HV03-28]])</f>
        <v>4</v>
      </c>
      <c r="CP583" s="6">
        <f>Table1[[#This Row],[anc1_731]]</f>
        <v>0</v>
      </c>
      <c r="CQ583" s="6">
        <f>Table1[[#This Row],[anc_kp]]</f>
        <v>0</v>
      </c>
      <c r="CR583" s="6">
        <f>Table1[[#This Row],[MOH 731_HIV_TB cases_New_HV03-61]]</f>
        <v>0</v>
      </c>
      <c r="CS583" s="6">
        <f>Table1[[#This Row],[MOH 731_HIV_TB New_KnownHIVPositive(KPs)_HV03-62]]</f>
        <v>0</v>
      </c>
      <c r="CT583" s="6">
        <f t="shared" si="102"/>
        <v>0</v>
      </c>
      <c r="CU583" s="6">
        <f t="shared" si="103"/>
        <v>0</v>
      </c>
      <c r="CV583" s="6">
        <f>Table1[[#This Row],[MOH 731_HIV_TB New HIV Positive_HV03-63]]</f>
        <v>0</v>
      </c>
      <c r="CW583" s="6">
        <f>Table1[[#This Row],[MOH 731_HIV_TB New Known HIV Positive (KP) on HAART_HV03-64]]</f>
        <v>0</v>
      </c>
      <c r="CX583" s="6">
        <f>Table1[[#This Row],[MOH 731_HIV_TB New_start_HAART_HV03-65]]</f>
        <v>0</v>
      </c>
      <c r="CY583" s="6">
        <f>SUM(Table1[[#This Row],[tb_alreadyart_3082]:[tb_newart_3083]])</f>
        <v>0</v>
      </c>
      <c r="CZ583" s="6">
        <f>SUM(Table1[[#This Row],[MOH 731_HTS_No. Initiated on PrEP (NEW)_General popn _(M)_ HV01-19]:[MOH 731_HTS_No. Initiated on PrEP (NEW)_Pregnant and breastfeeding women HV01-31]])</f>
        <v>0</v>
      </c>
      <c r="DA583" s="6">
        <f t="shared" si="104"/>
        <v>0</v>
      </c>
      <c r="DB583" s="6">
        <f t="shared" si="105"/>
        <v>0</v>
      </c>
      <c r="DC583" s="6">
        <f>Table1[[#This Row],[MOH 711 SGBV Total Survivors Seen]]</f>
        <v>0</v>
      </c>
      <c r="DD583" s="6">
        <f t="shared" si="106"/>
        <v>0</v>
      </c>
      <c r="DE583" s="6">
        <f t="shared" si="107"/>
        <v>0</v>
      </c>
      <c r="DF583" s="6">
        <f>SUM(Table1[[#This Row],[MOH 731_HIV_TB_StartTPT_&lt;15 HV03-31]:[MOH 731_HIV_TB_StartTPT_15+ HV03-32]])</f>
        <v>0</v>
      </c>
      <c r="DG583" s="6">
        <f t="shared" si="108"/>
        <v>0</v>
      </c>
      <c r="DH583" s="18"/>
      <c r="DI583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('202408_QRuZrcmgaAp','202408','QRuZrcmgaAp','15744','0','0','0','0','0','0','0','0','0','0','0','0','0','4','0','0','0','0','0','0','0','0','0','0','0','0','0','0','0','0','0','0');</v>
      </c>
    </row>
    <row r="584" spans="2:113" x14ac:dyDescent="0.25">
      <c r="B584" s="1">
        <v>202408</v>
      </c>
      <c r="C584" s="2">
        <v>45505</v>
      </c>
      <c r="D584" s="1">
        <v>202408</v>
      </c>
      <c r="E584" s="1"/>
      <c r="F584" s="1" t="s">
        <v>498</v>
      </c>
      <c r="G584" s="1" t="s">
        <v>499</v>
      </c>
      <c r="H584" s="1">
        <v>20469</v>
      </c>
      <c r="I584" s="1"/>
      <c r="J584" s="1">
        <v>1</v>
      </c>
      <c r="K584" s="1">
        <v>7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>
        <v>3</v>
      </c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>
        <v>3</v>
      </c>
      <c r="BZ584" s="1"/>
      <c r="CA584" s="1"/>
      <c r="CB584" s="16">
        <f>SUM(Table1[[#This Row],[MOH 731_HTS_Positive_2-9 _(M)_ HV01-06]:[MOH 731_HTS_Positive_25+ _(F) (Including PMTCT)_HV01-15]])</f>
        <v>0</v>
      </c>
      <c r="CC584" s="16">
        <f>SUM(Table1[[#This Row],[MOH 731_HTS_Tests _(M)_ HV01-01]:[MOH 731_HTS_Tests _(F) (Including PMTCT)_ HV01-02]])</f>
        <v>8</v>
      </c>
      <c r="CD584" s="16">
        <f>Table1[[#This Row],[MOH 711 New ANC clients]]</f>
        <v>3</v>
      </c>
      <c r="CE584" s="6">
        <f>SUM(Table1[[#This Row],[MOH 731_EMTCT_Tested at ANC_Initial_HV02-02]])</f>
        <v>3</v>
      </c>
      <c r="CF584" s="6">
        <f t="shared" si="110"/>
        <v>0</v>
      </c>
      <c r="CG584" s="6">
        <f t="shared" si="110"/>
        <v>0</v>
      </c>
      <c r="CH584" s="6">
        <f>SUM(Table1[[#This Row],[MOH 731_EMTCT_Known Positive at 1st ANC_HV02-01]])</f>
        <v>0</v>
      </c>
      <c r="CI584" s="6">
        <f>SUM(Table1[[#This Row],[MOH 731_EMTCT_Positive Results_ANC_HV02-10]])</f>
        <v>0</v>
      </c>
      <c r="CJ584" s="6">
        <f t="shared" si="100"/>
        <v>0</v>
      </c>
      <c r="CK584" s="6">
        <f t="shared" si="101"/>
        <v>0</v>
      </c>
      <c r="CL584" s="6">
        <f>Table1[[#This Row],[MOH 731_EMTCT_Start HAART_ANC_HV02-15]]</f>
        <v>0</v>
      </c>
      <c r="CM584" s="6">
        <f>Table1[[#This Row],[MOH 731_EMTCT_On HAART at 1st ANC_HV02-14]]</f>
        <v>0</v>
      </c>
      <c r="CN584" s="6">
        <f>SUM(Table1[[#This Row],[MOH 731_HIV_TB_StartART_&lt;1 (M) HV03-01]:[MOH 731_HIV_TB_StartART_25+_(F)_HV03-14]])</f>
        <v>0</v>
      </c>
      <c r="CO584" s="6">
        <f>SUM(Table1[[#This Row],[MOH 731_HIV_TB_OnART_&lt;1 (M) HV03-15]:[MOH 731_HIV_TB_OnART_25+_(F)_HV03-28]])</f>
        <v>0</v>
      </c>
      <c r="CP584" s="6">
        <f>Table1[[#This Row],[anc1_731]]</f>
        <v>3</v>
      </c>
      <c r="CQ584" s="6">
        <f>Table1[[#This Row],[anc_kp]]</f>
        <v>0</v>
      </c>
      <c r="CR584" s="6">
        <f>Table1[[#This Row],[MOH 731_HIV_TB cases_New_HV03-61]]</f>
        <v>0</v>
      </c>
      <c r="CS584" s="6">
        <f>Table1[[#This Row],[MOH 731_HIV_TB New_KnownHIVPositive(KPs)_HV03-62]]</f>
        <v>0</v>
      </c>
      <c r="CT584" s="6">
        <f t="shared" si="102"/>
        <v>0</v>
      </c>
      <c r="CU584" s="6">
        <f t="shared" si="103"/>
        <v>0</v>
      </c>
      <c r="CV584" s="6">
        <f>Table1[[#This Row],[MOH 731_HIV_TB New HIV Positive_HV03-63]]</f>
        <v>0</v>
      </c>
      <c r="CW584" s="6">
        <f>Table1[[#This Row],[MOH 731_HIV_TB New Known HIV Positive (KP) on HAART_HV03-64]]</f>
        <v>0</v>
      </c>
      <c r="CX584" s="6">
        <f>Table1[[#This Row],[MOH 731_HIV_TB New_start_HAART_HV03-65]]</f>
        <v>0</v>
      </c>
      <c r="CY584" s="6">
        <f>SUM(Table1[[#This Row],[tb_alreadyart_3082]:[tb_newart_3083]])</f>
        <v>0</v>
      </c>
      <c r="CZ584" s="6">
        <f>SUM(Table1[[#This Row],[MOH 731_HTS_No. Initiated on PrEP (NEW)_General popn _(M)_ HV01-19]:[MOH 731_HTS_No. Initiated on PrEP (NEW)_Pregnant and breastfeeding women HV01-31]])</f>
        <v>0</v>
      </c>
      <c r="DA584" s="6">
        <f t="shared" si="104"/>
        <v>0</v>
      </c>
      <c r="DB584" s="6">
        <f t="shared" si="105"/>
        <v>0</v>
      </c>
      <c r="DC584" s="6">
        <f>Table1[[#This Row],[MOH 711 SGBV Total Survivors Seen]]</f>
        <v>0</v>
      </c>
      <c r="DD584" s="6">
        <f t="shared" si="106"/>
        <v>0</v>
      </c>
      <c r="DE584" s="6">
        <f t="shared" si="107"/>
        <v>0</v>
      </c>
      <c r="DF584" s="6">
        <f>SUM(Table1[[#This Row],[MOH 731_HIV_TB_StartTPT_&lt;15 HV03-31]:[MOH 731_HIV_TB_StartTPT_15+ HV03-32]])</f>
        <v>0</v>
      </c>
      <c r="DG584" s="6">
        <f t="shared" si="108"/>
        <v>0</v>
      </c>
      <c r="DH584" s="18"/>
      <c r="DI584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('202408_dP6QKH4TTlv','202408','dP6QKH4TTlv','20469','0','8','3','3','0','0','0','0','0','0','0','0','0','0','3','0','0','0','0','0','0','0','0','0','0','0','0','0','0','0','0','0');</v>
      </c>
    </row>
    <row r="585" spans="2:113" x14ac:dyDescent="0.25">
      <c r="B585" s="1">
        <v>202408</v>
      </c>
      <c r="C585" s="2">
        <v>45505</v>
      </c>
      <c r="D585" s="1">
        <v>202408</v>
      </c>
      <c r="E585" s="1"/>
      <c r="F585" s="1" t="s">
        <v>500</v>
      </c>
      <c r="G585" s="1" t="s">
        <v>501</v>
      </c>
      <c r="H585" s="1">
        <v>15757</v>
      </c>
      <c r="I585" s="1"/>
      <c r="J585" s="1">
        <v>7</v>
      </c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>
        <v>29</v>
      </c>
      <c r="BZ585" s="1"/>
      <c r="CA585" s="1"/>
      <c r="CB585" s="16">
        <f>SUM(Table1[[#This Row],[MOH 731_HTS_Positive_2-9 _(M)_ HV01-06]:[MOH 731_HTS_Positive_25+ _(F) (Including PMTCT)_HV01-15]])</f>
        <v>0</v>
      </c>
      <c r="CC585" s="16">
        <f>SUM(Table1[[#This Row],[MOH 731_HTS_Tests _(M)_ HV01-01]:[MOH 731_HTS_Tests _(F) (Including PMTCT)_ HV01-02]])</f>
        <v>7</v>
      </c>
      <c r="CD585" s="16">
        <f>Table1[[#This Row],[MOH 711 New ANC clients]]</f>
        <v>29</v>
      </c>
      <c r="CE585" s="6">
        <f>SUM(Table1[[#This Row],[MOH 731_EMTCT_Tested at ANC_Initial_HV02-02]])</f>
        <v>0</v>
      </c>
      <c r="CF585" s="6">
        <f t="shared" si="110"/>
        <v>0</v>
      </c>
      <c r="CG585" s="6">
        <f t="shared" si="110"/>
        <v>0</v>
      </c>
      <c r="CH585" s="6">
        <f>SUM(Table1[[#This Row],[MOH 731_EMTCT_Known Positive at 1st ANC_HV02-01]])</f>
        <v>0</v>
      </c>
      <c r="CI585" s="6">
        <f>SUM(Table1[[#This Row],[MOH 731_EMTCT_Positive Results_ANC_HV02-10]])</f>
        <v>0</v>
      </c>
      <c r="CJ585" s="6">
        <f t="shared" si="100"/>
        <v>0</v>
      </c>
      <c r="CK585" s="6">
        <f t="shared" si="101"/>
        <v>0</v>
      </c>
      <c r="CL585" s="6">
        <f>Table1[[#This Row],[MOH 731_EMTCT_Start HAART_ANC_HV02-15]]</f>
        <v>0</v>
      </c>
      <c r="CM585" s="6">
        <f>Table1[[#This Row],[MOH 731_EMTCT_On HAART at 1st ANC_HV02-14]]</f>
        <v>0</v>
      </c>
      <c r="CN585" s="6">
        <f>SUM(Table1[[#This Row],[MOH 731_HIV_TB_StartART_&lt;1 (M) HV03-01]:[MOH 731_HIV_TB_StartART_25+_(F)_HV03-14]])</f>
        <v>0</v>
      </c>
      <c r="CO585" s="6">
        <f>SUM(Table1[[#This Row],[MOH 731_HIV_TB_OnART_&lt;1 (M) HV03-15]:[MOH 731_HIV_TB_OnART_25+_(F)_HV03-28]])</f>
        <v>0</v>
      </c>
      <c r="CP585" s="6">
        <f>Table1[[#This Row],[anc1_731]]</f>
        <v>29</v>
      </c>
      <c r="CQ585" s="6">
        <f>Table1[[#This Row],[anc_kp]]</f>
        <v>0</v>
      </c>
      <c r="CR585" s="6">
        <f>Table1[[#This Row],[MOH 731_HIV_TB cases_New_HV03-61]]</f>
        <v>0</v>
      </c>
      <c r="CS585" s="6">
        <f>Table1[[#This Row],[MOH 731_HIV_TB New_KnownHIVPositive(KPs)_HV03-62]]</f>
        <v>0</v>
      </c>
      <c r="CT585" s="6">
        <f t="shared" si="102"/>
        <v>0</v>
      </c>
      <c r="CU585" s="6">
        <f t="shared" si="103"/>
        <v>0</v>
      </c>
      <c r="CV585" s="6">
        <f>Table1[[#This Row],[MOH 731_HIV_TB New HIV Positive_HV03-63]]</f>
        <v>0</v>
      </c>
      <c r="CW585" s="6">
        <f>Table1[[#This Row],[MOH 731_HIV_TB New Known HIV Positive (KP) on HAART_HV03-64]]</f>
        <v>0</v>
      </c>
      <c r="CX585" s="6">
        <f>Table1[[#This Row],[MOH 731_HIV_TB New_start_HAART_HV03-65]]</f>
        <v>0</v>
      </c>
      <c r="CY585" s="6">
        <f>SUM(Table1[[#This Row],[tb_alreadyart_3082]:[tb_newart_3083]])</f>
        <v>0</v>
      </c>
      <c r="CZ585" s="6">
        <f>SUM(Table1[[#This Row],[MOH 731_HTS_No. Initiated on PrEP (NEW)_General popn _(M)_ HV01-19]:[MOH 731_HTS_No. Initiated on PrEP (NEW)_Pregnant and breastfeeding women HV01-31]])</f>
        <v>0</v>
      </c>
      <c r="DA585" s="6">
        <f t="shared" si="104"/>
        <v>0</v>
      </c>
      <c r="DB585" s="6">
        <f t="shared" si="105"/>
        <v>0</v>
      </c>
      <c r="DC585" s="6">
        <f>Table1[[#This Row],[MOH 711 SGBV Total Survivors Seen]]</f>
        <v>0</v>
      </c>
      <c r="DD585" s="6">
        <f t="shared" si="106"/>
        <v>0</v>
      </c>
      <c r="DE585" s="6">
        <f t="shared" si="107"/>
        <v>0</v>
      </c>
      <c r="DF585" s="6">
        <f>SUM(Table1[[#This Row],[MOH 731_HIV_TB_StartTPT_&lt;15 HV03-31]:[MOH 731_HIV_TB_StartTPT_15+ HV03-32]])</f>
        <v>0</v>
      </c>
      <c r="DG585" s="6">
        <f t="shared" si="108"/>
        <v>0</v>
      </c>
      <c r="DH585" s="18"/>
      <c r="DI585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('202408_VvJoyhqdCK3','202408','VvJoyhqdCK3','15757','0','7','29','0','0','0','0','0','0','0','0','0','0','0','29','0','0','0','0','0','0','0','0','0','0','0','0','0','0','0','0','0');</v>
      </c>
    </row>
    <row r="586" spans="2:113" x14ac:dyDescent="0.25">
      <c r="B586" s="1">
        <v>202408</v>
      </c>
      <c r="C586" s="2">
        <v>45505</v>
      </c>
      <c r="D586" s="1">
        <v>202408</v>
      </c>
      <c r="E586" s="1"/>
      <c r="F586" s="1" t="s">
        <v>759</v>
      </c>
      <c r="G586" s="1" t="s">
        <v>760</v>
      </c>
      <c r="H586" s="1">
        <v>25580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>
        <v>7</v>
      </c>
      <c r="BZ586" s="1"/>
      <c r="CA586" s="1"/>
      <c r="CB586" s="16">
        <f>SUM(Table1[[#This Row],[MOH 731_HTS_Positive_2-9 _(M)_ HV01-06]:[MOH 731_HTS_Positive_25+ _(F) (Including PMTCT)_HV01-15]])</f>
        <v>0</v>
      </c>
      <c r="CC586" s="16">
        <f>SUM(Table1[[#This Row],[MOH 731_HTS_Tests _(M)_ HV01-01]:[MOH 731_HTS_Tests _(F) (Including PMTCT)_ HV01-02]])</f>
        <v>0</v>
      </c>
      <c r="CD586" s="16">
        <f>Table1[[#This Row],[MOH 711 New ANC clients]]</f>
        <v>7</v>
      </c>
      <c r="CE586" s="6">
        <f>SUM(Table1[[#This Row],[MOH 731_EMTCT_Tested at ANC_Initial_HV02-02]])</f>
        <v>0</v>
      </c>
      <c r="CF586" s="6">
        <f t="shared" si="110"/>
        <v>0</v>
      </c>
      <c r="CG586" s="6">
        <f t="shared" si="110"/>
        <v>0</v>
      </c>
      <c r="CH586" s="6">
        <f>SUM(Table1[[#This Row],[MOH 731_EMTCT_Known Positive at 1st ANC_HV02-01]])</f>
        <v>0</v>
      </c>
      <c r="CI586" s="6">
        <f>SUM(Table1[[#This Row],[MOH 731_EMTCT_Positive Results_ANC_HV02-10]])</f>
        <v>0</v>
      </c>
      <c r="CJ586" s="6">
        <f t="shared" si="100"/>
        <v>0</v>
      </c>
      <c r="CK586" s="6">
        <f t="shared" si="101"/>
        <v>0</v>
      </c>
      <c r="CL586" s="6">
        <f>Table1[[#This Row],[MOH 731_EMTCT_Start HAART_ANC_HV02-15]]</f>
        <v>0</v>
      </c>
      <c r="CM586" s="6">
        <f>Table1[[#This Row],[MOH 731_EMTCT_On HAART at 1st ANC_HV02-14]]</f>
        <v>0</v>
      </c>
      <c r="CN586" s="6">
        <f>SUM(Table1[[#This Row],[MOH 731_HIV_TB_StartART_&lt;1 (M) HV03-01]:[MOH 731_HIV_TB_StartART_25+_(F)_HV03-14]])</f>
        <v>0</v>
      </c>
      <c r="CO586" s="6">
        <f>SUM(Table1[[#This Row],[MOH 731_HIV_TB_OnART_&lt;1 (M) HV03-15]:[MOH 731_HIV_TB_OnART_25+_(F)_HV03-28]])</f>
        <v>0</v>
      </c>
      <c r="CP586" s="6">
        <f>Table1[[#This Row],[anc1_731]]</f>
        <v>7</v>
      </c>
      <c r="CQ586" s="6">
        <f>Table1[[#This Row],[anc_kp]]</f>
        <v>0</v>
      </c>
      <c r="CR586" s="6">
        <f>Table1[[#This Row],[MOH 731_HIV_TB cases_New_HV03-61]]</f>
        <v>0</v>
      </c>
      <c r="CS586" s="6">
        <f>Table1[[#This Row],[MOH 731_HIV_TB New_KnownHIVPositive(KPs)_HV03-62]]</f>
        <v>0</v>
      </c>
      <c r="CT586" s="6">
        <f t="shared" si="102"/>
        <v>0</v>
      </c>
      <c r="CU586" s="6">
        <f t="shared" si="103"/>
        <v>0</v>
      </c>
      <c r="CV586" s="6">
        <f>Table1[[#This Row],[MOH 731_HIV_TB New HIV Positive_HV03-63]]</f>
        <v>0</v>
      </c>
      <c r="CW586" s="6">
        <f>Table1[[#This Row],[MOH 731_HIV_TB New Known HIV Positive (KP) on HAART_HV03-64]]</f>
        <v>0</v>
      </c>
      <c r="CX586" s="6">
        <f>Table1[[#This Row],[MOH 731_HIV_TB New_start_HAART_HV03-65]]</f>
        <v>0</v>
      </c>
      <c r="CY586" s="6">
        <f>SUM(Table1[[#This Row],[tb_alreadyart_3082]:[tb_newart_3083]])</f>
        <v>0</v>
      </c>
      <c r="CZ586" s="6">
        <f>SUM(Table1[[#This Row],[MOH 731_HTS_No. Initiated on PrEP (NEW)_General popn _(M)_ HV01-19]:[MOH 731_HTS_No. Initiated on PrEP (NEW)_Pregnant and breastfeeding women HV01-31]])</f>
        <v>0</v>
      </c>
      <c r="DA586" s="6">
        <f t="shared" si="104"/>
        <v>0</v>
      </c>
      <c r="DB586" s="6">
        <f t="shared" si="105"/>
        <v>0</v>
      </c>
      <c r="DC586" s="6">
        <f>Table1[[#This Row],[MOH 711 SGBV Total Survivors Seen]]</f>
        <v>0</v>
      </c>
      <c r="DD586" s="6">
        <f t="shared" si="106"/>
        <v>0</v>
      </c>
      <c r="DE586" s="6">
        <f t="shared" si="107"/>
        <v>0</v>
      </c>
      <c r="DF586" s="6">
        <f>SUM(Table1[[#This Row],[MOH 731_HIV_TB_StartTPT_&lt;15 HV03-31]:[MOH 731_HIV_TB_StartTPT_15+ HV03-32]])</f>
        <v>0</v>
      </c>
      <c r="DG586" s="6">
        <f t="shared" si="108"/>
        <v>0</v>
      </c>
      <c r="DH586" s="18"/>
      <c r="DI586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('202408_DiRW85OkDaw','202408','DiRW85OkDaw','25580','0','0','7','0','0','0','0','0','0','0','0','0','0','0','7','0','0','0','0','0','0','0','0','0','0','0','0','0','0','0','0','0');</v>
      </c>
    </row>
    <row r="587" spans="2:113" x14ac:dyDescent="0.25">
      <c r="B587" s="1">
        <v>202408</v>
      </c>
      <c r="C587" s="2">
        <v>45505</v>
      </c>
      <c r="D587" s="1">
        <v>202408</v>
      </c>
      <c r="E587" s="1"/>
      <c r="F587" s="1" t="s">
        <v>502</v>
      </c>
      <c r="G587" s="1" t="s">
        <v>503</v>
      </c>
      <c r="H587" s="1">
        <v>20756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>
        <v>1</v>
      </c>
      <c r="BZ587" s="1"/>
      <c r="CA587" s="1"/>
      <c r="CB587" s="16">
        <f>SUM(Table1[[#This Row],[MOH 731_HTS_Positive_2-9 _(M)_ HV01-06]:[MOH 731_HTS_Positive_25+ _(F) (Including PMTCT)_HV01-15]])</f>
        <v>0</v>
      </c>
      <c r="CC587" s="16">
        <f>SUM(Table1[[#This Row],[MOH 731_HTS_Tests _(M)_ HV01-01]:[MOH 731_HTS_Tests _(F) (Including PMTCT)_ HV01-02]])</f>
        <v>0</v>
      </c>
      <c r="CD587" s="16">
        <f>Table1[[#This Row],[MOH 711 New ANC clients]]</f>
        <v>1</v>
      </c>
      <c r="CE587" s="6">
        <f>SUM(Table1[[#This Row],[MOH 731_EMTCT_Tested at ANC_Initial_HV02-02]])</f>
        <v>0</v>
      </c>
      <c r="CF587" s="6">
        <f t="shared" si="110"/>
        <v>0</v>
      </c>
      <c r="CG587" s="6">
        <f t="shared" si="110"/>
        <v>0</v>
      </c>
      <c r="CH587" s="6">
        <f>SUM(Table1[[#This Row],[MOH 731_EMTCT_Known Positive at 1st ANC_HV02-01]])</f>
        <v>0</v>
      </c>
      <c r="CI587" s="6">
        <f>SUM(Table1[[#This Row],[MOH 731_EMTCT_Positive Results_ANC_HV02-10]])</f>
        <v>0</v>
      </c>
      <c r="CJ587" s="6">
        <f t="shared" si="100"/>
        <v>0</v>
      </c>
      <c r="CK587" s="6">
        <f t="shared" si="101"/>
        <v>0</v>
      </c>
      <c r="CL587" s="6">
        <f>Table1[[#This Row],[MOH 731_EMTCT_Start HAART_ANC_HV02-15]]</f>
        <v>0</v>
      </c>
      <c r="CM587" s="6">
        <f>Table1[[#This Row],[MOH 731_EMTCT_On HAART at 1st ANC_HV02-14]]</f>
        <v>0</v>
      </c>
      <c r="CN587" s="6">
        <f>SUM(Table1[[#This Row],[MOH 731_HIV_TB_StartART_&lt;1 (M) HV03-01]:[MOH 731_HIV_TB_StartART_25+_(F)_HV03-14]])</f>
        <v>0</v>
      </c>
      <c r="CO587" s="6">
        <f>SUM(Table1[[#This Row],[MOH 731_HIV_TB_OnART_&lt;1 (M) HV03-15]:[MOH 731_HIV_TB_OnART_25+_(F)_HV03-28]])</f>
        <v>0</v>
      </c>
      <c r="CP587" s="6">
        <f>Table1[[#This Row],[anc1_731]]</f>
        <v>1</v>
      </c>
      <c r="CQ587" s="6">
        <f>Table1[[#This Row],[anc_kp]]</f>
        <v>0</v>
      </c>
      <c r="CR587" s="6">
        <f>Table1[[#This Row],[MOH 731_HIV_TB cases_New_HV03-61]]</f>
        <v>0</v>
      </c>
      <c r="CS587" s="6">
        <f>Table1[[#This Row],[MOH 731_HIV_TB New_KnownHIVPositive(KPs)_HV03-62]]</f>
        <v>0</v>
      </c>
      <c r="CT587" s="6">
        <f t="shared" si="102"/>
        <v>0</v>
      </c>
      <c r="CU587" s="6">
        <f t="shared" si="103"/>
        <v>0</v>
      </c>
      <c r="CV587" s="6">
        <f>Table1[[#This Row],[MOH 731_HIV_TB New HIV Positive_HV03-63]]</f>
        <v>0</v>
      </c>
      <c r="CW587" s="6">
        <f>Table1[[#This Row],[MOH 731_HIV_TB New Known HIV Positive (KP) on HAART_HV03-64]]</f>
        <v>0</v>
      </c>
      <c r="CX587" s="6">
        <f>Table1[[#This Row],[MOH 731_HIV_TB New_start_HAART_HV03-65]]</f>
        <v>0</v>
      </c>
      <c r="CY587" s="6">
        <f>SUM(Table1[[#This Row],[tb_alreadyart_3082]:[tb_newart_3083]])</f>
        <v>0</v>
      </c>
      <c r="CZ587" s="6">
        <f>SUM(Table1[[#This Row],[MOH 731_HTS_No. Initiated on PrEP (NEW)_General popn _(M)_ HV01-19]:[MOH 731_HTS_No. Initiated on PrEP (NEW)_Pregnant and breastfeeding women HV01-31]])</f>
        <v>0</v>
      </c>
      <c r="DA587" s="6">
        <f t="shared" si="104"/>
        <v>0</v>
      </c>
      <c r="DB587" s="6">
        <f t="shared" si="105"/>
        <v>0</v>
      </c>
      <c r="DC587" s="6">
        <f>Table1[[#This Row],[MOH 711 SGBV Total Survivors Seen]]</f>
        <v>0</v>
      </c>
      <c r="DD587" s="6">
        <f t="shared" si="106"/>
        <v>0</v>
      </c>
      <c r="DE587" s="6">
        <f t="shared" si="107"/>
        <v>0</v>
      </c>
      <c r="DF587" s="6">
        <f>SUM(Table1[[#This Row],[MOH 731_HIV_TB_StartTPT_&lt;15 HV03-31]:[MOH 731_HIV_TB_StartTPT_15+ HV03-32]])</f>
        <v>0</v>
      </c>
      <c r="DG587" s="6">
        <f t="shared" si="108"/>
        <v>0</v>
      </c>
      <c r="DH587" s="18"/>
      <c r="DI587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('202408_oPQSxlDtFal','202408','oPQSxlDtFal','20756','0','0','1','0','0','0','0','0','0','0','0','0','0','0','1','0','0','0','0','0','0','0','0','0','0','0','0','0','0','0','0','0');</v>
      </c>
    </row>
    <row r="588" spans="2:113" x14ac:dyDescent="0.25">
      <c r="B588" s="1">
        <v>202408</v>
      </c>
      <c r="C588" s="2">
        <v>45505</v>
      </c>
      <c r="D588" s="1">
        <v>202408</v>
      </c>
      <c r="E588" s="1"/>
      <c r="F588" s="1" t="s">
        <v>619</v>
      </c>
      <c r="G588" s="1" t="s">
        <v>620</v>
      </c>
      <c r="H588" s="1">
        <v>25566</v>
      </c>
      <c r="I588" s="1"/>
      <c r="J588" s="1">
        <v>5</v>
      </c>
      <c r="K588" s="1">
        <v>34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>
        <v>14</v>
      </c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>
        <v>7</v>
      </c>
      <c r="BZ588" s="1"/>
      <c r="CA588" s="1"/>
      <c r="CB588" s="16">
        <f>SUM(Table1[[#This Row],[MOH 731_HTS_Positive_2-9 _(M)_ HV01-06]:[MOH 731_HTS_Positive_25+ _(F) (Including PMTCT)_HV01-15]])</f>
        <v>0</v>
      </c>
      <c r="CC588" s="16">
        <f>SUM(Table1[[#This Row],[MOH 731_HTS_Tests _(M)_ HV01-01]:[MOH 731_HTS_Tests _(F) (Including PMTCT)_ HV01-02]])</f>
        <v>39</v>
      </c>
      <c r="CD588" s="16">
        <f>Table1[[#This Row],[MOH 711 New ANC clients]]</f>
        <v>7</v>
      </c>
      <c r="CE588" s="6">
        <f>SUM(Table1[[#This Row],[MOH 731_EMTCT_Tested at ANC_Initial_HV02-02]])</f>
        <v>14</v>
      </c>
      <c r="CF588" s="6">
        <f t="shared" si="110"/>
        <v>0</v>
      </c>
      <c r="CG588" s="6">
        <f t="shared" si="110"/>
        <v>0</v>
      </c>
      <c r="CH588" s="6">
        <f>SUM(Table1[[#This Row],[MOH 731_EMTCT_Known Positive at 1st ANC_HV02-01]])</f>
        <v>0</v>
      </c>
      <c r="CI588" s="6">
        <f>SUM(Table1[[#This Row],[MOH 731_EMTCT_Positive Results_ANC_HV02-10]])</f>
        <v>0</v>
      </c>
      <c r="CJ588" s="6">
        <f t="shared" si="100"/>
        <v>0</v>
      </c>
      <c r="CK588" s="6">
        <f t="shared" si="101"/>
        <v>0</v>
      </c>
      <c r="CL588" s="6">
        <f>Table1[[#This Row],[MOH 731_EMTCT_Start HAART_ANC_HV02-15]]</f>
        <v>0</v>
      </c>
      <c r="CM588" s="6">
        <f>Table1[[#This Row],[MOH 731_EMTCT_On HAART at 1st ANC_HV02-14]]</f>
        <v>0</v>
      </c>
      <c r="CN588" s="6">
        <f>SUM(Table1[[#This Row],[MOH 731_HIV_TB_StartART_&lt;1 (M) HV03-01]:[MOH 731_HIV_TB_StartART_25+_(F)_HV03-14]])</f>
        <v>0</v>
      </c>
      <c r="CO588" s="6">
        <f>SUM(Table1[[#This Row],[MOH 731_HIV_TB_OnART_&lt;1 (M) HV03-15]:[MOH 731_HIV_TB_OnART_25+_(F)_HV03-28]])</f>
        <v>0</v>
      </c>
      <c r="CP588" s="6">
        <f>Table1[[#This Row],[anc1_731]]</f>
        <v>7</v>
      </c>
      <c r="CQ588" s="6">
        <f>Table1[[#This Row],[anc_kp]]</f>
        <v>0</v>
      </c>
      <c r="CR588" s="6">
        <f>Table1[[#This Row],[MOH 731_HIV_TB cases_New_HV03-61]]</f>
        <v>0</v>
      </c>
      <c r="CS588" s="6">
        <f>Table1[[#This Row],[MOH 731_HIV_TB New_KnownHIVPositive(KPs)_HV03-62]]</f>
        <v>0</v>
      </c>
      <c r="CT588" s="6">
        <f t="shared" si="102"/>
        <v>0</v>
      </c>
      <c r="CU588" s="6">
        <f t="shared" si="103"/>
        <v>0</v>
      </c>
      <c r="CV588" s="6">
        <f>Table1[[#This Row],[MOH 731_HIV_TB New HIV Positive_HV03-63]]</f>
        <v>0</v>
      </c>
      <c r="CW588" s="6">
        <f>Table1[[#This Row],[MOH 731_HIV_TB New Known HIV Positive (KP) on HAART_HV03-64]]</f>
        <v>0</v>
      </c>
      <c r="CX588" s="6">
        <f>Table1[[#This Row],[MOH 731_HIV_TB New_start_HAART_HV03-65]]</f>
        <v>0</v>
      </c>
      <c r="CY588" s="6">
        <f>SUM(Table1[[#This Row],[tb_alreadyart_3082]:[tb_newart_3083]])</f>
        <v>0</v>
      </c>
      <c r="CZ588" s="6">
        <f>SUM(Table1[[#This Row],[MOH 731_HTS_No. Initiated on PrEP (NEW)_General popn _(M)_ HV01-19]:[MOH 731_HTS_No. Initiated on PrEP (NEW)_Pregnant and breastfeeding women HV01-31]])</f>
        <v>0</v>
      </c>
      <c r="DA588" s="6">
        <f t="shared" si="104"/>
        <v>0</v>
      </c>
      <c r="DB588" s="6">
        <f t="shared" si="105"/>
        <v>0</v>
      </c>
      <c r="DC588" s="6">
        <f>Table1[[#This Row],[MOH 711 SGBV Total Survivors Seen]]</f>
        <v>0</v>
      </c>
      <c r="DD588" s="6">
        <f t="shared" si="106"/>
        <v>0</v>
      </c>
      <c r="DE588" s="6">
        <f t="shared" si="107"/>
        <v>0</v>
      </c>
      <c r="DF588" s="6">
        <f>SUM(Table1[[#This Row],[MOH 731_HIV_TB_StartTPT_&lt;15 HV03-31]:[MOH 731_HIV_TB_StartTPT_15+ HV03-32]])</f>
        <v>0</v>
      </c>
      <c r="DG588" s="6">
        <f t="shared" si="108"/>
        <v>0</v>
      </c>
      <c r="DH588" s="18"/>
      <c r="DI588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('202408_hn9cK7kFFdI','202408','hn9cK7kFFdI','25566','0','39','7','14','0','0','0','0','0','0','0','0','0','0','7','0','0','0','0','0','0','0','0','0','0','0','0','0','0','0','0','0');</v>
      </c>
    </row>
    <row r="589" spans="2:113" x14ac:dyDescent="0.25">
      <c r="B589" s="1">
        <v>202408</v>
      </c>
      <c r="C589" s="2">
        <v>45505</v>
      </c>
      <c r="D589" s="1">
        <v>202408</v>
      </c>
      <c r="E589" s="1"/>
      <c r="F589" s="1" t="s">
        <v>621</v>
      </c>
      <c r="G589" s="1" t="s">
        <v>622</v>
      </c>
      <c r="H589" s="1">
        <v>15768</v>
      </c>
      <c r="I589" s="1"/>
      <c r="J589" s="1">
        <v>40</v>
      </c>
      <c r="K589" s="1">
        <v>169</v>
      </c>
      <c r="L589" s="1"/>
      <c r="M589" s="1"/>
      <c r="N589" s="1"/>
      <c r="O589" s="1"/>
      <c r="P589" s="1"/>
      <c r="Q589" s="1"/>
      <c r="R589" s="1"/>
      <c r="S589" s="1"/>
      <c r="T589" s="1"/>
      <c r="U589" s="1">
        <v>1</v>
      </c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>
        <v>1</v>
      </c>
      <c r="AJ589" s="1">
        <v>57</v>
      </c>
      <c r="AK589" s="1"/>
      <c r="AL589" s="1"/>
      <c r="AM589" s="1"/>
      <c r="AN589" s="1">
        <v>1</v>
      </c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>
        <v>1</v>
      </c>
      <c r="BD589" s="1"/>
      <c r="BE589" s="1"/>
      <c r="BF589" s="1"/>
      <c r="BG589" s="1"/>
      <c r="BH589" s="1">
        <v>3</v>
      </c>
      <c r="BI589" s="1"/>
      <c r="BJ589" s="1">
        <v>7</v>
      </c>
      <c r="BK589" s="1">
        <v>3</v>
      </c>
      <c r="BL589" s="1">
        <v>2</v>
      </c>
      <c r="BM589" s="1">
        <v>3</v>
      </c>
      <c r="BN589" s="1">
        <v>1</v>
      </c>
      <c r="BO589" s="1">
        <v>9</v>
      </c>
      <c r="BP589" s="1">
        <v>58</v>
      </c>
      <c r="BQ589" s="1">
        <v>122</v>
      </c>
      <c r="BR589" s="1"/>
      <c r="BS589" s="1">
        <v>11</v>
      </c>
      <c r="BT589" s="1">
        <v>3</v>
      </c>
      <c r="BU589" s="1">
        <v>1</v>
      </c>
      <c r="BV589" s="1"/>
      <c r="BW589" s="1">
        <v>1</v>
      </c>
      <c r="BX589" s="1"/>
      <c r="BY589" s="1">
        <v>57</v>
      </c>
      <c r="BZ589" s="1"/>
      <c r="CA589" s="1">
        <v>1</v>
      </c>
      <c r="CB589" s="16">
        <f>SUM(Table1[[#This Row],[MOH 731_HTS_Positive_2-9 _(M)_ HV01-06]:[MOH 731_HTS_Positive_25+ _(F) (Including PMTCT)_HV01-15]])</f>
        <v>1</v>
      </c>
      <c r="CC589" s="16">
        <f>SUM(Table1[[#This Row],[MOH 731_HTS_Tests _(M)_ HV01-01]:[MOH 731_HTS_Tests _(F) (Including PMTCT)_ HV01-02]])</f>
        <v>209</v>
      </c>
      <c r="CD589" s="16">
        <f>Table1[[#This Row],[MOH 711 New ANC clients]]</f>
        <v>57</v>
      </c>
      <c r="CE589" s="6">
        <f>SUM(Table1[[#This Row],[MOH 731_EMTCT_Tested at ANC_Initial_HV02-02]])</f>
        <v>57</v>
      </c>
      <c r="CF589" s="6">
        <f t="shared" si="110"/>
        <v>0</v>
      </c>
      <c r="CG589" s="6">
        <f t="shared" si="110"/>
        <v>0</v>
      </c>
      <c r="CH589" s="6">
        <f>SUM(Table1[[#This Row],[MOH 731_EMTCT_Known Positive at 1st ANC_HV02-01]])</f>
        <v>1</v>
      </c>
      <c r="CI589" s="6">
        <f>SUM(Table1[[#This Row],[MOH 731_EMTCT_Positive Results_ANC_HV02-10]])</f>
        <v>0</v>
      </c>
      <c r="CJ589" s="6">
        <f t="shared" si="100"/>
        <v>0</v>
      </c>
      <c r="CK589" s="6">
        <f t="shared" si="101"/>
        <v>0</v>
      </c>
      <c r="CL589" s="6">
        <f>Table1[[#This Row],[MOH 731_EMTCT_Start HAART_ANC_HV02-15]]</f>
        <v>0</v>
      </c>
      <c r="CM589" s="6">
        <f>Table1[[#This Row],[MOH 731_EMTCT_On HAART at 1st ANC_HV02-14]]</f>
        <v>1</v>
      </c>
      <c r="CN589" s="6">
        <f>SUM(Table1[[#This Row],[MOH 731_HIV_TB_StartART_&lt;1 (M) HV03-01]:[MOH 731_HIV_TB_StartART_25+_(F)_HV03-14]])</f>
        <v>1</v>
      </c>
      <c r="CO589" s="6">
        <f>SUM(Table1[[#This Row],[MOH 731_HIV_TB_OnART_&lt;1 (M) HV03-15]:[MOH 731_HIV_TB_OnART_25+_(F)_HV03-28]])</f>
        <v>208</v>
      </c>
      <c r="CP589" s="6">
        <f>Table1[[#This Row],[anc1_731]]</f>
        <v>57</v>
      </c>
      <c r="CQ589" s="6">
        <f>Table1[[#This Row],[anc_kp]]</f>
        <v>1</v>
      </c>
      <c r="CR589" s="6">
        <f>Table1[[#This Row],[MOH 731_HIV_TB cases_New_HV03-61]]</f>
        <v>3</v>
      </c>
      <c r="CS589" s="6">
        <f>Table1[[#This Row],[MOH 731_HIV_TB New_KnownHIVPositive(KPs)_HV03-62]]</f>
        <v>1</v>
      </c>
      <c r="CT589" s="6">
        <f t="shared" si="102"/>
        <v>0</v>
      </c>
      <c r="CU589" s="6">
        <f t="shared" si="103"/>
        <v>0</v>
      </c>
      <c r="CV589" s="6">
        <f>Table1[[#This Row],[MOH 731_HIV_TB New HIV Positive_HV03-63]]</f>
        <v>0</v>
      </c>
      <c r="CW589" s="6">
        <f>Table1[[#This Row],[MOH 731_HIV_TB New Known HIV Positive (KP) on HAART_HV03-64]]</f>
        <v>1</v>
      </c>
      <c r="CX589" s="6">
        <f>Table1[[#This Row],[MOH 731_HIV_TB New_start_HAART_HV03-65]]</f>
        <v>0</v>
      </c>
      <c r="CY589" s="6">
        <f>SUM(Table1[[#This Row],[tb_alreadyart_3082]:[tb_newart_3083]])</f>
        <v>1</v>
      </c>
      <c r="CZ589" s="6">
        <f>SUM(Table1[[#This Row],[MOH 731_HTS_No. Initiated on PrEP (NEW)_General popn _(M)_ HV01-19]:[MOH 731_HTS_No. Initiated on PrEP (NEW)_Pregnant and breastfeeding women HV01-31]])</f>
        <v>0</v>
      </c>
      <c r="DA589" s="6">
        <f t="shared" si="104"/>
        <v>0</v>
      </c>
      <c r="DB589" s="6">
        <f t="shared" si="105"/>
        <v>0</v>
      </c>
      <c r="DC589" s="6">
        <f>Table1[[#This Row],[MOH 711 SGBV Total Survivors Seen]]</f>
        <v>1</v>
      </c>
      <c r="DD589" s="6">
        <f t="shared" si="106"/>
        <v>0</v>
      </c>
      <c r="DE589" s="6">
        <f t="shared" si="107"/>
        <v>0</v>
      </c>
      <c r="DF589" s="6">
        <f>SUM(Table1[[#This Row],[MOH 731_HIV_TB_StartTPT_&lt;15 HV03-31]:[MOH 731_HIV_TB_StartTPT_15+ HV03-32]])</f>
        <v>11</v>
      </c>
      <c r="DG589" s="6">
        <f t="shared" si="108"/>
        <v>0</v>
      </c>
      <c r="DH589" s="18"/>
      <c r="DI589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('202408_mz7QyEwYs6W','202408','mz7QyEwYs6W','15768','1','209','57','57','0','0','1','0','0','0','0','1','1','208','57','1','3','1','0','0','0','1','0','1','0','0','0','1','0','0','11','0');</v>
      </c>
    </row>
    <row r="590" spans="2:113" x14ac:dyDescent="0.25">
      <c r="B590" s="1">
        <v>202408</v>
      </c>
      <c r="C590" s="2">
        <v>45505</v>
      </c>
      <c r="D590" s="1">
        <v>202408</v>
      </c>
      <c r="E590" s="1"/>
      <c r="F590" s="1" t="s">
        <v>504</v>
      </c>
      <c r="G590" s="1" t="s">
        <v>505</v>
      </c>
      <c r="H590" s="1">
        <v>17096</v>
      </c>
      <c r="I590" s="1"/>
      <c r="J590" s="1"/>
      <c r="K590" s="1">
        <v>1</v>
      </c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>
        <v>1</v>
      </c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>
        <v>1</v>
      </c>
      <c r="BZ590" s="1"/>
      <c r="CA590" s="1"/>
      <c r="CB590" s="16">
        <f>SUM(Table1[[#This Row],[MOH 731_HTS_Positive_2-9 _(M)_ HV01-06]:[MOH 731_HTS_Positive_25+ _(F) (Including PMTCT)_HV01-15]])</f>
        <v>0</v>
      </c>
      <c r="CC590" s="16">
        <f>SUM(Table1[[#This Row],[MOH 731_HTS_Tests _(M)_ HV01-01]:[MOH 731_HTS_Tests _(F) (Including PMTCT)_ HV01-02]])</f>
        <v>1</v>
      </c>
      <c r="CD590" s="16">
        <f>Table1[[#This Row],[MOH 711 New ANC clients]]</f>
        <v>1</v>
      </c>
      <c r="CE590" s="6">
        <f>SUM(Table1[[#This Row],[MOH 731_EMTCT_Tested at ANC_Initial_HV02-02]])</f>
        <v>1</v>
      </c>
      <c r="CF590" s="6">
        <f t="shared" si="110"/>
        <v>0</v>
      </c>
      <c r="CG590" s="6">
        <f t="shared" si="110"/>
        <v>0</v>
      </c>
      <c r="CH590" s="6">
        <f>SUM(Table1[[#This Row],[MOH 731_EMTCT_Known Positive at 1st ANC_HV02-01]])</f>
        <v>0</v>
      </c>
      <c r="CI590" s="6">
        <f>SUM(Table1[[#This Row],[MOH 731_EMTCT_Positive Results_ANC_HV02-10]])</f>
        <v>0</v>
      </c>
      <c r="CJ590" s="6">
        <f t="shared" si="100"/>
        <v>0</v>
      </c>
      <c r="CK590" s="6">
        <f t="shared" si="101"/>
        <v>0</v>
      </c>
      <c r="CL590" s="6">
        <f>Table1[[#This Row],[MOH 731_EMTCT_Start HAART_ANC_HV02-15]]</f>
        <v>0</v>
      </c>
      <c r="CM590" s="6">
        <f>Table1[[#This Row],[MOH 731_EMTCT_On HAART at 1st ANC_HV02-14]]</f>
        <v>0</v>
      </c>
      <c r="CN590" s="6">
        <f>SUM(Table1[[#This Row],[MOH 731_HIV_TB_StartART_&lt;1 (M) HV03-01]:[MOH 731_HIV_TB_StartART_25+_(F)_HV03-14]])</f>
        <v>0</v>
      </c>
      <c r="CO590" s="6">
        <f>SUM(Table1[[#This Row],[MOH 731_HIV_TB_OnART_&lt;1 (M) HV03-15]:[MOH 731_HIV_TB_OnART_25+_(F)_HV03-28]])</f>
        <v>0</v>
      </c>
      <c r="CP590" s="6">
        <f>Table1[[#This Row],[anc1_731]]</f>
        <v>1</v>
      </c>
      <c r="CQ590" s="6">
        <f>Table1[[#This Row],[anc_kp]]</f>
        <v>0</v>
      </c>
      <c r="CR590" s="6">
        <f>Table1[[#This Row],[MOH 731_HIV_TB cases_New_HV03-61]]</f>
        <v>0</v>
      </c>
      <c r="CS590" s="6">
        <f>Table1[[#This Row],[MOH 731_HIV_TB New_KnownHIVPositive(KPs)_HV03-62]]</f>
        <v>0</v>
      </c>
      <c r="CT590" s="6">
        <f t="shared" si="102"/>
        <v>0</v>
      </c>
      <c r="CU590" s="6">
        <f t="shared" si="103"/>
        <v>0</v>
      </c>
      <c r="CV590" s="6">
        <f>Table1[[#This Row],[MOH 731_HIV_TB New HIV Positive_HV03-63]]</f>
        <v>0</v>
      </c>
      <c r="CW590" s="6">
        <f>Table1[[#This Row],[MOH 731_HIV_TB New Known HIV Positive (KP) on HAART_HV03-64]]</f>
        <v>0</v>
      </c>
      <c r="CX590" s="6">
        <f>Table1[[#This Row],[MOH 731_HIV_TB New_start_HAART_HV03-65]]</f>
        <v>0</v>
      </c>
      <c r="CY590" s="6">
        <f>SUM(Table1[[#This Row],[tb_alreadyart_3082]:[tb_newart_3083]])</f>
        <v>0</v>
      </c>
      <c r="CZ590" s="6">
        <f>SUM(Table1[[#This Row],[MOH 731_HTS_No. Initiated on PrEP (NEW)_General popn _(M)_ HV01-19]:[MOH 731_HTS_No. Initiated on PrEP (NEW)_Pregnant and breastfeeding women HV01-31]])</f>
        <v>0</v>
      </c>
      <c r="DA590" s="6">
        <f t="shared" si="104"/>
        <v>0</v>
      </c>
      <c r="DB590" s="6">
        <f t="shared" si="105"/>
        <v>0</v>
      </c>
      <c r="DC590" s="6">
        <f>Table1[[#This Row],[MOH 711 SGBV Total Survivors Seen]]</f>
        <v>0</v>
      </c>
      <c r="DD590" s="6">
        <f t="shared" si="106"/>
        <v>0</v>
      </c>
      <c r="DE590" s="6">
        <f t="shared" si="107"/>
        <v>0</v>
      </c>
      <c r="DF590" s="6">
        <f>SUM(Table1[[#This Row],[MOH 731_HIV_TB_StartTPT_&lt;15 HV03-31]:[MOH 731_HIV_TB_StartTPT_15+ HV03-32]])</f>
        <v>0</v>
      </c>
      <c r="DG590" s="6">
        <f t="shared" si="108"/>
        <v>0</v>
      </c>
      <c r="DH590" s="18"/>
      <c r="DI590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('202408_hz54QtS0vgn','202408','hz54QtS0vgn','17096','0','1','1','1','0','0','0','0','0','0','0','0','0','0','1','0','0','0','0','0','0','0','0','0','0','0','0','0','0','0','0','0');</v>
      </c>
    </row>
    <row r="591" spans="2:113" x14ac:dyDescent="0.25">
      <c r="B591" s="1">
        <v>202408</v>
      </c>
      <c r="C591" s="2">
        <v>45505</v>
      </c>
      <c r="D591" s="1">
        <v>202408</v>
      </c>
      <c r="E591" s="1"/>
      <c r="F591" s="1" t="s">
        <v>506</v>
      </c>
      <c r="G591" s="1" t="s">
        <v>507</v>
      </c>
      <c r="H591" s="1">
        <v>16953</v>
      </c>
      <c r="I591" s="1"/>
      <c r="J591" s="1">
        <v>10</v>
      </c>
      <c r="K591" s="1">
        <v>8</v>
      </c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>
        <v>12</v>
      </c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>
        <v>1</v>
      </c>
      <c r="BE591" s="1">
        <v>1</v>
      </c>
      <c r="BF591" s="1"/>
      <c r="BG591" s="1"/>
      <c r="BH591" s="1"/>
      <c r="BI591" s="1"/>
      <c r="BJ591" s="1"/>
      <c r="BK591" s="1"/>
      <c r="BL591" s="1"/>
      <c r="BM591" s="1">
        <v>1</v>
      </c>
      <c r="BN591" s="1"/>
      <c r="BO591" s="1"/>
      <c r="BP591" s="1">
        <v>3</v>
      </c>
      <c r="BQ591" s="1">
        <v>3</v>
      </c>
      <c r="BR591" s="1"/>
      <c r="BS591" s="1"/>
      <c r="BT591" s="1"/>
      <c r="BU591" s="1"/>
      <c r="BV591" s="1"/>
      <c r="BW591" s="1"/>
      <c r="BX591" s="1"/>
      <c r="BY591" s="1">
        <v>10</v>
      </c>
      <c r="BZ591" s="1"/>
      <c r="CA591" s="1"/>
      <c r="CB591" s="16">
        <f>SUM(Table1[[#This Row],[MOH 731_HTS_Positive_2-9 _(M)_ HV01-06]:[MOH 731_HTS_Positive_25+ _(F) (Including PMTCT)_HV01-15]])</f>
        <v>0</v>
      </c>
      <c r="CC591" s="16">
        <f>SUM(Table1[[#This Row],[MOH 731_HTS_Tests _(M)_ HV01-01]:[MOH 731_HTS_Tests _(F) (Including PMTCT)_ HV01-02]])</f>
        <v>18</v>
      </c>
      <c r="CD591" s="16">
        <f>Table1[[#This Row],[MOH 711 New ANC clients]]</f>
        <v>10</v>
      </c>
      <c r="CE591" s="6">
        <f>SUM(Table1[[#This Row],[MOH 731_EMTCT_Tested at ANC_Initial_HV02-02]])</f>
        <v>12</v>
      </c>
      <c r="CF591" s="6">
        <f t="shared" si="110"/>
        <v>0</v>
      </c>
      <c r="CG591" s="6">
        <f t="shared" si="110"/>
        <v>0</v>
      </c>
      <c r="CH591" s="6">
        <f>SUM(Table1[[#This Row],[MOH 731_EMTCT_Known Positive at 1st ANC_HV02-01]])</f>
        <v>0</v>
      </c>
      <c r="CI591" s="6">
        <f>SUM(Table1[[#This Row],[MOH 731_EMTCT_Positive Results_ANC_HV02-10]])</f>
        <v>0</v>
      </c>
      <c r="CJ591" s="6">
        <f t="shared" si="100"/>
        <v>0</v>
      </c>
      <c r="CK591" s="6">
        <f t="shared" si="101"/>
        <v>0</v>
      </c>
      <c r="CL591" s="6">
        <f>Table1[[#This Row],[MOH 731_EMTCT_Start HAART_ANC_HV02-15]]</f>
        <v>0</v>
      </c>
      <c r="CM591" s="6">
        <f>Table1[[#This Row],[MOH 731_EMTCT_On HAART at 1st ANC_HV02-14]]</f>
        <v>0</v>
      </c>
      <c r="CN591" s="6">
        <f>SUM(Table1[[#This Row],[MOH 731_HIV_TB_StartART_&lt;1 (M) HV03-01]:[MOH 731_HIV_TB_StartART_25+_(F)_HV03-14]])</f>
        <v>0</v>
      </c>
      <c r="CO591" s="6">
        <f>SUM(Table1[[#This Row],[MOH 731_HIV_TB_OnART_&lt;1 (M) HV03-15]:[MOH 731_HIV_TB_OnART_25+_(F)_HV03-28]])</f>
        <v>9</v>
      </c>
      <c r="CP591" s="6">
        <f>Table1[[#This Row],[anc1_731]]</f>
        <v>10</v>
      </c>
      <c r="CQ591" s="6">
        <f>Table1[[#This Row],[anc_kp]]</f>
        <v>0</v>
      </c>
      <c r="CR591" s="6">
        <f>Table1[[#This Row],[MOH 731_HIV_TB cases_New_HV03-61]]</f>
        <v>0</v>
      </c>
      <c r="CS591" s="6">
        <f>Table1[[#This Row],[MOH 731_HIV_TB New_KnownHIVPositive(KPs)_HV03-62]]</f>
        <v>0</v>
      </c>
      <c r="CT591" s="6">
        <f t="shared" si="102"/>
        <v>0</v>
      </c>
      <c r="CU591" s="6">
        <f t="shared" si="103"/>
        <v>0</v>
      </c>
      <c r="CV591" s="6">
        <f>Table1[[#This Row],[MOH 731_HIV_TB New HIV Positive_HV03-63]]</f>
        <v>0</v>
      </c>
      <c r="CW591" s="6">
        <f>Table1[[#This Row],[MOH 731_HIV_TB New Known HIV Positive (KP) on HAART_HV03-64]]</f>
        <v>0</v>
      </c>
      <c r="CX591" s="6">
        <f>Table1[[#This Row],[MOH 731_HIV_TB New_start_HAART_HV03-65]]</f>
        <v>0</v>
      </c>
      <c r="CY591" s="6">
        <f>SUM(Table1[[#This Row],[tb_alreadyart_3082]:[tb_newart_3083]])</f>
        <v>0</v>
      </c>
      <c r="CZ591" s="6">
        <f>SUM(Table1[[#This Row],[MOH 731_HTS_No. Initiated on PrEP (NEW)_General popn _(M)_ HV01-19]:[MOH 731_HTS_No. Initiated on PrEP (NEW)_Pregnant and breastfeeding women HV01-31]])</f>
        <v>0</v>
      </c>
      <c r="DA591" s="6">
        <f t="shared" si="104"/>
        <v>0</v>
      </c>
      <c r="DB591" s="6">
        <f t="shared" si="105"/>
        <v>0</v>
      </c>
      <c r="DC591" s="6">
        <f>Table1[[#This Row],[MOH 711 SGBV Total Survivors Seen]]</f>
        <v>0</v>
      </c>
      <c r="DD591" s="6">
        <f t="shared" si="106"/>
        <v>0</v>
      </c>
      <c r="DE591" s="6">
        <f t="shared" si="107"/>
        <v>0</v>
      </c>
      <c r="DF591" s="6">
        <f>SUM(Table1[[#This Row],[MOH 731_HIV_TB_StartTPT_&lt;15 HV03-31]:[MOH 731_HIV_TB_StartTPT_15+ HV03-32]])</f>
        <v>0</v>
      </c>
      <c r="DG591" s="6">
        <f t="shared" si="108"/>
        <v>0</v>
      </c>
      <c r="DH591" s="18"/>
      <c r="DI591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('202408_Di2hgQ2ahTI','202408','Di2hgQ2ahTI','16953','0','18','10','12','0','0','0','0','0','0','0','0','0','9','10','0','0','0','0','0','0','0','0','0','0','0','0','0','0','0','0','0');</v>
      </c>
    </row>
    <row r="592" spans="2:113" x14ac:dyDescent="0.25">
      <c r="B592" s="1">
        <v>202408</v>
      </c>
      <c r="C592" s="2">
        <v>45505</v>
      </c>
      <c r="D592" s="1">
        <v>202408</v>
      </c>
      <c r="E592" s="1"/>
      <c r="F592" s="1" t="s">
        <v>623</v>
      </c>
      <c r="G592" s="1" t="s">
        <v>624</v>
      </c>
      <c r="H592" s="1">
        <v>15780</v>
      </c>
      <c r="I592" s="1"/>
      <c r="J592" s="1">
        <v>4</v>
      </c>
      <c r="K592" s="1">
        <v>24</v>
      </c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>
        <v>19</v>
      </c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>
        <v>8</v>
      </c>
      <c r="BR592" s="1"/>
      <c r="BS592" s="1"/>
      <c r="BT592" s="1"/>
      <c r="BU592" s="1"/>
      <c r="BV592" s="1"/>
      <c r="BW592" s="1"/>
      <c r="BX592" s="1"/>
      <c r="BY592" s="1">
        <v>19</v>
      </c>
      <c r="BZ592" s="1"/>
      <c r="CA592" s="1"/>
      <c r="CB592" s="16">
        <f>SUM(Table1[[#This Row],[MOH 731_HTS_Positive_2-9 _(M)_ HV01-06]:[MOH 731_HTS_Positive_25+ _(F) (Including PMTCT)_HV01-15]])</f>
        <v>0</v>
      </c>
      <c r="CC592" s="16">
        <f>SUM(Table1[[#This Row],[MOH 731_HTS_Tests _(M)_ HV01-01]:[MOH 731_HTS_Tests _(F) (Including PMTCT)_ HV01-02]])</f>
        <v>28</v>
      </c>
      <c r="CD592" s="16">
        <f>Table1[[#This Row],[MOH 711 New ANC clients]]</f>
        <v>19</v>
      </c>
      <c r="CE592" s="6">
        <f>SUM(Table1[[#This Row],[MOH 731_EMTCT_Tested at ANC_Initial_HV02-02]])</f>
        <v>19</v>
      </c>
      <c r="CF592" s="6">
        <f t="shared" si="110"/>
        <v>0</v>
      </c>
      <c r="CG592" s="6">
        <f t="shared" si="110"/>
        <v>0</v>
      </c>
      <c r="CH592" s="6">
        <f>SUM(Table1[[#This Row],[MOH 731_EMTCT_Known Positive at 1st ANC_HV02-01]])</f>
        <v>0</v>
      </c>
      <c r="CI592" s="6">
        <f>SUM(Table1[[#This Row],[MOH 731_EMTCT_Positive Results_ANC_HV02-10]])</f>
        <v>0</v>
      </c>
      <c r="CJ592" s="6">
        <f t="shared" si="100"/>
        <v>0</v>
      </c>
      <c r="CK592" s="6">
        <f t="shared" si="101"/>
        <v>0</v>
      </c>
      <c r="CL592" s="6">
        <f>Table1[[#This Row],[MOH 731_EMTCT_Start HAART_ANC_HV02-15]]</f>
        <v>0</v>
      </c>
      <c r="CM592" s="6">
        <f>Table1[[#This Row],[MOH 731_EMTCT_On HAART at 1st ANC_HV02-14]]</f>
        <v>0</v>
      </c>
      <c r="CN592" s="6">
        <f>SUM(Table1[[#This Row],[MOH 731_HIV_TB_StartART_&lt;1 (M) HV03-01]:[MOH 731_HIV_TB_StartART_25+_(F)_HV03-14]])</f>
        <v>0</v>
      </c>
      <c r="CO592" s="6">
        <f>SUM(Table1[[#This Row],[MOH 731_HIV_TB_OnART_&lt;1 (M) HV03-15]:[MOH 731_HIV_TB_OnART_25+_(F)_HV03-28]])</f>
        <v>8</v>
      </c>
      <c r="CP592" s="6">
        <f>Table1[[#This Row],[anc1_731]]</f>
        <v>19</v>
      </c>
      <c r="CQ592" s="6">
        <f>Table1[[#This Row],[anc_kp]]</f>
        <v>0</v>
      </c>
      <c r="CR592" s="6">
        <f>Table1[[#This Row],[MOH 731_HIV_TB cases_New_HV03-61]]</f>
        <v>0</v>
      </c>
      <c r="CS592" s="6">
        <f>Table1[[#This Row],[MOH 731_HIV_TB New_KnownHIVPositive(KPs)_HV03-62]]</f>
        <v>0</v>
      </c>
      <c r="CT592" s="6">
        <f t="shared" si="102"/>
        <v>0</v>
      </c>
      <c r="CU592" s="6">
        <f t="shared" si="103"/>
        <v>0</v>
      </c>
      <c r="CV592" s="6">
        <f>Table1[[#This Row],[MOH 731_HIV_TB New HIV Positive_HV03-63]]</f>
        <v>0</v>
      </c>
      <c r="CW592" s="6">
        <f>Table1[[#This Row],[MOH 731_HIV_TB New Known HIV Positive (KP) on HAART_HV03-64]]</f>
        <v>0</v>
      </c>
      <c r="CX592" s="6">
        <f>Table1[[#This Row],[MOH 731_HIV_TB New_start_HAART_HV03-65]]</f>
        <v>0</v>
      </c>
      <c r="CY592" s="6">
        <f>SUM(Table1[[#This Row],[tb_alreadyart_3082]:[tb_newart_3083]])</f>
        <v>0</v>
      </c>
      <c r="CZ592" s="6">
        <f>SUM(Table1[[#This Row],[MOH 731_HTS_No. Initiated on PrEP (NEW)_General popn _(M)_ HV01-19]:[MOH 731_HTS_No. Initiated on PrEP (NEW)_Pregnant and breastfeeding women HV01-31]])</f>
        <v>0</v>
      </c>
      <c r="DA592" s="6">
        <f t="shared" si="104"/>
        <v>0</v>
      </c>
      <c r="DB592" s="6">
        <f t="shared" si="105"/>
        <v>0</v>
      </c>
      <c r="DC592" s="6">
        <f>Table1[[#This Row],[MOH 711 SGBV Total Survivors Seen]]</f>
        <v>0</v>
      </c>
      <c r="DD592" s="6">
        <f t="shared" si="106"/>
        <v>0</v>
      </c>
      <c r="DE592" s="6">
        <f t="shared" si="107"/>
        <v>0</v>
      </c>
      <c r="DF592" s="6">
        <f>SUM(Table1[[#This Row],[MOH 731_HIV_TB_StartTPT_&lt;15 HV03-31]:[MOH 731_HIV_TB_StartTPT_15+ HV03-32]])</f>
        <v>0</v>
      </c>
      <c r="DG592" s="6">
        <f t="shared" si="108"/>
        <v>0</v>
      </c>
      <c r="DH592" s="18"/>
      <c r="DI592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('202408_UqwFba4WdHL','202408','UqwFba4WdHL','15780','0','28','19','19','0','0','0','0','0','0','0','0','0','8','19','0','0','0','0','0','0','0','0','0','0','0','0','0','0','0','0','0');</v>
      </c>
    </row>
    <row r="593" spans="2:113" x14ac:dyDescent="0.25">
      <c r="B593" s="1">
        <v>202408</v>
      </c>
      <c r="C593" s="2">
        <v>45505</v>
      </c>
      <c r="D593" s="1">
        <v>202408</v>
      </c>
      <c r="E593" s="1"/>
      <c r="F593" s="1" t="s">
        <v>761</v>
      </c>
      <c r="G593" s="1" t="s">
        <v>762</v>
      </c>
      <c r="H593" s="1">
        <v>19324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>
        <v>5</v>
      </c>
      <c r="BZ593" s="1"/>
      <c r="CA593" s="1"/>
      <c r="CB593" s="16">
        <f>SUM(Table1[[#This Row],[MOH 731_HTS_Positive_2-9 _(M)_ HV01-06]:[MOH 731_HTS_Positive_25+ _(F) (Including PMTCT)_HV01-15]])</f>
        <v>0</v>
      </c>
      <c r="CC593" s="16">
        <f>SUM(Table1[[#This Row],[MOH 731_HTS_Tests _(M)_ HV01-01]:[MOH 731_HTS_Tests _(F) (Including PMTCT)_ HV01-02]])</f>
        <v>0</v>
      </c>
      <c r="CD593" s="16">
        <f>Table1[[#This Row],[MOH 711 New ANC clients]]</f>
        <v>5</v>
      </c>
      <c r="CE593" s="6">
        <f>SUM(Table1[[#This Row],[MOH 731_EMTCT_Tested at ANC_Initial_HV02-02]])</f>
        <v>0</v>
      </c>
      <c r="CF593" s="6">
        <f t="shared" si="110"/>
        <v>0</v>
      </c>
      <c r="CG593" s="6">
        <f t="shared" si="110"/>
        <v>0</v>
      </c>
      <c r="CH593" s="6">
        <f>SUM(Table1[[#This Row],[MOH 731_EMTCT_Known Positive at 1st ANC_HV02-01]])</f>
        <v>0</v>
      </c>
      <c r="CI593" s="6">
        <f>SUM(Table1[[#This Row],[MOH 731_EMTCT_Positive Results_ANC_HV02-10]])</f>
        <v>0</v>
      </c>
      <c r="CJ593" s="6">
        <f t="shared" si="100"/>
        <v>0</v>
      </c>
      <c r="CK593" s="6">
        <f t="shared" si="101"/>
        <v>0</v>
      </c>
      <c r="CL593" s="6">
        <f>Table1[[#This Row],[MOH 731_EMTCT_Start HAART_ANC_HV02-15]]</f>
        <v>0</v>
      </c>
      <c r="CM593" s="6">
        <f>Table1[[#This Row],[MOH 731_EMTCT_On HAART at 1st ANC_HV02-14]]</f>
        <v>0</v>
      </c>
      <c r="CN593" s="6">
        <f>SUM(Table1[[#This Row],[MOH 731_HIV_TB_StartART_&lt;1 (M) HV03-01]:[MOH 731_HIV_TB_StartART_25+_(F)_HV03-14]])</f>
        <v>0</v>
      </c>
      <c r="CO593" s="6">
        <f>SUM(Table1[[#This Row],[MOH 731_HIV_TB_OnART_&lt;1 (M) HV03-15]:[MOH 731_HIV_TB_OnART_25+_(F)_HV03-28]])</f>
        <v>0</v>
      </c>
      <c r="CP593" s="6">
        <f>Table1[[#This Row],[anc1_731]]</f>
        <v>5</v>
      </c>
      <c r="CQ593" s="6">
        <f>Table1[[#This Row],[anc_kp]]</f>
        <v>0</v>
      </c>
      <c r="CR593" s="6">
        <f>Table1[[#This Row],[MOH 731_HIV_TB cases_New_HV03-61]]</f>
        <v>0</v>
      </c>
      <c r="CS593" s="6">
        <f>Table1[[#This Row],[MOH 731_HIV_TB New_KnownHIVPositive(KPs)_HV03-62]]</f>
        <v>0</v>
      </c>
      <c r="CT593" s="6">
        <f t="shared" si="102"/>
        <v>0</v>
      </c>
      <c r="CU593" s="6">
        <f t="shared" si="103"/>
        <v>0</v>
      </c>
      <c r="CV593" s="6">
        <f>Table1[[#This Row],[MOH 731_HIV_TB New HIV Positive_HV03-63]]</f>
        <v>0</v>
      </c>
      <c r="CW593" s="6">
        <f>Table1[[#This Row],[MOH 731_HIV_TB New Known HIV Positive (KP) on HAART_HV03-64]]</f>
        <v>0</v>
      </c>
      <c r="CX593" s="6">
        <f>Table1[[#This Row],[MOH 731_HIV_TB New_start_HAART_HV03-65]]</f>
        <v>0</v>
      </c>
      <c r="CY593" s="6">
        <f>SUM(Table1[[#This Row],[tb_alreadyart_3082]:[tb_newart_3083]])</f>
        <v>0</v>
      </c>
      <c r="CZ593" s="6">
        <f>SUM(Table1[[#This Row],[MOH 731_HTS_No. Initiated on PrEP (NEW)_General popn _(M)_ HV01-19]:[MOH 731_HTS_No. Initiated on PrEP (NEW)_Pregnant and breastfeeding women HV01-31]])</f>
        <v>0</v>
      </c>
      <c r="DA593" s="6">
        <f t="shared" si="104"/>
        <v>0</v>
      </c>
      <c r="DB593" s="6">
        <f t="shared" si="105"/>
        <v>0</v>
      </c>
      <c r="DC593" s="6">
        <f>Table1[[#This Row],[MOH 711 SGBV Total Survivors Seen]]</f>
        <v>0</v>
      </c>
      <c r="DD593" s="6">
        <f t="shared" si="106"/>
        <v>0</v>
      </c>
      <c r="DE593" s="6">
        <f t="shared" si="107"/>
        <v>0</v>
      </c>
      <c r="DF593" s="6">
        <f>SUM(Table1[[#This Row],[MOH 731_HIV_TB_StartTPT_&lt;15 HV03-31]:[MOH 731_HIV_TB_StartTPT_15+ HV03-32]])</f>
        <v>0</v>
      </c>
      <c r="DG593" s="6">
        <f t="shared" si="108"/>
        <v>0</v>
      </c>
      <c r="DH593" s="18"/>
      <c r="DI593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('202408_NPFPWKuAeAq','202408','NPFPWKuAeAq','19324','0','0','5','0','0','0','0','0','0','0','0','0','0','0','5','0','0','0','0','0','0','0','0','0','0','0','0','0','0','0','0','0');</v>
      </c>
    </row>
    <row r="594" spans="2:113" x14ac:dyDescent="0.25">
      <c r="B594" s="1">
        <v>202408</v>
      </c>
      <c r="C594" s="2">
        <v>45505</v>
      </c>
      <c r="D594" s="1">
        <v>202408</v>
      </c>
      <c r="E594" s="1"/>
      <c r="F594" s="1" t="s">
        <v>625</v>
      </c>
      <c r="G594" s="1" t="s">
        <v>626</v>
      </c>
      <c r="H594" s="1">
        <v>15785</v>
      </c>
      <c r="I594" s="1"/>
      <c r="J594" s="1"/>
      <c r="K594" s="1">
        <v>2</v>
      </c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>
        <v>2</v>
      </c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>
        <v>1</v>
      </c>
      <c r="BZ594" s="1"/>
      <c r="CA594" s="1"/>
      <c r="CB594" s="16">
        <f>SUM(Table1[[#This Row],[MOH 731_HTS_Positive_2-9 _(M)_ HV01-06]:[MOH 731_HTS_Positive_25+ _(F) (Including PMTCT)_HV01-15]])</f>
        <v>0</v>
      </c>
      <c r="CC594" s="16">
        <f>SUM(Table1[[#This Row],[MOH 731_HTS_Tests _(M)_ HV01-01]:[MOH 731_HTS_Tests _(F) (Including PMTCT)_ HV01-02]])</f>
        <v>2</v>
      </c>
      <c r="CD594" s="16">
        <f>Table1[[#This Row],[MOH 711 New ANC clients]]</f>
        <v>1</v>
      </c>
      <c r="CE594" s="6">
        <f>SUM(Table1[[#This Row],[MOH 731_EMTCT_Tested at ANC_Initial_HV02-02]])</f>
        <v>2</v>
      </c>
      <c r="CF594" s="6">
        <f t="shared" si="110"/>
        <v>0</v>
      </c>
      <c r="CG594" s="6">
        <f t="shared" si="110"/>
        <v>0</v>
      </c>
      <c r="CH594" s="6">
        <f>SUM(Table1[[#This Row],[MOH 731_EMTCT_Known Positive at 1st ANC_HV02-01]])</f>
        <v>0</v>
      </c>
      <c r="CI594" s="6">
        <f>SUM(Table1[[#This Row],[MOH 731_EMTCT_Positive Results_ANC_HV02-10]])</f>
        <v>0</v>
      </c>
      <c r="CJ594" s="6">
        <f t="shared" si="100"/>
        <v>0</v>
      </c>
      <c r="CK594" s="6">
        <f t="shared" si="101"/>
        <v>0</v>
      </c>
      <c r="CL594" s="6">
        <f>Table1[[#This Row],[MOH 731_EMTCT_Start HAART_ANC_HV02-15]]</f>
        <v>0</v>
      </c>
      <c r="CM594" s="6">
        <f>Table1[[#This Row],[MOH 731_EMTCT_On HAART at 1st ANC_HV02-14]]</f>
        <v>0</v>
      </c>
      <c r="CN594" s="6">
        <f>SUM(Table1[[#This Row],[MOH 731_HIV_TB_StartART_&lt;1 (M) HV03-01]:[MOH 731_HIV_TB_StartART_25+_(F)_HV03-14]])</f>
        <v>0</v>
      </c>
      <c r="CO594" s="6">
        <f>SUM(Table1[[#This Row],[MOH 731_HIV_TB_OnART_&lt;1 (M) HV03-15]:[MOH 731_HIV_TB_OnART_25+_(F)_HV03-28]])</f>
        <v>0</v>
      </c>
      <c r="CP594" s="6">
        <f>Table1[[#This Row],[anc1_731]]</f>
        <v>1</v>
      </c>
      <c r="CQ594" s="6">
        <f>Table1[[#This Row],[anc_kp]]</f>
        <v>0</v>
      </c>
      <c r="CR594" s="6">
        <f>Table1[[#This Row],[MOH 731_HIV_TB cases_New_HV03-61]]</f>
        <v>0</v>
      </c>
      <c r="CS594" s="6">
        <f>Table1[[#This Row],[MOH 731_HIV_TB New_KnownHIVPositive(KPs)_HV03-62]]</f>
        <v>0</v>
      </c>
      <c r="CT594" s="6">
        <f t="shared" si="102"/>
        <v>0</v>
      </c>
      <c r="CU594" s="6">
        <f t="shared" si="103"/>
        <v>0</v>
      </c>
      <c r="CV594" s="6">
        <f>Table1[[#This Row],[MOH 731_HIV_TB New HIV Positive_HV03-63]]</f>
        <v>0</v>
      </c>
      <c r="CW594" s="6">
        <f>Table1[[#This Row],[MOH 731_HIV_TB New Known HIV Positive (KP) on HAART_HV03-64]]</f>
        <v>0</v>
      </c>
      <c r="CX594" s="6">
        <f>Table1[[#This Row],[MOH 731_HIV_TB New_start_HAART_HV03-65]]</f>
        <v>0</v>
      </c>
      <c r="CY594" s="6">
        <f>SUM(Table1[[#This Row],[tb_alreadyart_3082]:[tb_newart_3083]])</f>
        <v>0</v>
      </c>
      <c r="CZ594" s="6">
        <f>SUM(Table1[[#This Row],[MOH 731_HTS_No. Initiated on PrEP (NEW)_General popn _(M)_ HV01-19]:[MOH 731_HTS_No. Initiated on PrEP (NEW)_Pregnant and breastfeeding women HV01-31]])</f>
        <v>0</v>
      </c>
      <c r="DA594" s="6">
        <f t="shared" si="104"/>
        <v>0</v>
      </c>
      <c r="DB594" s="6">
        <f t="shared" si="105"/>
        <v>0</v>
      </c>
      <c r="DC594" s="6">
        <f>Table1[[#This Row],[MOH 711 SGBV Total Survivors Seen]]</f>
        <v>0</v>
      </c>
      <c r="DD594" s="6">
        <f t="shared" si="106"/>
        <v>0</v>
      </c>
      <c r="DE594" s="6">
        <f t="shared" si="107"/>
        <v>0</v>
      </c>
      <c r="DF594" s="6">
        <f>SUM(Table1[[#This Row],[MOH 731_HIV_TB_StartTPT_&lt;15 HV03-31]:[MOH 731_HIV_TB_StartTPT_15+ HV03-32]])</f>
        <v>0</v>
      </c>
      <c r="DG594" s="6">
        <f t="shared" si="108"/>
        <v>0</v>
      </c>
      <c r="DH594" s="18"/>
      <c r="DI594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('202408_jwH0c3CnYyP','202408','jwH0c3CnYyP','15785','0','2','1','2','0','0','0','0','0','0','0','0','0','0','1','0','0','0','0','0','0','0','0','0','0','0','0','0','0','0','0','0');</v>
      </c>
    </row>
    <row r="595" spans="2:113" x14ac:dyDescent="0.25">
      <c r="B595" s="1">
        <v>202408</v>
      </c>
      <c r="C595" s="2">
        <v>45505</v>
      </c>
      <c r="D595" s="1">
        <v>202408</v>
      </c>
      <c r="E595" s="1"/>
      <c r="F595" s="1" t="s">
        <v>627</v>
      </c>
      <c r="G595" s="1" t="s">
        <v>628</v>
      </c>
      <c r="H595" s="1">
        <v>24338</v>
      </c>
      <c r="I595" s="1"/>
      <c r="J595" s="1">
        <v>4</v>
      </c>
      <c r="K595" s="1">
        <v>2</v>
      </c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6">
        <f>SUM(Table1[[#This Row],[MOH 731_HTS_Positive_2-9 _(M)_ HV01-06]:[MOH 731_HTS_Positive_25+ _(F) (Including PMTCT)_HV01-15]])</f>
        <v>0</v>
      </c>
      <c r="CC595" s="16">
        <f>SUM(Table1[[#This Row],[MOH 731_HTS_Tests _(M)_ HV01-01]:[MOH 731_HTS_Tests _(F) (Including PMTCT)_ HV01-02]])</f>
        <v>6</v>
      </c>
      <c r="CD595" s="16">
        <f>Table1[[#This Row],[MOH 711 New ANC clients]]</f>
        <v>0</v>
      </c>
      <c r="CE595" s="6">
        <f>SUM(Table1[[#This Row],[MOH 731_EMTCT_Tested at ANC_Initial_HV02-02]])</f>
        <v>0</v>
      </c>
      <c r="CF595" s="6">
        <f t="shared" si="110"/>
        <v>0</v>
      </c>
      <c r="CG595" s="6">
        <f t="shared" si="110"/>
        <v>0</v>
      </c>
      <c r="CH595" s="6">
        <f>SUM(Table1[[#This Row],[MOH 731_EMTCT_Known Positive at 1st ANC_HV02-01]])</f>
        <v>0</v>
      </c>
      <c r="CI595" s="6">
        <f>SUM(Table1[[#This Row],[MOH 731_EMTCT_Positive Results_ANC_HV02-10]])</f>
        <v>0</v>
      </c>
      <c r="CJ595" s="6">
        <f t="shared" si="100"/>
        <v>0</v>
      </c>
      <c r="CK595" s="6">
        <f t="shared" si="101"/>
        <v>0</v>
      </c>
      <c r="CL595" s="6">
        <f>Table1[[#This Row],[MOH 731_EMTCT_Start HAART_ANC_HV02-15]]</f>
        <v>0</v>
      </c>
      <c r="CM595" s="6">
        <f>Table1[[#This Row],[MOH 731_EMTCT_On HAART at 1st ANC_HV02-14]]</f>
        <v>0</v>
      </c>
      <c r="CN595" s="6">
        <f>SUM(Table1[[#This Row],[MOH 731_HIV_TB_StartART_&lt;1 (M) HV03-01]:[MOH 731_HIV_TB_StartART_25+_(F)_HV03-14]])</f>
        <v>0</v>
      </c>
      <c r="CO595" s="6">
        <f>SUM(Table1[[#This Row],[MOH 731_HIV_TB_OnART_&lt;1 (M) HV03-15]:[MOH 731_HIV_TB_OnART_25+_(F)_HV03-28]])</f>
        <v>0</v>
      </c>
      <c r="CP595" s="6">
        <f>Table1[[#This Row],[anc1_731]]</f>
        <v>0</v>
      </c>
      <c r="CQ595" s="6">
        <f>Table1[[#This Row],[anc_kp]]</f>
        <v>0</v>
      </c>
      <c r="CR595" s="6">
        <f>Table1[[#This Row],[MOH 731_HIV_TB cases_New_HV03-61]]</f>
        <v>0</v>
      </c>
      <c r="CS595" s="6">
        <f>Table1[[#This Row],[MOH 731_HIV_TB New_KnownHIVPositive(KPs)_HV03-62]]</f>
        <v>0</v>
      </c>
      <c r="CT595" s="6">
        <f t="shared" si="102"/>
        <v>0</v>
      </c>
      <c r="CU595" s="6">
        <f t="shared" si="103"/>
        <v>0</v>
      </c>
      <c r="CV595" s="6">
        <f>Table1[[#This Row],[MOH 731_HIV_TB New HIV Positive_HV03-63]]</f>
        <v>0</v>
      </c>
      <c r="CW595" s="6">
        <f>Table1[[#This Row],[MOH 731_HIV_TB New Known HIV Positive (KP) on HAART_HV03-64]]</f>
        <v>0</v>
      </c>
      <c r="CX595" s="6">
        <f>Table1[[#This Row],[MOH 731_HIV_TB New_start_HAART_HV03-65]]</f>
        <v>0</v>
      </c>
      <c r="CY595" s="6">
        <f>SUM(Table1[[#This Row],[tb_alreadyart_3082]:[tb_newart_3083]])</f>
        <v>0</v>
      </c>
      <c r="CZ595" s="6">
        <f>SUM(Table1[[#This Row],[MOH 731_HTS_No. Initiated on PrEP (NEW)_General popn _(M)_ HV01-19]:[MOH 731_HTS_No. Initiated on PrEP (NEW)_Pregnant and breastfeeding women HV01-31]])</f>
        <v>0</v>
      </c>
      <c r="DA595" s="6">
        <f t="shared" si="104"/>
        <v>0</v>
      </c>
      <c r="DB595" s="6">
        <f t="shared" si="105"/>
        <v>0</v>
      </c>
      <c r="DC595" s="6">
        <f>Table1[[#This Row],[MOH 711 SGBV Total Survivors Seen]]</f>
        <v>0</v>
      </c>
      <c r="DD595" s="6">
        <f t="shared" si="106"/>
        <v>0</v>
      </c>
      <c r="DE595" s="6">
        <f t="shared" si="107"/>
        <v>0</v>
      </c>
      <c r="DF595" s="6">
        <f>SUM(Table1[[#This Row],[MOH 731_HIV_TB_StartTPT_&lt;15 HV03-31]:[MOH 731_HIV_TB_StartTPT_15+ HV03-32]])</f>
        <v>0</v>
      </c>
      <c r="DG595" s="6">
        <f t="shared" si="108"/>
        <v>0</v>
      </c>
      <c r="DH595" s="18"/>
      <c r="DI595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('202408_YLTjxkKrytV','202408','YLTjxkKrytV','24338','0','6','0','0','0','0','0','0','0','0','0','0','0','0','0','0','0','0','0','0','0','0','0','0','0','0','0','0','0','0','0','0');</v>
      </c>
    </row>
    <row r="596" spans="2:113" x14ac:dyDescent="0.25">
      <c r="B596" s="1">
        <v>202409</v>
      </c>
      <c r="C596" s="2">
        <v>45536</v>
      </c>
      <c r="D596" s="1">
        <v>202409</v>
      </c>
      <c r="E596" s="1"/>
      <c r="F596" s="1" t="s">
        <v>77</v>
      </c>
      <c r="G596" s="1" t="s">
        <v>78</v>
      </c>
      <c r="H596" s="1">
        <v>20481</v>
      </c>
      <c r="I596" s="1"/>
      <c r="J596" s="1">
        <v>6</v>
      </c>
      <c r="K596" s="1">
        <v>4</v>
      </c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>
        <v>2</v>
      </c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>
        <v>2</v>
      </c>
      <c r="BZ596" s="1"/>
      <c r="CA596" s="1"/>
      <c r="CB596" s="16">
        <f>SUM(Table1[[#This Row],[MOH 731_HTS_Positive_2-9 _(M)_ HV01-06]:[MOH 731_HTS_Positive_25+ _(F) (Including PMTCT)_HV01-15]])</f>
        <v>0</v>
      </c>
      <c r="CC596" s="16">
        <f>SUM(Table1[[#This Row],[MOH 731_HTS_Tests _(M)_ HV01-01]:[MOH 731_HTS_Tests _(F) (Including PMTCT)_ HV01-02]])</f>
        <v>10</v>
      </c>
      <c r="CD596" s="16">
        <f>Table1[[#This Row],[MOH 711 New ANC clients]]</f>
        <v>2</v>
      </c>
      <c r="CE596" s="6">
        <f>SUM(Table1[[#This Row],[MOH 731_EMTCT_Tested at ANC_Initial_HV02-02]])</f>
        <v>2</v>
      </c>
      <c r="CF596" s="6">
        <f t="shared" si="110"/>
        <v>0</v>
      </c>
      <c r="CG596" s="6">
        <f t="shared" si="110"/>
        <v>0</v>
      </c>
      <c r="CH596" s="6">
        <f>SUM(Table1[[#This Row],[MOH 731_EMTCT_Known Positive at 1st ANC_HV02-01]])</f>
        <v>0</v>
      </c>
      <c r="CI596" s="6">
        <f>SUM(Table1[[#This Row],[MOH 731_EMTCT_Positive Results_ANC_HV02-10]])</f>
        <v>0</v>
      </c>
      <c r="CJ596" s="6">
        <f t="shared" si="100"/>
        <v>0</v>
      </c>
      <c r="CK596" s="6">
        <f t="shared" si="101"/>
        <v>0</v>
      </c>
      <c r="CL596" s="6">
        <f>Table1[[#This Row],[MOH 731_EMTCT_Start HAART_ANC_HV02-15]]</f>
        <v>0</v>
      </c>
      <c r="CM596" s="6">
        <f>Table1[[#This Row],[MOH 731_EMTCT_On HAART at 1st ANC_HV02-14]]</f>
        <v>0</v>
      </c>
      <c r="CN596" s="6">
        <f>SUM(Table1[[#This Row],[MOH 731_HIV_TB_StartART_&lt;1 (M) HV03-01]:[MOH 731_HIV_TB_StartART_25+_(F)_HV03-14]])</f>
        <v>0</v>
      </c>
      <c r="CO596" s="6">
        <f>SUM(Table1[[#This Row],[MOH 731_HIV_TB_OnART_&lt;1 (M) HV03-15]:[MOH 731_HIV_TB_OnART_25+_(F)_HV03-28]])</f>
        <v>0</v>
      </c>
      <c r="CP596" s="6">
        <f>Table1[[#This Row],[anc1_731]]</f>
        <v>2</v>
      </c>
      <c r="CQ596" s="6">
        <f>Table1[[#This Row],[anc_kp]]</f>
        <v>0</v>
      </c>
      <c r="CR596" s="6">
        <f>Table1[[#This Row],[MOH 731_HIV_TB cases_New_HV03-61]]</f>
        <v>0</v>
      </c>
      <c r="CS596" s="6">
        <f>Table1[[#This Row],[MOH 731_HIV_TB New_KnownHIVPositive(KPs)_HV03-62]]</f>
        <v>0</v>
      </c>
      <c r="CT596" s="6">
        <f t="shared" si="102"/>
        <v>0</v>
      </c>
      <c r="CU596" s="6">
        <f t="shared" si="103"/>
        <v>0</v>
      </c>
      <c r="CV596" s="6">
        <f>Table1[[#This Row],[MOH 731_HIV_TB New HIV Positive_HV03-63]]</f>
        <v>0</v>
      </c>
      <c r="CW596" s="6">
        <f>Table1[[#This Row],[MOH 731_HIV_TB New Known HIV Positive (KP) on HAART_HV03-64]]</f>
        <v>0</v>
      </c>
      <c r="CX596" s="6">
        <f>Table1[[#This Row],[MOH 731_HIV_TB New_start_HAART_HV03-65]]</f>
        <v>0</v>
      </c>
      <c r="CY596" s="6">
        <f>SUM(Table1[[#This Row],[tb_alreadyart_3082]:[tb_newart_3083]])</f>
        <v>0</v>
      </c>
      <c r="CZ596" s="6">
        <f>SUM(Table1[[#This Row],[MOH 731_HTS_No. Initiated on PrEP (NEW)_General popn _(M)_ HV01-19]:[MOH 731_HTS_No. Initiated on PrEP (NEW)_Pregnant and breastfeeding women HV01-31]])</f>
        <v>0</v>
      </c>
      <c r="DA596" s="6">
        <f t="shared" si="104"/>
        <v>0</v>
      </c>
      <c r="DB596" s="6">
        <f t="shared" si="105"/>
        <v>0</v>
      </c>
      <c r="DC596" s="6">
        <f>Table1[[#This Row],[MOH 711 SGBV Total Survivors Seen]]</f>
        <v>0</v>
      </c>
      <c r="DD596" s="6">
        <f t="shared" si="106"/>
        <v>0</v>
      </c>
      <c r="DE596" s="6">
        <f t="shared" si="107"/>
        <v>0</v>
      </c>
      <c r="DF596" s="6">
        <f>SUM(Table1[[#This Row],[MOH 731_HIV_TB_StartTPT_&lt;15 HV03-31]:[MOH 731_HIV_TB_StartTPT_15+ HV03-32]])</f>
        <v>0</v>
      </c>
      <c r="DG596" s="6">
        <f t="shared" si="108"/>
        <v>0</v>
      </c>
      <c r="DH596" s="18"/>
      <c r="DI596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('202409_zEoEobhgPXc','202409','zEoEobhgPXc','20481','0','10','2','2','0','0','0','0','0','0','0','0','0','0','2','0','0','0','0','0','0','0','0','0','0','0','0','0','0','0','0','0');</v>
      </c>
    </row>
    <row r="597" spans="2:113" x14ac:dyDescent="0.25">
      <c r="B597" s="1">
        <v>202409</v>
      </c>
      <c r="C597" s="2">
        <v>45536</v>
      </c>
      <c r="D597" s="1">
        <v>202409</v>
      </c>
      <c r="E597" s="1"/>
      <c r="F597" s="1" t="s">
        <v>79</v>
      </c>
      <c r="G597" s="1" t="s">
        <v>80</v>
      </c>
      <c r="H597" s="1">
        <v>20753</v>
      </c>
      <c r="I597" s="1"/>
      <c r="J597" s="1">
        <v>1</v>
      </c>
      <c r="K597" s="1">
        <v>20</v>
      </c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>
        <v>11</v>
      </c>
      <c r="AK597" s="1">
        <v>2</v>
      </c>
      <c r="AL597" s="1">
        <v>4</v>
      </c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>
        <v>11</v>
      </c>
      <c r="BZ597" s="1"/>
      <c r="CA597" s="1"/>
      <c r="CB597" s="16">
        <f>SUM(Table1[[#This Row],[MOH 731_HTS_Positive_2-9 _(M)_ HV01-06]:[MOH 731_HTS_Positive_25+ _(F) (Including PMTCT)_HV01-15]])</f>
        <v>0</v>
      </c>
      <c r="CC597" s="16">
        <f>SUM(Table1[[#This Row],[MOH 731_HTS_Tests _(M)_ HV01-01]:[MOH 731_HTS_Tests _(F) (Including PMTCT)_ HV01-02]])</f>
        <v>21</v>
      </c>
      <c r="CD597" s="16">
        <f>Table1[[#This Row],[MOH 711 New ANC clients]]</f>
        <v>11</v>
      </c>
      <c r="CE597" s="6">
        <f>SUM(Table1[[#This Row],[MOH 731_EMTCT_Tested at ANC_Initial_HV02-02]])</f>
        <v>11</v>
      </c>
      <c r="CF597" s="6">
        <f t="shared" si="110"/>
        <v>0</v>
      </c>
      <c r="CG597" s="6">
        <f t="shared" si="110"/>
        <v>0</v>
      </c>
      <c r="CH597" s="6">
        <f>SUM(Table1[[#This Row],[MOH 731_EMTCT_Known Positive at 1st ANC_HV02-01]])</f>
        <v>0</v>
      </c>
      <c r="CI597" s="6">
        <f>SUM(Table1[[#This Row],[MOH 731_EMTCT_Positive Results_ANC_HV02-10]])</f>
        <v>0</v>
      </c>
      <c r="CJ597" s="6">
        <f t="shared" si="100"/>
        <v>0</v>
      </c>
      <c r="CK597" s="6">
        <f t="shared" si="101"/>
        <v>0</v>
      </c>
      <c r="CL597" s="6">
        <f>Table1[[#This Row],[MOH 731_EMTCT_Start HAART_ANC_HV02-15]]</f>
        <v>0</v>
      </c>
      <c r="CM597" s="6">
        <f>Table1[[#This Row],[MOH 731_EMTCT_On HAART at 1st ANC_HV02-14]]</f>
        <v>0</v>
      </c>
      <c r="CN597" s="6">
        <f>SUM(Table1[[#This Row],[MOH 731_HIV_TB_StartART_&lt;1 (M) HV03-01]:[MOH 731_HIV_TB_StartART_25+_(F)_HV03-14]])</f>
        <v>0</v>
      </c>
      <c r="CO597" s="6">
        <f>SUM(Table1[[#This Row],[MOH 731_HIV_TB_OnART_&lt;1 (M) HV03-15]:[MOH 731_HIV_TB_OnART_25+_(F)_HV03-28]])</f>
        <v>0</v>
      </c>
      <c r="CP597" s="6">
        <f>Table1[[#This Row],[anc1_731]]</f>
        <v>11</v>
      </c>
      <c r="CQ597" s="6">
        <f>Table1[[#This Row],[anc_kp]]</f>
        <v>0</v>
      </c>
      <c r="CR597" s="6">
        <f>Table1[[#This Row],[MOH 731_HIV_TB cases_New_HV03-61]]</f>
        <v>0</v>
      </c>
      <c r="CS597" s="6">
        <f>Table1[[#This Row],[MOH 731_HIV_TB New_KnownHIVPositive(KPs)_HV03-62]]</f>
        <v>0</v>
      </c>
      <c r="CT597" s="6">
        <f t="shared" si="102"/>
        <v>0</v>
      </c>
      <c r="CU597" s="6">
        <f t="shared" si="103"/>
        <v>0</v>
      </c>
      <c r="CV597" s="6">
        <f>Table1[[#This Row],[MOH 731_HIV_TB New HIV Positive_HV03-63]]</f>
        <v>0</v>
      </c>
      <c r="CW597" s="6">
        <f>Table1[[#This Row],[MOH 731_HIV_TB New Known HIV Positive (KP) on HAART_HV03-64]]</f>
        <v>0</v>
      </c>
      <c r="CX597" s="6">
        <f>Table1[[#This Row],[MOH 731_HIV_TB New_start_HAART_HV03-65]]</f>
        <v>0</v>
      </c>
      <c r="CY597" s="6">
        <f>SUM(Table1[[#This Row],[tb_alreadyart_3082]:[tb_newart_3083]])</f>
        <v>0</v>
      </c>
      <c r="CZ597" s="6">
        <f>SUM(Table1[[#This Row],[MOH 731_HTS_No. Initiated on PrEP (NEW)_General popn _(M)_ HV01-19]:[MOH 731_HTS_No. Initiated on PrEP (NEW)_Pregnant and breastfeeding women HV01-31]])</f>
        <v>0</v>
      </c>
      <c r="DA597" s="6">
        <f t="shared" si="104"/>
        <v>0</v>
      </c>
      <c r="DB597" s="6">
        <f t="shared" si="105"/>
        <v>0</v>
      </c>
      <c r="DC597" s="6">
        <f>Table1[[#This Row],[MOH 711 SGBV Total Survivors Seen]]</f>
        <v>0</v>
      </c>
      <c r="DD597" s="6">
        <f t="shared" si="106"/>
        <v>0</v>
      </c>
      <c r="DE597" s="6">
        <f t="shared" si="107"/>
        <v>0</v>
      </c>
      <c r="DF597" s="6">
        <f>SUM(Table1[[#This Row],[MOH 731_HIV_TB_StartTPT_&lt;15 HV03-31]:[MOH 731_HIV_TB_StartTPT_15+ HV03-32]])</f>
        <v>0</v>
      </c>
      <c r="DG597" s="6">
        <f t="shared" si="108"/>
        <v>0</v>
      </c>
      <c r="DH597" s="18"/>
      <c r="DI597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('202409_mUuN9KBJzns','202409','mUuN9KBJzns','20753','0','21','11','11','0','0','0','0','0','0','0','0','0','0','11','0','0','0','0','0','0','0','0','0','0','0','0','0','0','0','0','0');</v>
      </c>
    </row>
    <row r="598" spans="2:113" x14ac:dyDescent="0.25">
      <c r="B598" s="1">
        <v>202409</v>
      </c>
      <c r="C598" s="2">
        <v>45536</v>
      </c>
      <c r="D598" s="1">
        <v>202409</v>
      </c>
      <c r="E598" s="1"/>
      <c r="F598" s="1" t="s">
        <v>81</v>
      </c>
      <c r="G598" s="1" t="s">
        <v>82</v>
      </c>
      <c r="H598" s="1">
        <v>17274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>
        <v>9</v>
      </c>
      <c r="BZ598" s="1"/>
      <c r="CA598" s="1"/>
      <c r="CB598" s="16">
        <f>SUM(Table1[[#This Row],[MOH 731_HTS_Positive_2-9 _(M)_ HV01-06]:[MOH 731_HTS_Positive_25+ _(F) (Including PMTCT)_HV01-15]])</f>
        <v>0</v>
      </c>
      <c r="CC598" s="16">
        <f>SUM(Table1[[#This Row],[MOH 731_HTS_Tests _(M)_ HV01-01]:[MOH 731_HTS_Tests _(F) (Including PMTCT)_ HV01-02]])</f>
        <v>0</v>
      </c>
      <c r="CD598" s="16">
        <f>Table1[[#This Row],[MOH 711 New ANC clients]]</f>
        <v>9</v>
      </c>
      <c r="CE598" s="6">
        <f>SUM(Table1[[#This Row],[MOH 731_EMTCT_Tested at ANC_Initial_HV02-02]])</f>
        <v>0</v>
      </c>
      <c r="CF598" s="6">
        <f t="shared" si="110"/>
        <v>0</v>
      </c>
      <c r="CG598" s="6">
        <f t="shared" si="110"/>
        <v>0</v>
      </c>
      <c r="CH598" s="6">
        <f>SUM(Table1[[#This Row],[MOH 731_EMTCT_Known Positive at 1st ANC_HV02-01]])</f>
        <v>0</v>
      </c>
      <c r="CI598" s="6">
        <f>SUM(Table1[[#This Row],[MOH 731_EMTCT_Positive Results_ANC_HV02-10]])</f>
        <v>0</v>
      </c>
      <c r="CJ598" s="6">
        <f t="shared" si="100"/>
        <v>0</v>
      </c>
      <c r="CK598" s="6">
        <f t="shared" si="101"/>
        <v>0</v>
      </c>
      <c r="CL598" s="6">
        <f>Table1[[#This Row],[MOH 731_EMTCT_Start HAART_ANC_HV02-15]]</f>
        <v>0</v>
      </c>
      <c r="CM598" s="6">
        <f>Table1[[#This Row],[MOH 731_EMTCT_On HAART at 1st ANC_HV02-14]]</f>
        <v>0</v>
      </c>
      <c r="CN598" s="6">
        <f>SUM(Table1[[#This Row],[MOH 731_HIV_TB_StartART_&lt;1 (M) HV03-01]:[MOH 731_HIV_TB_StartART_25+_(F)_HV03-14]])</f>
        <v>0</v>
      </c>
      <c r="CO598" s="6">
        <f>SUM(Table1[[#This Row],[MOH 731_HIV_TB_OnART_&lt;1 (M) HV03-15]:[MOH 731_HIV_TB_OnART_25+_(F)_HV03-28]])</f>
        <v>0</v>
      </c>
      <c r="CP598" s="6">
        <f>Table1[[#This Row],[anc1_731]]</f>
        <v>9</v>
      </c>
      <c r="CQ598" s="6">
        <f>Table1[[#This Row],[anc_kp]]</f>
        <v>0</v>
      </c>
      <c r="CR598" s="6">
        <f>Table1[[#This Row],[MOH 731_HIV_TB cases_New_HV03-61]]</f>
        <v>0</v>
      </c>
      <c r="CS598" s="6">
        <f>Table1[[#This Row],[MOH 731_HIV_TB New_KnownHIVPositive(KPs)_HV03-62]]</f>
        <v>0</v>
      </c>
      <c r="CT598" s="6">
        <f t="shared" si="102"/>
        <v>0</v>
      </c>
      <c r="CU598" s="6">
        <f t="shared" si="103"/>
        <v>0</v>
      </c>
      <c r="CV598" s="6">
        <f>Table1[[#This Row],[MOH 731_HIV_TB New HIV Positive_HV03-63]]</f>
        <v>0</v>
      </c>
      <c r="CW598" s="6">
        <f>Table1[[#This Row],[MOH 731_HIV_TB New Known HIV Positive (KP) on HAART_HV03-64]]</f>
        <v>0</v>
      </c>
      <c r="CX598" s="6">
        <f>Table1[[#This Row],[MOH 731_HIV_TB New_start_HAART_HV03-65]]</f>
        <v>0</v>
      </c>
      <c r="CY598" s="6">
        <f>SUM(Table1[[#This Row],[tb_alreadyart_3082]:[tb_newart_3083]])</f>
        <v>0</v>
      </c>
      <c r="CZ598" s="6">
        <f>SUM(Table1[[#This Row],[MOH 731_HTS_No. Initiated on PrEP (NEW)_General popn _(M)_ HV01-19]:[MOH 731_HTS_No. Initiated on PrEP (NEW)_Pregnant and breastfeeding women HV01-31]])</f>
        <v>0</v>
      </c>
      <c r="DA598" s="6">
        <f t="shared" si="104"/>
        <v>0</v>
      </c>
      <c r="DB598" s="6">
        <f t="shared" si="105"/>
        <v>0</v>
      </c>
      <c r="DC598" s="6">
        <f>Table1[[#This Row],[MOH 711 SGBV Total Survivors Seen]]</f>
        <v>0</v>
      </c>
      <c r="DD598" s="6">
        <f t="shared" si="106"/>
        <v>0</v>
      </c>
      <c r="DE598" s="6">
        <f t="shared" si="107"/>
        <v>0</v>
      </c>
      <c r="DF598" s="6">
        <f>SUM(Table1[[#This Row],[MOH 731_HIV_TB_StartTPT_&lt;15 HV03-31]:[MOH 731_HIV_TB_StartTPT_15+ HV03-32]])</f>
        <v>0</v>
      </c>
      <c r="DG598" s="6">
        <f t="shared" si="108"/>
        <v>0</v>
      </c>
      <c r="DH598" s="18"/>
      <c r="DI598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('202409_aOcXhIAdIu9','202409','aOcXhIAdIu9','17274','0','0','9','0','0','0','0','0','0','0','0','0','0','0','9','0','0','0','0','0','0','0','0','0','0','0','0','0','0','0','0','0');</v>
      </c>
    </row>
    <row r="599" spans="2:113" x14ac:dyDescent="0.25">
      <c r="B599" s="1">
        <v>202409</v>
      </c>
      <c r="C599" s="2">
        <v>45536</v>
      </c>
      <c r="D599" s="1">
        <v>202409</v>
      </c>
      <c r="E599" s="1"/>
      <c r="F599" s="1" t="s">
        <v>763</v>
      </c>
      <c r="G599" s="1" t="s">
        <v>764</v>
      </c>
      <c r="H599" s="1">
        <v>24719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>
        <v>2</v>
      </c>
      <c r="BZ599" s="1"/>
      <c r="CA599" s="1"/>
      <c r="CB599" s="16">
        <f>SUM(Table1[[#This Row],[MOH 731_HTS_Positive_2-9 _(M)_ HV01-06]:[MOH 731_HTS_Positive_25+ _(F) (Including PMTCT)_HV01-15]])</f>
        <v>0</v>
      </c>
      <c r="CC599" s="16">
        <f>SUM(Table1[[#This Row],[MOH 731_HTS_Tests _(M)_ HV01-01]:[MOH 731_HTS_Tests _(F) (Including PMTCT)_ HV01-02]])</f>
        <v>0</v>
      </c>
      <c r="CD599" s="16">
        <f>Table1[[#This Row],[MOH 711 New ANC clients]]</f>
        <v>2</v>
      </c>
      <c r="CE599" s="6">
        <f>SUM(Table1[[#This Row],[MOH 731_EMTCT_Tested at ANC_Initial_HV02-02]])</f>
        <v>0</v>
      </c>
      <c r="CF599" s="6">
        <f t="shared" si="110"/>
        <v>0</v>
      </c>
      <c r="CG599" s="6">
        <f t="shared" si="110"/>
        <v>0</v>
      </c>
      <c r="CH599" s="6">
        <f>SUM(Table1[[#This Row],[MOH 731_EMTCT_Known Positive at 1st ANC_HV02-01]])</f>
        <v>0</v>
      </c>
      <c r="CI599" s="6">
        <f>SUM(Table1[[#This Row],[MOH 731_EMTCT_Positive Results_ANC_HV02-10]])</f>
        <v>0</v>
      </c>
      <c r="CJ599" s="6">
        <f t="shared" si="100"/>
        <v>0</v>
      </c>
      <c r="CK599" s="6">
        <f t="shared" si="101"/>
        <v>0</v>
      </c>
      <c r="CL599" s="6">
        <f>Table1[[#This Row],[MOH 731_EMTCT_Start HAART_ANC_HV02-15]]</f>
        <v>0</v>
      </c>
      <c r="CM599" s="6">
        <f>Table1[[#This Row],[MOH 731_EMTCT_On HAART at 1st ANC_HV02-14]]</f>
        <v>0</v>
      </c>
      <c r="CN599" s="6">
        <f>SUM(Table1[[#This Row],[MOH 731_HIV_TB_StartART_&lt;1 (M) HV03-01]:[MOH 731_HIV_TB_StartART_25+_(F)_HV03-14]])</f>
        <v>0</v>
      </c>
      <c r="CO599" s="6">
        <f>SUM(Table1[[#This Row],[MOH 731_HIV_TB_OnART_&lt;1 (M) HV03-15]:[MOH 731_HIV_TB_OnART_25+_(F)_HV03-28]])</f>
        <v>0</v>
      </c>
      <c r="CP599" s="6">
        <f>Table1[[#This Row],[anc1_731]]</f>
        <v>2</v>
      </c>
      <c r="CQ599" s="6">
        <f>Table1[[#This Row],[anc_kp]]</f>
        <v>0</v>
      </c>
      <c r="CR599" s="6">
        <f>Table1[[#This Row],[MOH 731_HIV_TB cases_New_HV03-61]]</f>
        <v>0</v>
      </c>
      <c r="CS599" s="6">
        <f>Table1[[#This Row],[MOH 731_HIV_TB New_KnownHIVPositive(KPs)_HV03-62]]</f>
        <v>0</v>
      </c>
      <c r="CT599" s="6">
        <f t="shared" si="102"/>
        <v>0</v>
      </c>
      <c r="CU599" s="6">
        <f t="shared" si="103"/>
        <v>0</v>
      </c>
      <c r="CV599" s="6">
        <f>Table1[[#This Row],[MOH 731_HIV_TB New HIV Positive_HV03-63]]</f>
        <v>0</v>
      </c>
      <c r="CW599" s="6">
        <f>Table1[[#This Row],[MOH 731_HIV_TB New Known HIV Positive (KP) on HAART_HV03-64]]</f>
        <v>0</v>
      </c>
      <c r="CX599" s="6">
        <f>Table1[[#This Row],[MOH 731_HIV_TB New_start_HAART_HV03-65]]</f>
        <v>0</v>
      </c>
      <c r="CY599" s="6">
        <f>SUM(Table1[[#This Row],[tb_alreadyart_3082]:[tb_newart_3083]])</f>
        <v>0</v>
      </c>
      <c r="CZ599" s="6">
        <f>SUM(Table1[[#This Row],[MOH 731_HTS_No. Initiated on PrEP (NEW)_General popn _(M)_ HV01-19]:[MOH 731_HTS_No. Initiated on PrEP (NEW)_Pregnant and breastfeeding women HV01-31]])</f>
        <v>0</v>
      </c>
      <c r="DA599" s="6">
        <f t="shared" si="104"/>
        <v>0</v>
      </c>
      <c r="DB599" s="6">
        <f t="shared" si="105"/>
        <v>0</v>
      </c>
      <c r="DC599" s="6">
        <f>Table1[[#This Row],[MOH 711 SGBV Total Survivors Seen]]</f>
        <v>0</v>
      </c>
      <c r="DD599" s="6">
        <f t="shared" si="106"/>
        <v>0</v>
      </c>
      <c r="DE599" s="6">
        <f t="shared" si="107"/>
        <v>0</v>
      </c>
      <c r="DF599" s="6">
        <f>SUM(Table1[[#This Row],[MOH 731_HIV_TB_StartTPT_&lt;15 HV03-31]:[MOH 731_HIV_TB_StartTPT_15+ HV03-32]])</f>
        <v>0</v>
      </c>
      <c r="DG599" s="6">
        <f t="shared" si="108"/>
        <v>0</v>
      </c>
      <c r="DH599" s="18"/>
      <c r="DI599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('202409_aB9JllbovUY','202409','aB9JllbovUY','24719','0','0','2','0','0','0','0','0','0','0','0','0','0','0','2','0','0','0','0','0','0','0','0','0','0','0','0','0','0','0','0','0');</v>
      </c>
    </row>
    <row r="600" spans="2:113" x14ac:dyDescent="0.25">
      <c r="B600" s="1">
        <v>202409</v>
      </c>
      <c r="C600" s="2">
        <v>45536</v>
      </c>
      <c r="D600" s="1">
        <v>202409</v>
      </c>
      <c r="E600" s="1"/>
      <c r="F600" s="1" t="s">
        <v>510</v>
      </c>
      <c r="G600" s="1" t="s">
        <v>511</v>
      </c>
      <c r="H600" s="1">
        <v>14212</v>
      </c>
      <c r="I600" s="1"/>
      <c r="J600" s="1">
        <v>12</v>
      </c>
      <c r="K600" s="1">
        <v>71</v>
      </c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>
        <v>1</v>
      </c>
      <c r="W600" s="1">
        <v>1</v>
      </c>
      <c r="X600" s="1"/>
      <c r="Y600" s="1"/>
      <c r="Z600" s="1"/>
      <c r="AA600" s="1"/>
      <c r="AB600" s="1"/>
      <c r="AC600" s="1"/>
      <c r="AD600" s="1"/>
      <c r="AE600" s="1"/>
      <c r="AF600" s="1">
        <v>1</v>
      </c>
      <c r="AG600" s="1">
        <v>1</v>
      </c>
      <c r="AH600" s="1"/>
      <c r="AI600" s="1"/>
      <c r="AJ600" s="1">
        <v>27</v>
      </c>
      <c r="AK600" s="1">
        <v>2</v>
      </c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>
        <v>2</v>
      </c>
      <c r="BD600" s="1"/>
      <c r="BE600" s="1"/>
      <c r="BF600" s="1"/>
      <c r="BG600" s="1"/>
      <c r="BH600" s="1">
        <v>1</v>
      </c>
      <c r="BI600" s="1">
        <v>1</v>
      </c>
      <c r="BJ600" s="1">
        <v>4</v>
      </c>
      <c r="BK600" s="1">
        <v>1</v>
      </c>
      <c r="BL600" s="1">
        <v>2</v>
      </c>
      <c r="BM600" s="1">
        <v>2</v>
      </c>
      <c r="BN600" s="1"/>
      <c r="BO600" s="1">
        <v>8</v>
      </c>
      <c r="BP600" s="1">
        <v>43</v>
      </c>
      <c r="BQ600" s="1">
        <v>117</v>
      </c>
      <c r="BR600" s="1"/>
      <c r="BS600" s="1">
        <v>2</v>
      </c>
      <c r="BT600" s="1">
        <v>2</v>
      </c>
      <c r="BU600" s="1"/>
      <c r="BV600" s="1">
        <v>1</v>
      </c>
      <c r="BW600" s="1"/>
      <c r="BX600" s="1">
        <v>1</v>
      </c>
      <c r="BY600" s="1">
        <v>27</v>
      </c>
      <c r="BZ600" s="1"/>
      <c r="CA600" s="1"/>
      <c r="CB600" s="16">
        <f>SUM(Table1[[#This Row],[MOH 731_HTS_Positive_2-9 _(M)_ HV01-06]:[MOH 731_HTS_Positive_25+ _(F) (Including PMTCT)_HV01-15]])</f>
        <v>0</v>
      </c>
      <c r="CC600" s="16">
        <f>SUM(Table1[[#This Row],[MOH 731_HTS_Tests _(M)_ HV01-01]:[MOH 731_HTS_Tests _(F) (Including PMTCT)_ HV01-02]])</f>
        <v>83</v>
      </c>
      <c r="CD600" s="16">
        <f>Table1[[#This Row],[MOH 711 New ANC clients]]</f>
        <v>27</v>
      </c>
      <c r="CE600" s="6">
        <f>SUM(Table1[[#This Row],[MOH 731_EMTCT_Tested at ANC_Initial_HV02-02]])</f>
        <v>27</v>
      </c>
      <c r="CF600" s="6">
        <f t="shared" si="110"/>
        <v>0</v>
      </c>
      <c r="CG600" s="6">
        <f t="shared" si="110"/>
        <v>0</v>
      </c>
      <c r="CH600" s="6">
        <f>SUM(Table1[[#This Row],[MOH 731_EMTCT_Known Positive at 1st ANC_HV02-01]])</f>
        <v>0</v>
      </c>
      <c r="CI600" s="6">
        <f>SUM(Table1[[#This Row],[MOH 731_EMTCT_Positive Results_ANC_HV02-10]])</f>
        <v>0</v>
      </c>
      <c r="CJ600" s="6">
        <f t="shared" si="100"/>
        <v>0</v>
      </c>
      <c r="CK600" s="6">
        <f t="shared" si="101"/>
        <v>0</v>
      </c>
      <c r="CL600" s="6">
        <f>Table1[[#This Row],[MOH 731_EMTCT_Start HAART_ANC_HV02-15]]</f>
        <v>0</v>
      </c>
      <c r="CM600" s="6">
        <f>Table1[[#This Row],[MOH 731_EMTCT_On HAART at 1st ANC_HV02-14]]</f>
        <v>0</v>
      </c>
      <c r="CN600" s="6">
        <f>SUM(Table1[[#This Row],[MOH 731_HIV_TB_StartART_&lt;1 (M) HV03-01]:[MOH 731_HIV_TB_StartART_25+_(F)_HV03-14]])</f>
        <v>2</v>
      </c>
      <c r="CO600" s="6">
        <f>SUM(Table1[[#This Row],[MOH 731_HIV_TB_OnART_&lt;1 (M) HV03-15]:[MOH 731_HIV_TB_OnART_25+_(F)_HV03-28]])</f>
        <v>179</v>
      </c>
      <c r="CP600" s="6">
        <f>Table1[[#This Row],[anc1_731]]</f>
        <v>27</v>
      </c>
      <c r="CQ600" s="6">
        <f>Table1[[#This Row],[anc_kp]]</f>
        <v>0</v>
      </c>
      <c r="CR600" s="6">
        <f>Table1[[#This Row],[MOH 731_HIV_TB cases_New_HV03-61]]</f>
        <v>2</v>
      </c>
      <c r="CS600" s="6">
        <f>Table1[[#This Row],[MOH 731_HIV_TB New_KnownHIVPositive(KPs)_HV03-62]]</f>
        <v>0</v>
      </c>
      <c r="CT600" s="6">
        <f t="shared" si="102"/>
        <v>0</v>
      </c>
      <c r="CU600" s="6">
        <f t="shared" si="103"/>
        <v>0</v>
      </c>
      <c r="CV600" s="6">
        <f>Table1[[#This Row],[MOH 731_HIV_TB New HIV Positive_HV03-63]]</f>
        <v>1</v>
      </c>
      <c r="CW600" s="6">
        <f>Table1[[#This Row],[MOH 731_HIV_TB New Known HIV Positive (KP) on HAART_HV03-64]]</f>
        <v>0</v>
      </c>
      <c r="CX600" s="6">
        <f>Table1[[#This Row],[MOH 731_HIV_TB New_start_HAART_HV03-65]]</f>
        <v>1</v>
      </c>
      <c r="CY600" s="6">
        <f>SUM(Table1[[#This Row],[tb_alreadyart_3082]:[tb_newart_3083]])</f>
        <v>1</v>
      </c>
      <c r="CZ600" s="6">
        <f>SUM(Table1[[#This Row],[MOH 731_HTS_No. Initiated on PrEP (NEW)_General popn _(M)_ HV01-19]:[MOH 731_HTS_No. Initiated on PrEP (NEW)_Pregnant and breastfeeding women HV01-31]])</f>
        <v>4</v>
      </c>
      <c r="DA600" s="6">
        <f t="shared" si="104"/>
        <v>0</v>
      </c>
      <c r="DB600" s="6">
        <f t="shared" si="105"/>
        <v>0</v>
      </c>
      <c r="DC600" s="6">
        <f>Table1[[#This Row],[MOH 711 SGBV Total Survivors Seen]]</f>
        <v>0</v>
      </c>
      <c r="DD600" s="6">
        <f t="shared" si="106"/>
        <v>0</v>
      </c>
      <c r="DE600" s="6">
        <f t="shared" si="107"/>
        <v>0</v>
      </c>
      <c r="DF600" s="6">
        <f>SUM(Table1[[#This Row],[MOH 731_HIV_TB_StartTPT_&lt;15 HV03-31]:[MOH 731_HIV_TB_StartTPT_15+ HV03-32]])</f>
        <v>2</v>
      </c>
      <c r="DG600" s="6">
        <f t="shared" si="108"/>
        <v>0</v>
      </c>
      <c r="DH600" s="18"/>
      <c r="DI600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('202409_Ssbkr9jzWWk','202409','Ssbkr9jzWWk','14212','0','83','27','27','0','0','0','0','0','0','0','0','2','179','27','0','2','0','0','0','1','0','1','1','4','0','0','0','0','0','2','0');</v>
      </c>
    </row>
    <row r="601" spans="2:113" x14ac:dyDescent="0.25">
      <c r="B601" s="1">
        <v>202409</v>
      </c>
      <c r="C601" s="2">
        <v>45536</v>
      </c>
      <c r="D601" s="1">
        <v>202409</v>
      </c>
      <c r="E601" s="1"/>
      <c r="F601" s="1" t="s">
        <v>629</v>
      </c>
      <c r="G601" s="1" t="s">
        <v>630</v>
      </c>
      <c r="H601" s="1">
        <v>24233</v>
      </c>
      <c r="I601" s="1"/>
      <c r="J601" s="1">
        <v>6</v>
      </c>
      <c r="K601" s="1">
        <v>32</v>
      </c>
      <c r="L601" s="1"/>
      <c r="M601" s="1"/>
      <c r="N601" s="1"/>
      <c r="O601" s="1"/>
      <c r="P601" s="1"/>
      <c r="Q601" s="1"/>
      <c r="R601" s="1"/>
      <c r="S601" s="1"/>
      <c r="T601" s="1">
        <v>1</v>
      </c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>
        <v>18</v>
      </c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>
        <v>1</v>
      </c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>
        <v>7</v>
      </c>
      <c r="BQ601" s="1">
        <v>11</v>
      </c>
      <c r="BR601" s="1"/>
      <c r="BS601" s="1"/>
      <c r="BT601" s="1">
        <v>3</v>
      </c>
      <c r="BU601" s="1">
        <v>1</v>
      </c>
      <c r="BV601" s="1">
        <v>1</v>
      </c>
      <c r="BW601" s="1">
        <v>1</v>
      </c>
      <c r="BX601" s="1">
        <v>1</v>
      </c>
      <c r="BY601" s="1">
        <v>18</v>
      </c>
      <c r="BZ601" s="1"/>
      <c r="CA601" s="1"/>
      <c r="CB601" s="16">
        <f>SUM(Table1[[#This Row],[MOH 731_HTS_Positive_2-9 _(M)_ HV01-06]:[MOH 731_HTS_Positive_25+ _(F) (Including PMTCT)_HV01-15]])</f>
        <v>1</v>
      </c>
      <c r="CC601" s="16">
        <f>SUM(Table1[[#This Row],[MOH 731_HTS_Tests _(M)_ HV01-01]:[MOH 731_HTS_Tests _(F) (Including PMTCT)_ HV01-02]])</f>
        <v>38</v>
      </c>
      <c r="CD601" s="16">
        <f>Table1[[#This Row],[MOH 711 New ANC clients]]</f>
        <v>18</v>
      </c>
      <c r="CE601" s="6">
        <f>SUM(Table1[[#This Row],[MOH 731_EMTCT_Tested at ANC_Initial_HV02-02]])</f>
        <v>18</v>
      </c>
      <c r="CF601" s="6">
        <f t="shared" si="110"/>
        <v>0</v>
      </c>
      <c r="CG601" s="6">
        <f t="shared" si="110"/>
        <v>0</v>
      </c>
      <c r="CH601" s="6">
        <f>SUM(Table1[[#This Row],[MOH 731_EMTCT_Known Positive at 1st ANC_HV02-01]])</f>
        <v>0</v>
      </c>
      <c r="CI601" s="6">
        <f>SUM(Table1[[#This Row],[MOH 731_EMTCT_Positive Results_ANC_HV02-10]])</f>
        <v>0</v>
      </c>
      <c r="CJ601" s="6">
        <f t="shared" si="100"/>
        <v>0</v>
      </c>
      <c r="CK601" s="6">
        <f t="shared" si="101"/>
        <v>0</v>
      </c>
      <c r="CL601" s="6">
        <f>Table1[[#This Row],[MOH 731_EMTCT_Start HAART_ANC_HV02-15]]</f>
        <v>0</v>
      </c>
      <c r="CM601" s="6">
        <f>Table1[[#This Row],[MOH 731_EMTCT_On HAART at 1st ANC_HV02-14]]</f>
        <v>0</v>
      </c>
      <c r="CN601" s="6">
        <f>SUM(Table1[[#This Row],[MOH 731_HIV_TB_StartART_&lt;1 (M) HV03-01]:[MOH 731_HIV_TB_StartART_25+_(F)_HV03-14]])</f>
        <v>1</v>
      </c>
      <c r="CO601" s="6">
        <f>SUM(Table1[[#This Row],[MOH 731_HIV_TB_OnART_&lt;1 (M) HV03-15]:[MOH 731_HIV_TB_OnART_25+_(F)_HV03-28]])</f>
        <v>18</v>
      </c>
      <c r="CP601" s="6">
        <f>Table1[[#This Row],[anc1_731]]</f>
        <v>18</v>
      </c>
      <c r="CQ601" s="6">
        <f>Table1[[#This Row],[anc_kp]]</f>
        <v>0</v>
      </c>
      <c r="CR601" s="6">
        <f>Table1[[#This Row],[MOH 731_HIV_TB cases_New_HV03-61]]</f>
        <v>3</v>
      </c>
      <c r="CS601" s="6">
        <f>Table1[[#This Row],[MOH 731_HIV_TB New_KnownHIVPositive(KPs)_HV03-62]]</f>
        <v>1</v>
      </c>
      <c r="CT601" s="6">
        <f t="shared" si="102"/>
        <v>0</v>
      </c>
      <c r="CU601" s="6">
        <f t="shared" si="103"/>
        <v>0</v>
      </c>
      <c r="CV601" s="6">
        <f>Table1[[#This Row],[MOH 731_HIV_TB New HIV Positive_HV03-63]]</f>
        <v>1</v>
      </c>
      <c r="CW601" s="6">
        <f>Table1[[#This Row],[MOH 731_HIV_TB New Known HIV Positive (KP) on HAART_HV03-64]]</f>
        <v>1</v>
      </c>
      <c r="CX601" s="6">
        <f>Table1[[#This Row],[MOH 731_HIV_TB New_start_HAART_HV03-65]]</f>
        <v>1</v>
      </c>
      <c r="CY601" s="6">
        <f>SUM(Table1[[#This Row],[tb_alreadyart_3082]:[tb_newart_3083]])</f>
        <v>2</v>
      </c>
      <c r="CZ601" s="6">
        <f>SUM(Table1[[#This Row],[MOH 731_HTS_No. Initiated on PrEP (NEW)_General popn _(M)_ HV01-19]:[MOH 731_HTS_No. Initiated on PrEP (NEW)_Pregnant and breastfeeding women HV01-31]])</f>
        <v>0</v>
      </c>
      <c r="DA601" s="6">
        <f t="shared" si="104"/>
        <v>0</v>
      </c>
      <c r="DB601" s="6">
        <f t="shared" si="105"/>
        <v>0</v>
      </c>
      <c r="DC601" s="6">
        <f>Table1[[#This Row],[MOH 711 SGBV Total Survivors Seen]]</f>
        <v>0</v>
      </c>
      <c r="DD601" s="6">
        <f t="shared" si="106"/>
        <v>0</v>
      </c>
      <c r="DE601" s="6">
        <f t="shared" si="107"/>
        <v>0</v>
      </c>
      <c r="DF601" s="6">
        <f>SUM(Table1[[#This Row],[MOH 731_HIV_TB_StartTPT_&lt;15 HV03-31]:[MOH 731_HIV_TB_StartTPT_15+ HV03-32]])</f>
        <v>0</v>
      </c>
      <c r="DG601" s="6">
        <f t="shared" si="108"/>
        <v>0</v>
      </c>
      <c r="DH601" s="18"/>
      <c r="DI601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('202409_RMbgDUBLgFM','202409','RMbgDUBLgFM','24233','1','38','18','18','0','0','0','0','0','0','0','0','1','18','18','0','3','1','0','0','1','1','1','2','0','0','0','0','0','0','0','0');</v>
      </c>
    </row>
    <row r="602" spans="2:113" x14ac:dyDescent="0.25">
      <c r="B602" s="1">
        <v>202409</v>
      </c>
      <c r="C602" s="2">
        <v>45536</v>
      </c>
      <c r="D602" s="1">
        <v>202409</v>
      </c>
      <c r="E602" s="1"/>
      <c r="F602" s="1" t="s">
        <v>631</v>
      </c>
      <c r="G602" s="1" t="s">
        <v>632</v>
      </c>
      <c r="H602" s="1">
        <v>20475</v>
      </c>
      <c r="I602" s="1"/>
      <c r="J602" s="1"/>
      <c r="K602" s="1">
        <v>3</v>
      </c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>
        <v>3</v>
      </c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>
        <v>3</v>
      </c>
      <c r="BZ602" s="1"/>
      <c r="CA602" s="1"/>
      <c r="CB602" s="16">
        <f>SUM(Table1[[#This Row],[MOH 731_HTS_Positive_2-9 _(M)_ HV01-06]:[MOH 731_HTS_Positive_25+ _(F) (Including PMTCT)_HV01-15]])</f>
        <v>0</v>
      </c>
      <c r="CC602" s="16">
        <f>SUM(Table1[[#This Row],[MOH 731_HTS_Tests _(M)_ HV01-01]:[MOH 731_HTS_Tests _(F) (Including PMTCT)_ HV01-02]])</f>
        <v>3</v>
      </c>
      <c r="CD602" s="16">
        <f>Table1[[#This Row],[MOH 711 New ANC clients]]</f>
        <v>3</v>
      </c>
      <c r="CE602" s="6">
        <f>SUM(Table1[[#This Row],[MOH 731_EMTCT_Tested at ANC_Initial_HV02-02]])</f>
        <v>3</v>
      </c>
      <c r="CF602" s="6">
        <f t="shared" si="110"/>
        <v>0</v>
      </c>
      <c r="CG602" s="6">
        <f t="shared" si="110"/>
        <v>0</v>
      </c>
      <c r="CH602" s="6">
        <f>SUM(Table1[[#This Row],[MOH 731_EMTCT_Known Positive at 1st ANC_HV02-01]])</f>
        <v>0</v>
      </c>
      <c r="CI602" s="6">
        <f>SUM(Table1[[#This Row],[MOH 731_EMTCT_Positive Results_ANC_HV02-10]])</f>
        <v>0</v>
      </c>
      <c r="CJ602" s="6">
        <f t="shared" si="100"/>
        <v>0</v>
      </c>
      <c r="CK602" s="6">
        <f t="shared" si="101"/>
        <v>0</v>
      </c>
      <c r="CL602" s="6">
        <f>Table1[[#This Row],[MOH 731_EMTCT_Start HAART_ANC_HV02-15]]</f>
        <v>0</v>
      </c>
      <c r="CM602" s="6">
        <f>Table1[[#This Row],[MOH 731_EMTCT_On HAART at 1st ANC_HV02-14]]</f>
        <v>0</v>
      </c>
      <c r="CN602" s="6">
        <f>SUM(Table1[[#This Row],[MOH 731_HIV_TB_StartART_&lt;1 (M) HV03-01]:[MOH 731_HIV_TB_StartART_25+_(F)_HV03-14]])</f>
        <v>0</v>
      </c>
      <c r="CO602" s="6">
        <f>SUM(Table1[[#This Row],[MOH 731_HIV_TB_OnART_&lt;1 (M) HV03-15]:[MOH 731_HIV_TB_OnART_25+_(F)_HV03-28]])</f>
        <v>0</v>
      </c>
      <c r="CP602" s="6">
        <f>Table1[[#This Row],[anc1_731]]</f>
        <v>3</v>
      </c>
      <c r="CQ602" s="6">
        <f>Table1[[#This Row],[anc_kp]]</f>
        <v>0</v>
      </c>
      <c r="CR602" s="6">
        <f>Table1[[#This Row],[MOH 731_HIV_TB cases_New_HV03-61]]</f>
        <v>0</v>
      </c>
      <c r="CS602" s="6">
        <f>Table1[[#This Row],[MOH 731_HIV_TB New_KnownHIVPositive(KPs)_HV03-62]]</f>
        <v>0</v>
      </c>
      <c r="CT602" s="6">
        <f t="shared" si="102"/>
        <v>0</v>
      </c>
      <c r="CU602" s="6">
        <f t="shared" si="103"/>
        <v>0</v>
      </c>
      <c r="CV602" s="6">
        <f>Table1[[#This Row],[MOH 731_HIV_TB New HIV Positive_HV03-63]]</f>
        <v>0</v>
      </c>
      <c r="CW602" s="6">
        <f>Table1[[#This Row],[MOH 731_HIV_TB New Known HIV Positive (KP) on HAART_HV03-64]]</f>
        <v>0</v>
      </c>
      <c r="CX602" s="6">
        <f>Table1[[#This Row],[MOH 731_HIV_TB New_start_HAART_HV03-65]]</f>
        <v>0</v>
      </c>
      <c r="CY602" s="6">
        <f>SUM(Table1[[#This Row],[tb_alreadyart_3082]:[tb_newart_3083]])</f>
        <v>0</v>
      </c>
      <c r="CZ602" s="6">
        <f>SUM(Table1[[#This Row],[MOH 731_HTS_No. Initiated on PrEP (NEW)_General popn _(M)_ HV01-19]:[MOH 731_HTS_No. Initiated on PrEP (NEW)_Pregnant and breastfeeding women HV01-31]])</f>
        <v>0</v>
      </c>
      <c r="DA602" s="6">
        <f t="shared" si="104"/>
        <v>0</v>
      </c>
      <c r="DB602" s="6">
        <f t="shared" si="105"/>
        <v>0</v>
      </c>
      <c r="DC602" s="6">
        <f>Table1[[#This Row],[MOH 711 SGBV Total Survivors Seen]]</f>
        <v>0</v>
      </c>
      <c r="DD602" s="6">
        <f t="shared" si="106"/>
        <v>0</v>
      </c>
      <c r="DE602" s="6">
        <f t="shared" si="107"/>
        <v>0</v>
      </c>
      <c r="DF602" s="6">
        <f>SUM(Table1[[#This Row],[MOH 731_HIV_TB_StartTPT_&lt;15 HV03-31]:[MOH 731_HIV_TB_StartTPT_15+ HV03-32]])</f>
        <v>0</v>
      </c>
      <c r="DG602" s="6">
        <f t="shared" si="108"/>
        <v>0</v>
      </c>
      <c r="DH602" s="18"/>
      <c r="DI602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('202409_nx8rAlWU0hn','202409','nx8rAlWU0hn','20475','0','3','3','3','0','0','0','0','0','0','0','0','0','0','3','0','0','0','0','0','0','0','0','0','0','0','0','0','0','0','0','0');</v>
      </c>
    </row>
    <row r="603" spans="2:113" x14ac:dyDescent="0.25">
      <c r="B603" s="1">
        <v>202409</v>
      </c>
      <c r="C603" s="2">
        <v>45536</v>
      </c>
      <c r="D603" s="1">
        <v>202409</v>
      </c>
      <c r="E603" s="1"/>
      <c r="F603" s="1" t="s">
        <v>633</v>
      </c>
      <c r="G603" s="1" t="s">
        <v>634</v>
      </c>
      <c r="H603" s="1">
        <v>14227</v>
      </c>
      <c r="I603" s="1"/>
      <c r="J603" s="1"/>
      <c r="K603" s="1">
        <v>3</v>
      </c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>
        <v>1</v>
      </c>
      <c r="BZ603" s="1"/>
      <c r="CA603" s="1"/>
      <c r="CB603" s="16">
        <f>SUM(Table1[[#This Row],[MOH 731_HTS_Positive_2-9 _(M)_ HV01-06]:[MOH 731_HTS_Positive_25+ _(F) (Including PMTCT)_HV01-15]])</f>
        <v>0</v>
      </c>
      <c r="CC603" s="16">
        <f>SUM(Table1[[#This Row],[MOH 731_HTS_Tests _(M)_ HV01-01]:[MOH 731_HTS_Tests _(F) (Including PMTCT)_ HV01-02]])</f>
        <v>3</v>
      </c>
      <c r="CD603" s="16">
        <f>Table1[[#This Row],[MOH 711 New ANC clients]]</f>
        <v>1</v>
      </c>
      <c r="CE603" s="6">
        <f>SUM(Table1[[#This Row],[MOH 731_EMTCT_Tested at ANC_Initial_HV02-02]])</f>
        <v>0</v>
      </c>
      <c r="CF603" s="6">
        <f t="shared" si="110"/>
        <v>0</v>
      </c>
      <c r="CG603" s="6">
        <f t="shared" si="110"/>
        <v>0</v>
      </c>
      <c r="CH603" s="6">
        <f>SUM(Table1[[#This Row],[MOH 731_EMTCT_Known Positive at 1st ANC_HV02-01]])</f>
        <v>0</v>
      </c>
      <c r="CI603" s="6">
        <f>SUM(Table1[[#This Row],[MOH 731_EMTCT_Positive Results_ANC_HV02-10]])</f>
        <v>0</v>
      </c>
      <c r="CJ603" s="6">
        <f t="shared" si="100"/>
        <v>0</v>
      </c>
      <c r="CK603" s="6">
        <f t="shared" si="101"/>
        <v>0</v>
      </c>
      <c r="CL603" s="6">
        <f>Table1[[#This Row],[MOH 731_EMTCT_Start HAART_ANC_HV02-15]]</f>
        <v>0</v>
      </c>
      <c r="CM603" s="6">
        <f>Table1[[#This Row],[MOH 731_EMTCT_On HAART at 1st ANC_HV02-14]]</f>
        <v>0</v>
      </c>
      <c r="CN603" s="6">
        <f>SUM(Table1[[#This Row],[MOH 731_HIV_TB_StartART_&lt;1 (M) HV03-01]:[MOH 731_HIV_TB_StartART_25+_(F)_HV03-14]])</f>
        <v>0</v>
      </c>
      <c r="CO603" s="6">
        <f>SUM(Table1[[#This Row],[MOH 731_HIV_TB_OnART_&lt;1 (M) HV03-15]:[MOH 731_HIV_TB_OnART_25+_(F)_HV03-28]])</f>
        <v>0</v>
      </c>
      <c r="CP603" s="6">
        <f>Table1[[#This Row],[anc1_731]]</f>
        <v>1</v>
      </c>
      <c r="CQ603" s="6">
        <f>Table1[[#This Row],[anc_kp]]</f>
        <v>0</v>
      </c>
      <c r="CR603" s="6">
        <f>Table1[[#This Row],[MOH 731_HIV_TB cases_New_HV03-61]]</f>
        <v>0</v>
      </c>
      <c r="CS603" s="6">
        <f>Table1[[#This Row],[MOH 731_HIV_TB New_KnownHIVPositive(KPs)_HV03-62]]</f>
        <v>0</v>
      </c>
      <c r="CT603" s="6">
        <f t="shared" si="102"/>
        <v>0</v>
      </c>
      <c r="CU603" s="6">
        <f t="shared" si="103"/>
        <v>0</v>
      </c>
      <c r="CV603" s="6">
        <f>Table1[[#This Row],[MOH 731_HIV_TB New HIV Positive_HV03-63]]</f>
        <v>0</v>
      </c>
      <c r="CW603" s="6">
        <f>Table1[[#This Row],[MOH 731_HIV_TB New Known HIV Positive (KP) on HAART_HV03-64]]</f>
        <v>0</v>
      </c>
      <c r="CX603" s="6">
        <f>Table1[[#This Row],[MOH 731_HIV_TB New_start_HAART_HV03-65]]</f>
        <v>0</v>
      </c>
      <c r="CY603" s="6">
        <f>SUM(Table1[[#This Row],[tb_alreadyart_3082]:[tb_newart_3083]])</f>
        <v>0</v>
      </c>
      <c r="CZ603" s="6">
        <f>SUM(Table1[[#This Row],[MOH 731_HTS_No. Initiated on PrEP (NEW)_General popn _(M)_ HV01-19]:[MOH 731_HTS_No. Initiated on PrEP (NEW)_Pregnant and breastfeeding women HV01-31]])</f>
        <v>0</v>
      </c>
      <c r="DA603" s="6">
        <f t="shared" si="104"/>
        <v>0</v>
      </c>
      <c r="DB603" s="6">
        <f t="shared" si="105"/>
        <v>0</v>
      </c>
      <c r="DC603" s="6">
        <f>Table1[[#This Row],[MOH 711 SGBV Total Survivors Seen]]</f>
        <v>0</v>
      </c>
      <c r="DD603" s="6">
        <f t="shared" si="106"/>
        <v>0</v>
      </c>
      <c r="DE603" s="6">
        <f t="shared" si="107"/>
        <v>0</v>
      </c>
      <c r="DF603" s="6">
        <f>SUM(Table1[[#This Row],[MOH 731_HIV_TB_StartTPT_&lt;15 HV03-31]:[MOH 731_HIV_TB_StartTPT_15+ HV03-32]])</f>
        <v>0</v>
      </c>
      <c r="DG603" s="6">
        <f t="shared" si="108"/>
        <v>0</v>
      </c>
      <c r="DH603" s="18"/>
      <c r="DI603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('202409_MkkNvCAOoTD','202409','MkkNvCAOoTD','14227','0','3','1','0','0','0','0','0','0','0','0','0','0','0','1','0','0','0','0','0','0','0','0','0','0','0','0','0','0','0','0','0');</v>
      </c>
    </row>
    <row r="604" spans="2:113" x14ac:dyDescent="0.25">
      <c r="B604" s="1">
        <v>202409</v>
      </c>
      <c r="C604" s="2">
        <v>45536</v>
      </c>
      <c r="D604" s="1">
        <v>202409</v>
      </c>
      <c r="E604" s="1"/>
      <c r="F604" s="1" t="s">
        <v>635</v>
      </c>
      <c r="G604" s="1" t="s">
        <v>636</v>
      </c>
      <c r="H604" s="1">
        <v>14228</v>
      </c>
      <c r="I604" s="1"/>
      <c r="J604" s="1">
        <v>27</v>
      </c>
      <c r="K604" s="1">
        <v>209</v>
      </c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>
        <v>1</v>
      </c>
      <c r="W604" s="1">
        <v>2</v>
      </c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>
        <v>1</v>
      </c>
      <c r="AJ604" s="1">
        <v>36</v>
      </c>
      <c r="AK604" s="1"/>
      <c r="AL604" s="1">
        <v>9</v>
      </c>
      <c r="AM604" s="1"/>
      <c r="AN604" s="1">
        <v>1</v>
      </c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>
        <v>3</v>
      </c>
      <c r="BG604" s="1">
        <v>1</v>
      </c>
      <c r="BH604" s="1">
        <v>4</v>
      </c>
      <c r="BI604" s="1">
        <v>2</v>
      </c>
      <c r="BJ604" s="1">
        <v>2</v>
      </c>
      <c r="BK604" s="1"/>
      <c r="BL604" s="1">
        <v>3</v>
      </c>
      <c r="BM604" s="1">
        <v>3</v>
      </c>
      <c r="BN604" s="1">
        <v>3</v>
      </c>
      <c r="BO604" s="1">
        <v>4</v>
      </c>
      <c r="BP604" s="1">
        <v>45</v>
      </c>
      <c r="BQ604" s="1">
        <v>99</v>
      </c>
      <c r="BR604" s="1"/>
      <c r="BS604" s="1"/>
      <c r="BT604" s="1">
        <v>3</v>
      </c>
      <c r="BU604" s="1"/>
      <c r="BV604" s="1"/>
      <c r="BW604" s="1"/>
      <c r="BX604" s="1"/>
      <c r="BY604" s="1"/>
      <c r="BZ604" s="1"/>
      <c r="CA604" s="1"/>
      <c r="CB604" s="16">
        <f>SUM(Table1[[#This Row],[MOH 731_HTS_Positive_2-9 _(M)_ HV01-06]:[MOH 731_HTS_Positive_25+ _(F) (Including PMTCT)_HV01-15]])</f>
        <v>0</v>
      </c>
      <c r="CC604" s="16">
        <f>SUM(Table1[[#This Row],[MOH 731_HTS_Tests _(M)_ HV01-01]:[MOH 731_HTS_Tests _(F) (Including PMTCT)_ HV01-02]])</f>
        <v>236</v>
      </c>
      <c r="CD604" s="16">
        <f>Table1[[#This Row],[MOH 711 New ANC clients]]</f>
        <v>0</v>
      </c>
      <c r="CE604" s="6">
        <f>SUM(Table1[[#This Row],[MOH 731_EMTCT_Tested at ANC_Initial_HV02-02]])</f>
        <v>36</v>
      </c>
      <c r="CF604" s="6">
        <f t="shared" si="110"/>
        <v>0</v>
      </c>
      <c r="CG604" s="6">
        <f t="shared" si="110"/>
        <v>0</v>
      </c>
      <c r="CH604" s="6">
        <f>SUM(Table1[[#This Row],[MOH 731_EMTCT_Known Positive at 1st ANC_HV02-01]])</f>
        <v>1</v>
      </c>
      <c r="CI604" s="6">
        <f>SUM(Table1[[#This Row],[MOH 731_EMTCT_Positive Results_ANC_HV02-10]])</f>
        <v>0</v>
      </c>
      <c r="CJ604" s="6">
        <f t="shared" si="100"/>
        <v>0</v>
      </c>
      <c r="CK604" s="6">
        <f t="shared" si="101"/>
        <v>0</v>
      </c>
      <c r="CL604" s="6">
        <f>Table1[[#This Row],[MOH 731_EMTCT_Start HAART_ANC_HV02-15]]</f>
        <v>0</v>
      </c>
      <c r="CM604" s="6">
        <f>Table1[[#This Row],[MOH 731_EMTCT_On HAART at 1st ANC_HV02-14]]</f>
        <v>1</v>
      </c>
      <c r="CN604" s="6">
        <f>SUM(Table1[[#This Row],[MOH 731_HIV_TB_StartART_&lt;1 (M) HV03-01]:[MOH 731_HIV_TB_StartART_25+_(F)_HV03-14]])</f>
        <v>0</v>
      </c>
      <c r="CO604" s="6">
        <f>SUM(Table1[[#This Row],[MOH 731_HIV_TB_OnART_&lt;1 (M) HV03-15]:[MOH 731_HIV_TB_OnART_25+_(F)_HV03-28]])</f>
        <v>169</v>
      </c>
      <c r="CP604" s="6">
        <f>Table1[[#This Row],[anc1_731]]</f>
        <v>0</v>
      </c>
      <c r="CQ604" s="6">
        <f>Table1[[#This Row],[anc_kp]]</f>
        <v>1</v>
      </c>
      <c r="CR604" s="6">
        <f>Table1[[#This Row],[MOH 731_HIV_TB cases_New_HV03-61]]</f>
        <v>3</v>
      </c>
      <c r="CS604" s="6">
        <f>Table1[[#This Row],[MOH 731_HIV_TB New_KnownHIVPositive(KPs)_HV03-62]]</f>
        <v>0</v>
      </c>
      <c r="CT604" s="6">
        <f t="shared" si="102"/>
        <v>0</v>
      </c>
      <c r="CU604" s="6">
        <f t="shared" si="103"/>
        <v>0</v>
      </c>
      <c r="CV604" s="6">
        <f>Table1[[#This Row],[MOH 731_HIV_TB New HIV Positive_HV03-63]]</f>
        <v>0</v>
      </c>
      <c r="CW604" s="6">
        <f>Table1[[#This Row],[MOH 731_HIV_TB New Known HIV Positive (KP) on HAART_HV03-64]]</f>
        <v>0</v>
      </c>
      <c r="CX604" s="6">
        <f>Table1[[#This Row],[MOH 731_HIV_TB New_start_HAART_HV03-65]]</f>
        <v>0</v>
      </c>
      <c r="CY604" s="6">
        <f>SUM(Table1[[#This Row],[tb_alreadyart_3082]:[tb_newart_3083]])</f>
        <v>0</v>
      </c>
      <c r="CZ604" s="6">
        <f>SUM(Table1[[#This Row],[MOH 731_HTS_No. Initiated on PrEP (NEW)_General popn _(M)_ HV01-19]:[MOH 731_HTS_No. Initiated on PrEP (NEW)_Pregnant and breastfeeding women HV01-31]])</f>
        <v>3</v>
      </c>
      <c r="DA604" s="6">
        <f t="shared" si="104"/>
        <v>0</v>
      </c>
      <c r="DB604" s="6">
        <f t="shared" si="105"/>
        <v>0</v>
      </c>
      <c r="DC604" s="6">
        <f>Table1[[#This Row],[MOH 711 SGBV Total Survivors Seen]]</f>
        <v>0</v>
      </c>
      <c r="DD604" s="6">
        <f t="shared" si="106"/>
        <v>0</v>
      </c>
      <c r="DE604" s="6">
        <f t="shared" si="107"/>
        <v>0</v>
      </c>
      <c r="DF604" s="6">
        <f>SUM(Table1[[#This Row],[MOH 731_HIV_TB_StartTPT_&lt;15 HV03-31]:[MOH 731_HIV_TB_StartTPT_15+ HV03-32]])</f>
        <v>0</v>
      </c>
      <c r="DG604" s="6">
        <f t="shared" si="108"/>
        <v>0</v>
      </c>
      <c r="DH604" s="18"/>
      <c r="DI604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('202409_gFZWGPYDPW5','202409','gFZWGPYDPW5','14228','0','236','0','36','0','0','1','0','0','0','0','1','0','169','0','1','3','0','0','0','0','0','0','0','3','0','0','0','0','0','0','0');</v>
      </c>
    </row>
    <row r="605" spans="2:113" x14ac:dyDescent="0.25">
      <c r="B605" s="1">
        <v>202409</v>
      </c>
      <c r="C605" s="2">
        <v>45536</v>
      </c>
      <c r="D605" s="1">
        <v>202409</v>
      </c>
      <c r="E605" s="1"/>
      <c r="F605" s="1" t="s">
        <v>92</v>
      </c>
      <c r="G605" s="1" t="s">
        <v>93</v>
      </c>
      <c r="H605" s="1">
        <v>14607</v>
      </c>
      <c r="I605" s="1"/>
      <c r="J605" s="1">
        <v>130</v>
      </c>
      <c r="K605" s="1">
        <v>545</v>
      </c>
      <c r="L605" s="1"/>
      <c r="M605" s="1"/>
      <c r="N605" s="1"/>
      <c r="O605" s="1"/>
      <c r="P605" s="1"/>
      <c r="Q605" s="1"/>
      <c r="R605" s="1"/>
      <c r="S605" s="1">
        <v>1</v>
      </c>
      <c r="T605" s="1">
        <v>1</v>
      </c>
      <c r="U605" s="1">
        <v>3</v>
      </c>
      <c r="V605" s="1">
        <v>3</v>
      </c>
      <c r="W605" s="1">
        <v>9</v>
      </c>
      <c r="X605" s="1"/>
      <c r="Y605" s="1">
        <v>7</v>
      </c>
      <c r="Z605" s="1"/>
      <c r="AA605" s="1"/>
      <c r="AB605" s="1"/>
      <c r="AC605" s="1"/>
      <c r="AD605" s="1"/>
      <c r="AE605" s="1"/>
      <c r="AF605" s="1">
        <v>1</v>
      </c>
      <c r="AG605" s="1">
        <v>4</v>
      </c>
      <c r="AH605" s="1"/>
      <c r="AI605" s="1">
        <v>1</v>
      </c>
      <c r="AJ605" s="1">
        <v>150</v>
      </c>
      <c r="AK605" s="1">
        <v>2</v>
      </c>
      <c r="AL605" s="1"/>
      <c r="AM605" s="1"/>
      <c r="AN605" s="1">
        <v>1</v>
      </c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>
        <v>1</v>
      </c>
      <c r="BB605" s="1">
        <v>1</v>
      </c>
      <c r="BC605" s="1">
        <v>3</v>
      </c>
      <c r="BD605" s="1"/>
      <c r="BE605" s="1"/>
      <c r="BF605" s="1">
        <v>2</v>
      </c>
      <c r="BG605" s="1">
        <v>2</v>
      </c>
      <c r="BH605" s="1">
        <v>9</v>
      </c>
      <c r="BI605" s="1">
        <v>7</v>
      </c>
      <c r="BJ605" s="1">
        <v>14</v>
      </c>
      <c r="BK605" s="1">
        <v>9</v>
      </c>
      <c r="BL605" s="1">
        <v>26</v>
      </c>
      <c r="BM605" s="1">
        <v>15</v>
      </c>
      <c r="BN605" s="1">
        <v>26</v>
      </c>
      <c r="BO605" s="1">
        <v>48</v>
      </c>
      <c r="BP605" s="1">
        <v>384</v>
      </c>
      <c r="BQ605" s="1">
        <v>795</v>
      </c>
      <c r="BR605" s="1"/>
      <c r="BS605" s="1">
        <v>8</v>
      </c>
      <c r="BT605" s="1">
        <v>14</v>
      </c>
      <c r="BU605" s="1">
        <v>2</v>
      </c>
      <c r="BV605" s="1"/>
      <c r="BW605" s="1">
        <v>2</v>
      </c>
      <c r="BX605" s="1"/>
      <c r="BY605" s="1">
        <v>151</v>
      </c>
      <c r="BZ605" s="1"/>
      <c r="CA605" s="1">
        <v>1</v>
      </c>
      <c r="CB605" s="16">
        <f>SUM(Table1[[#This Row],[MOH 731_HTS_Positive_2-9 _(M)_ HV01-06]:[MOH 731_HTS_Positive_25+ _(F) (Including PMTCT)_HV01-15]])</f>
        <v>5</v>
      </c>
      <c r="CC605" s="16">
        <f>SUM(Table1[[#This Row],[MOH 731_HTS_Tests _(M)_ HV01-01]:[MOH 731_HTS_Tests _(F) (Including PMTCT)_ HV01-02]])</f>
        <v>675</v>
      </c>
      <c r="CD605" s="16">
        <f>Table1[[#This Row],[MOH 711 New ANC clients]]</f>
        <v>151</v>
      </c>
      <c r="CE605" s="6">
        <f>SUM(Table1[[#This Row],[MOH 731_EMTCT_Tested at ANC_Initial_HV02-02]])</f>
        <v>150</v>
      </c>
      <c r="CF605" s="6">
        <f t="shared" si="110"/>
        <v>0</v>
      </c>
      <c r="CG605" s="6">
        <f t="shared" si="110"/>
        <v>0</v>
      </c>
      <c r="CH605" s="6">
        <f>SUM(Table1[[#This Row],[MOH 731_EMTCT_Known Positive at 1st ANC_HV02-01]])</f>
        <v>1</v>
      </c>
      <c r="CI605" s="6">
        <f>SUM(Table1[[#This Row],[MOH 731_EMTCT_Positive Results_ANC_HV02-10]])</f>
        <v>0</v>
      </c>
      <c r="CJ605" s="6">
        <f t="shared" si="100"/>
        <v>0</v>
      </c>
      <c r="CK605" s="6">
        <f t="shared" si="101"/>
        <v>0</v>
      </c>
      <c r="CL605" s="6">
        <f>Table1[[#This Row],[MOH 731_EMTCT_Start HAART_ANC_HV02-15]]</f>
        <v>0</v>
      </c>
      <c r="CM605" s="6">
        <f>Table1[[#This Row],[MOH 731_EMTCT_On HAART at 1st ANC_HV02-14]]</f>
        <v>1</v>
      </c>
      <c r="CN605" s="6">
        <f>SUM(Table1[[#This Row],[MOH 731_HIV_TB_StartART_&lt;1 (M) HV03-01]:[MOH 731_HIV_TB_StartART_25+_(F)_HV03-14]])</f>
        <v>5</v>
      </c>
      <c r="CO605" s="6">
        <f>SUM(Table1[[#This Row],[MOH 731_HIV_TB_OnART_&lt;1 (M) HV03-15]:[MOH 731_HIV_TB_OnART_25+_(F)_HV03-28]])</f>
        <v>1337</v>
      </c>
      <c r="CP605" s="6">
        <f>Table1[[#This Row],[anc1_731]]</f>
        <v>151</v>
      </c>
      <c r="CQ605" s="6">
        <f>Table1[[#This Row],[anc_kp]]</f>
        <v>1</v>
      </c>
      <c r="CR605" s="6">
        <f>Table1[[#This Row],[MOH 731_HIV_TB cases_New_HV03-61]]</f>
        <v>14</v>
      </c>
      <c r="CS605" s="6">
        <f>Table1[[#This Row],[MOH 731_HIV_TB New_KnownHIVPositive(KPs)_HV03-62]]</f>
        <v>2</v>
      </c>
      <c r="CT605" s="6">
        <f t="shared" si="102"/>
        <v>0</v>
      </c>
      <c r="CU605" s="6">
        <f t="shared" si="103"/>
        <v>0</v>
      </c>
      <c r="CV605" s="6">
        <f>Table1[[#This Row],[MOH 731_HIV_TB New HIV Positive_HV03-63]]</f>
        <v>0</v>
      </c>
      <c r="CW605" s="6">
        <f>Table1[[#This Row],[MOH 731_HIV_TB New Known HIV Positive (KP) on HAART_HV03-64]]</f>
        <v>2</v>
      </c>
      <c r="CX605" s="6">
        <f>Table1[[#This Row],[MOH 731_HIV_TB New_start_HAART_HV03-65]]</f>
        <v>0</v>
      </c>
      <c r="CY605" s="6">
        <f>SUM(Table1[[#This Row],[tb_alreadyart_3082]:[tb_newart_3083]])</f>
        <v>2</v>
      </c>
      <c r="CZ605" s="6">
        <f>SUM(Table1[[#This Row],[MOH 731_HTS_No. Initiated on PrEP (NEW)_General popn _(M)_ HV01-19]:[MOH 731_HTS_No. Initiated on PrEP (NEW)_Pregnant and breastfeeding women HV01-31]])</f>
        <v>24</v>
      </c>
      <c r="DA605" s="6">
        <f t="shared" si="104"/>
        <v>0</v>
      </c>
      <c r="DB605" s="6">
        <f t="shared" si="105"/>
        <v>0</v>
      </c>
      <c r="DC605" s="6">
        <f>Table1[[#This Row],[MOH 711 SGBV Total Survivors Seen]]</f>
        <v>1</v>
      </c>
      <c r="DD605" s="6">
        <f t="shared" si="106"/>
        <v>0</v>
      </c>
      <c r="DE605" s="6">
        <f t="shared" si="107"/>
        <v>0</v>
      </c>
      <c r="DF605" s="6">
        <f>SUM(Table1[[#This Row],[MOH 731_HIV_TB_StartTPT_&lt;15 HV03-31]:[MOH 731_HIV_TB_StartTPT_15+ HV03-32]])</f>
        <v>8</v>
      </c>
      <c r="DG605" s="6">
        <f t="shared" si="108"/>
        <v>0</v>
      </c>
      <c r="DH605" s="18"/>
      <c r="DI605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('202409_NcCkDlIqJuM','202409','NcCkDlIqJuM','14607','5','675','151','150','0','0','1','0','0','0','0','1','5','1337','151','1','14','2','0','0','0','2','0','2','24','0','0','1','0','0','8','0');</v>
      </c>
    </row>
    <row r="606" spans="2:113" x14ac:dyDescent="0.25">
      <c r="B606" s="1">
        <v>202409</v>
      </c>
      <c r="C606" s="2">
        <v>45536</v>
      </c>
      <c r="D606" s="1">
        <v>202409</v>
      </c>
      <c r="E606" s="1"/>
      <c r="F606" s="1" t="s">
        <v>637</v>
      </c>
      <c r="G606" s="1" t="s">
        <v>638</v>
      </c>
      <c r="H606" s="1">
        <v>14235</v>
      </c>
      <c r="I606" s="1"/>
      <c r="J606" s="1">
        <v>3</v>
      </c>
      <c r="K606" s="1">
        <v>42</v>
      </c>
      <c r="L606" s="1"/>
      <c r="M606" s="1"/>
      <c r="N606" s="1"/>
      <c r="O606" s="1"/>
      <c r="P606" s="1"/>
      <c r="Q606" s="1"/>
      <c r="R606" s="1"/>
      <c r="S606" s="1"/>
      <c r="T606" s="1"/>
      <c r="U606" s="1">
        <v>1</v>
      </c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>
        <v>29</v>
      </c>
      <c r="AK606" s="1"/>
      <c r="AL606" s="1">
        <v>10</v>
      </c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6">
        <f>SUM(Table1[[#This Row],[MOH 731_HTS_Positive_2-9 _(M)_ HV01-06]:[MOH 731_HTS_Positive_25+ _(F) (Including PMTCT)_HV01-15]])</f>
        <v>1</v>
      </c>
      <c r="CC606" s="16">
        <f>SUM(Table1[[#This Row],[MOH 731_HTS_Tests _(M)_ HV01-01]:[MOH 731_HTS_Tests _(F) (Including PMTCT)_ HV01-02]])</f>
        <v>45</v>
      </c>
      <c r="CD606" s="16">
        <f>Table1[[#This Row],[MOH 711 New ANC clients]]</f>
        <v>0</v>
      </c>
      <c r="CE606" s="6">
        <f>SUM(Table1[[#This Row],[MOH 731_EMTCT_Tested at ANC_Initial_HV02-02]])</f>
        <v>29</v>
      </c>
      <c r="CF606" s="6">
        <f t="shared" si="110"/>
        <v>0</v>
      </c>
      <c r="CG606" s="6">
        <f t="shared" si="110"/>
        <v>0</v>
      </c>
      <c r="CH606" s="6">
        <f>SUM(Table1[[#This Row],[MOH 731_EMTCT_Known Positive at 1st ANC_HV02-01]])</f>
        <v>0</v>
      </c>
      <c r="CI606" s="6">
        <f>SUM(Table1[[#This Row],[MOH 731_EMTCT_Positive Results_ANC_HV02-10]])</f>
        <v>0</v>
      </c>
      <c r="CJ606" s="6">
        <f t="shared" si="100"/>
        <v>0</v>
      </c>
      <c r="CK606" s="6">
        <f t="shared" si="101"/>
        <v>0</v>
      </c>
      <c r="CL606" s="6">
        <f>Table1[[#This Row],[MOH 731_EMTCT_Start HAART_ANC_HV02-15]]</f>
        <v>0</v>
      </c>
      <c r="CM606" s="6">
        <f>Table1[[#This Row],[MOH 731_EMTCT_On HAART at 1st ANC_HV02-14]]</f>
        <v>0</v>
      </c>
      <c r="CN606" s="6">
        <f>SUM(Table1[[#This Row],[MOH 731_HIV_TB_StartART_&lt;1 (M) HV03-01]:[MOH 731_HIV_TB_StartART_25+_(F)_HV03-14]])</f>
        <v>0</v>
      </c>
      <c r="CO606" s="6">
        <f>SUM(Table1[[#This Row],[MOH 731_HIV_TB_OnART_&lt;1 (M) HV03-15]:[MOH 731_HIV_TB_OnART_25+_(F)_HV03-28]])</f>
        <v>0</v>
      </c>
      <c r="CP606" s="6">
        <f>Table1[[#This Row],[anc1_731]]</f>
        <v>0</v>
      </c>
      <c r="CQ606" s="6">
        <f>Table1[[#This Row],[anc_kp]]</f>
        <v>0</v>
      </c>
      <c r="CR606" s="6">
        <f>Table1[[#This Row],[MOH 731_HIV_TB cases_New_HV03-61]]</f>
        <v>0</v>
      </c>
      <c r="CS606" s="6">
        <f>Table1[[#This Row],[MOH 731_HIV_TB New_KnownHIVPositive(KPs)_HV03-62]]</f>
        <v>0</v>
      </c>
      <c r="CT606" s="6">
        <f t="shared" si="102"/>
        <v>0</v>
      </c>
      <c r="CU606" s="6">
        <f t="shared" si="103"/>
        <v>0</v>
      </c>
      <c r="CV606" s="6">
        <f>Table1[[#This Row],[MOH 731_HIV_TB New HIV Positive_HV03-63]]</f>
        <v>0</v>
      </c>
      <c r="CW606" s="6">
        <f>Table1[[#This Row],[MOH 731_HIV_TB New Known HIV Positive (KP) on HAART_HV03-64]]</f>
        <v>0</v>
      </c>
      <c r="CX606" s="6">
        <f>Table1[[#This Row],[MOH 731_HIV_TB New_start_HAART_HV03-65]]</f>
        <v>0</v>
      </c>
      <c r="CY606" s="6">
        <f>SUM(Table1[[#This Row],[tb_alreadyart_3082]:[tb_newart_3083]])</f>
        <v>0</v>
      </c>
      <c r="CZ606" s="6">
        <f>SUM(Table1[[#This Row],[MOH 731_HTS_No. Initiated on PrEP (NEW)_General popn _(M)_ HV01-19]:[MOH 731_HTS_No. Initiated on PrEP (NEW)_Pregnant and breastfeeding women HV01-31]])</f>
        <v>0</v>
      </c>
      <c r="DA606" s="6">
        <f t="shared" si="104"/>
        <v>0</v>
      </c>
      <c r="DB606" s="6">
        <f t="shared" si="105"/>
        <v>0</v>
      </c>
      <c r="DC606" s="6">
        <f>Table1[[#This Row],[MOH 711 SGBV Total Survivors Seen]]</f>
        <v>0</v>
      </c>
      <c r="DD606" s="6">
        <f t="shared" si="106"/>
        <v>0</v>
      </c>
      <c r="DE606" s="6">
        <f t="shared" si="107"/>
        <v>0</v>
      </c>
      <c r="DF606" s="6">
        <f>SUM(Table1[[#This Row],[MOH 731_HIV_TB_StartTPT_&lt;15 HV03-31]:[MOH 731_HIV_TB_StartTPT_15+ HV03-32]])</f>
        <v>0</v>
      </c>
      <c r="DG606" s="6">
        <f t="shared" si="108"/>
        <v>0</v>
      </c>
      <c r="DH606" s="18"/>
      <c r="DI606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('202409_HXJMJmTVPUt','202409','HXJMJmTVPUt','14235','1','45','0','29','0','0','0','0','0','0','0','0','0','0','0','0','0','0','0','0','0','0','0','0','0','0','0','0','0','0','0','0');</v>
      </c>
    </row>
    <row r="607" spans="2:113" x14ac:dyDescent="0.25">
      <c r="B607" s="1">
        <v>202409</v>
      </c>
      <c r="C607" s="2">
        <v>45536</v>
      </c>
      <c r="D607" s="1">
        <v>202409</v>
      </c>
      <c r="E607" s="1"/>
      <c r="F607" s="1" t="s">
        <v>639</v>
      </c>
      <c r="G607" s="1" t="s">
        <v>640</v>
      </c>
      <c r="H607" s="1">
        <v>14236</v>
      </c>
      <c r="I607" s="1"/>
      <c r="J607" s="1">
        <v>1</v>
      </c>
      <c r="K607" s="1">
        <v>19</v>
      </c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>
        <v>8</v>
      </c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>
        <v>8</v>
      </c>
      <c r="BZ607" s="1"/>
      <c r="CA607" s="1"/>
      <c r="CB607" s="16">
        <f>SUM(Table1[[#This Row],[MOH 731_HTS_Positive_2-9 _(M)_ HV01-06]:[MOH 731_HTS_Positive_25+ _(F) (Including PMTCT)_HV01-15]])</f>
        <v>0</v>
      </c>
      <c r="CC607" s="16">
        <f>SUM(Table1[[#This Row],[MOH 731_HTS_Tests _(M)_ HV01-01]:[MOH 731_HTS_Tests _(F) (Including PMTCT)_ HV01-02]])</f>
        <v>20</v>
      </c>
      <c r="CD607" s="16">
        <f>Table1[[#This Row],[MOH 711 New ANC clients]]</f>
        <v>8</v>
      </c>
      <c r="CE607" s="6">
        <f>SUM(Table1[[#This Row],[MOH 731_EMTCT_Tested at ANC_Initial_HV02-02]])</f>
        <v>8</v>
      </c>
      <c r="CF607" s="6">
        <f t="shared" si="110"/>
        <v>0</v>
      </c>
      <c r="CG607" s="6">
        <f t="shared" si="110"/>
        <v>0</v>
      </c>
      <c r="CH607" s="6">
        <f>SUM(Table1[[#This Row],[MOH 731_EMTCT_Known Positive at 1st ANC_HV02-01]])</f>
        <v>0</v>
      </c>
      <c r="CI607" s="6">
        <f>SUM(Table1[[#This Row],[MOH 731_EMTCT_Positive Results_ANC_HV02-10]])</f>
        <v>0</v>
      </c>
      <c r="CJ607" s="6">
        <f t="shared" si="100"/>
        <v>0</v>
      </c>
      <c r="CK607" s="6">
        <f t="shared" si="101"/>
        <v>0</v>
      </c>
      <c r="CL607" s="6">
        <f>Table1[[#This Row],[MOH 731_EMTCT_Start HAART_ANC_HV02-15]]</f>
        <v>0</v>
      </c>
      <c r="CM607" s="6">
        <f>Table1[[#This Row],[MOH 731_EMTCT_On HAART at 1st ANC_HV02-14]]</f>
        <v>0</v>
      </c>
      <c r="CN607" s="6">
        <f>SUM(Table1[[#This Row],[MOH 731_HIV_TB_StartART_&lt;1 (M) HV03-01]:[MOH 731_HIV_TB_StartART_25+_(F)_HV03-14]])</f>
        <v>0</v>
      </c>
      <c r="CO607" s="6">
        <f>SUM(Table1[[#This Row],[MOH 731_HIV_TB_OnART_&lt;1 (M) HV03-15]:[MOH 731_HIV_TB_OnART_25+_(F)_HV03-28]])</f>
        <v>0</v>
      </c>
      <c r="CP607" s="6">
        <f>Table1[[#This Row],[anc1_731]]</f>
        <v>8</v>
      </c>
      <c r="CQ607" s="6">
        <f>Table1[[#This Row],[anc_kp]]</f>
        <v>0</v>
      </c>
      <c r="CR607" s="6">
        <f>Table1[[#This Row],[MOH 731_HIV_TB cases_New_HV03-61]]</f>
        <v>0</v>
      </c>
      <c r="CS607" s="6">
        <f>Table1[[#This Row],[MOH 731_HIV_TB New_KnownHIVPositive(KPs)_HV03-62]]</f>
        <v>0</v>
      </c>
      <c r="CT607" s="6">
        <f t="shared" si="102"/>
        <v>0</v>
      </c>
      <c r="CU607" s="6">
        <f t="shared" si="103"/>
        <v>0</v>
      </c>
      <c r="CV607" s="6">
        <f>Table1[[#This Row],[MOH 731_HIV_TB New HIV Positive_HV03-63]]</f>
        <v>0</v>
      </c>
      <c r="CW607" s="6">
        <f>Table1[[#This Row],[MOH 731_HIV_TB New Known HIV Positive (KP) on HAART_HV03-64]]</f>
        <v>0</v>
      </c>
      <c r="CX607" s="6">
        <f>Table1[[#This Row],[MOH 731_HIV_TB New_start_HAART_HV03-65]]</f>
        <v>0</v>
      </c>
      <c r="CY607" s="6">
        <f>SUM(Table1[[#This Row],[tb_alreadyart_3082]:[tb_newart_3083]])</f>
        <v>0</v>
      </c>
      <c r="CZ607" s="6">
        <f>SUM(Table1[[#This Row],[MOH 731_HTS_No. Initiated on PrEP (NEW)_General popn _(M)_ HV01-19]:[MOH 731_HTS_No. Initiated on PrEP (NEW)_Pregnant and breastfeeding women HV01-31]])</f>
        <v>0</v>
      </c>
      <c r="DA607" s="6">
        <f t="shared" si="104"/>
        <v>0</v>
      </c>
      <c r="DB607" s="6">
        <f t="shared" si="105"/>
        <v>0</v>
      </c>
      <c r="DC607" s="6">
        <f>Table1[[#This Row],[MOH 711 SGBV Total Survivors Seen]]</f>
        <v>0</v>
      </c>
      <c r="DD607" s="6">
        <f t="shared" si="106"/>
        <v>0</v>
      </c>
      <c r="DE607" s="6">
        <f t="shared" si="107"/>
        <v>0</v>
      </c>
      <c r="DF607" s="6">
        <f>SUM(Table1[[#This Row],[MOH 731_HIV_TB_StartTPT_&lt;15 HV03-31]:[MOH 731_HIV_TB_StartTPT_15+ HV03-32]])</f>
        <v>0</v>
      </c>
      <c r="DG607" s="6">
        <f t="shared" si="108"/>
        <v>0</v>
      </c>
      <c r="DH607" s="18"/>
      <c r="DI607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('202409_JnIq6KZ1Itj','202409','JnIq6KZ1Itj','14236','0','20','8','8','0','0','0','0','0','0','0','0','0','0','8','0','0','0','0','0','0','0','0','0','0','0','0','0','0','0','0','0');</v>
      </c>
    </row>
    <row r="608" spans="2:113" x14ac:dyDescent="0.25">
      <c r="B608" s="1">
        <v>202409</v>
      </c>
      <c r="C608" s="2">
        <v>45536</v>
      </c>
      <c r="D608" s="1">
        <v>202409</v>
      </c>
      <c r="E608" s="1"/>
      <c r="F608" s="1" t="s">
        <v>100</v>
      </c>
      <c r="G608" s="1" t="s">
        <v>101</v>
      </c>
      <c r="H608" s="1">
        <v>14246</v>
      </c>
      <c r="I608" s="1"/>
      <c r="J608" s="1">
        <v>2</v>
      </c>
      <c r="K608" s="1">
        <v>2</v>
      </c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>
        <v>2</v>
      </c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>
        <v>2</v>
      </c>
      <c r="BZ608" s="1"/>
      <c r="CA608" s="1"/>
      <c r="CB608" s="16">
        <f>SUM(Table1[[#This Row],[MOH 731_HTS_Positive_2-9 _(M)_ HV01-06]:[MOH 731_HTS_Positive_25+ _(F) (Including PMTCT)_HV01-15]])</f>
        <v>0</v>
      </c>
      <c r="CC608" s="16">
        <f>SUM(Table1[[#This Row],[MOH 731_HTS_Tests _(M)_ HV01-01]:[MOH 731_HTS_Tests _(F) (Including PMTCT)_ HV01-02]])</f>
        <v>4</v>
      </c>
      <c r="CD608" s="16">
        <f>Table1[[#This Row],[MOH 711 New ANC clients]]</f>
        <v>2</v>
      </c>
      <c r="CE608" s="6">
        <f>SUM(Table1[[#This Row],[MOH 731_EMTCT_Tested at ANC_Initial_HV02-02]])</f>
        <v>2</v>
      </c>
      <c r="CF608" s="6">
        <f t="shared" si="110"/>
        <v>0</v>
      </c>
      <c r="CG608" s="6">
        <f t="shared" si="110"/>
        <v>0</v>
      </c>
      <c r="CH608" s="6">
        <f>SUM(Table1[[#This Row],[MOH 731_EMTCT_Known Positive at 1st ANC_HV02-01]])</f>
        <v>0</v>
      </c>
      <c r="CI608" s="6">
        <f>SUM(Table1[[#This Row],[MOH 731_EMTCT_Positive Results_ANC_HV02-10]])</f>
        <v>0</v>
      </c>
      <c r="CJ608" s="6">
        <f t="shared" si="100"/>
        <v>0</v>
      </c>
      <c r="CK608" s="6">
        <f t="shared" si="101"/>
        <v>0</v>
      </c>
      <c r="CL608" s="6">
        <f>Table1[[#This Row],[MOH 731_EMTCT_Start HAART_ANC_HV02-15]]</f>
        <v>0</v>
      </c>
      <c r="CM608" s="6">
        <f>Table1[[#This Row],[MOH 731_EMTCT_On HAART at 1st ANC_HV02-14]]</f>
        <v>0</v>
      </c>
      <c r="CN608" s="6">
        <f>SUM(Table1[[#This Row],[MOH 731_HIV_TB_StartART_&lt;1 (M) HV03-01]:[MOH 731_HIV_TB_StartART_25+_(F)_HV03-14]])</f>
        <v>0</v>
      </c>
      <c r="CO608" s="6">
        <f>SUM(Table1[[#This Row],[MOH 731_HIV_TB_OnART_&lt;1 (M) HV03-15]:[MOH 731_HIV_TB_OnART_25+_(F)_HV03-28]])</f>
        <v>0</v>
      </c>
      <c r="CP608" s="6">
        <f>Table1[[#This Row],[anc1_731]]</f>
        <v>2</v>
      </c>
      <c r="CQ608" s="6">
        <f>Table1[[#This Row],[anc_kp]]</f>
        <v>0</v>
      </c>
      <c r="CR608" s="6">
        <f>Table1[[#This Row],[MOH 731_HIV_TB cases_New_HV03-61]]</f>
        <v>0</v>
      </c>
      <c r="CS608" s="6">
        <f>Table1[[#This Row],[MOH 731_HIV_TB New_KnownHIVPositive(KPs)_HV03-62]]</f>
        <v>0</v>
      </c>
      <c r="CT608" s="6">
        <f t="shared" si="102"/>
        <v>0</v>
      </c>
      <c r="CU608" s="6">
        <f t="shared" si="103"/>
        <v>0</v>
      </c>
      <c r="CV608" s="6">
        <f>Table1[[#This Row],[MOH 731_HIV_TB New HIV Positive_HV03-63]]</f>
        <v>0</v>
      </c>
      <c r="CW608" s="6">
        <f>Table1[[#This Row],[MOH 731_HIV_TB New Known HIV Positive (KP) on HAART_HV03-64]]</f>
        <v>0</v>
      </c>
      <c r="CX608" s="6">
        <f>Table1[[#This Row],[MOH 731_HIV_TB New_start_HAART_HV03-65]]</f>
        <v>0</v>
      </c>
      <c r="CY608" s="6">
        <f>SUM(Table1[[#This Row],[tb_alreadyart_3082]:[tb_newart_3083]])</f>
        <v>0</v>
      </c>
      <c r="CZ608" s="6">
        <f>SUM(Table1[[#This Row],[MOH 731_HTS_No. Initiated on PrEP (NEW)_General popn _(M)_ HV01-19]:[MOH 731_HTS_No. Initiated on PrEP (NEW)_Pregnant and breastfeeding women HV01-31]])</f>
        <v>0</v>
      </c>
      <c r="DA608" s="6">
        <f t="shared" si="104"/>
        <v>0</v>
      </c>
      <c r="DB608" s="6">
        <f t="shared" si="105"/>
        <v>0</v>
      </c>
      <c r="DC608" s="6">
        <f>Table1[[#This Row],[MOH 711 SGBV Total Survivors Seen]]</f>
        <v>0</v>
      </c>
      <c r="DD608" s="6">
        <f t="shared" si="106"/>
        <v>0</v>
      </c>
      <c r="DE608" s="6">
        <f t="shared" si="107"/>
        <v>0</v>
      </c>
      <c r="DF608" s="6">
        <f>SUM(Table1[[#This Row],[MOH 731_HIV_TB_StartTPT_&lt;15 HV03-31]:[MOH 731_HIV_TB_StartTPT_15+ HV03-32]])</f>
        <v>0</v>
      </c>
      <c r="DG608" s="6">
        <f t="shared" si="108"/>
        <v>0</v>
      </c>
      <c r="DH608" s="18"/>
      <c r="DI608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('202409_pTlrkLDOyAx','202409','pTlrkLDOyAx','14246','0','4','2','2','0','0','0','0','0','0','0','0','0','0','2','0','0','0','0','0','0','0','0','0','0','0','0','0','0','0','0','0');</v>
      </c>
    </row>
    <row r="609" spans="2:113" x14ac:dyDescent="0.25">
      <c r="B609" s="1">
        <v>202409</v>
      </c>
      <c r="C609" s="2">
        <v>45536</v>
      </c>
      <c r="D609" s="1">
        <v>202409</v>
      </c>
      <c r="E609" s="1"/>
      <c r="F609" s="1" t="s">
        <v>641</v>
      </c>
      <c r="G609" s="1" t="s">
        <v>642</v>
      </c>
      <c r="H609" s="1">
        <v>28844</v>
      </c>
      <c r="I609" s="1"/>
      <c r="J609" s="1">
        <v>2</v>
      </c>
      <c r="K609" s="1">
        <v>1</v>
      </c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>
        <v>1</v>
      </c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6">
        <f>SUM(Table1[[#This Row],[MOH 731_HTS_Positive_2-9 _(M)_ HV01-06]:[MOH 731_HTS_Positive_25+ _(F) (Including PMTCT)_HV01-15]])</f>
        <v>0</v>
      </c>
      <c r="CC609" s="16">
        <f>SUM(Table1[[#This Row],[MOH 731_HTS_Tests _(M)_ HV01-01]:[MOH 731_HTS_Tests _(F) (Including PMTCT)_ HV01-02]])</f>
        <v>3</v>
      </c>
      <c r="CD609" s="16">
        <f>Table1[[#This Row],[MOH 711 New ANC clients]]</f>
        <v>0</v>
      </c>
      <c r="CE609" s="6">
        <f>SUM(Table1[[#This Row],[MOH 731_EMTCT_Tested at ANC_Initial_HV02-02]])</f>
        <v>0</v>
      </c>
      <c r="CF609" s="6">
        <f t="shared" si="110"/>
        <v>0</v>
      </c>
      <c r="CG609" s="6">
        <f t="shared" si="110"/>
        <v>0</v>
      </c>
      <c r="CH609" s="6">
        <f>SUM(Table1[[#This Row],[MOH 731_EMTCT_Known Positive at 1st ANC_HV02-01]])</f>
        <v>0</v>
      </c>
      <c r="CI609" s="6">
        <f>SUM(Table1[[#This Row],[MOH 731_EMTCT_Positive Results_ANC_HV02-10]])</f>
        <v>0</v>
      </c>
      <c r="CJ609" s="6">
        <f t="shared" si="100"/>
        <v>0</v>
      </c>
      <c r="CK609" s="6">
        <f t="shared" si="101"/>
        <v>0</v>
      </c>
      <c r="CL609" s="6">
        <f>Table1[[#This Row],[MOH 731_EMTCT_Start HAART_ANC_HV02-15]]</f>
        <v>0</v>
      </c>
      <c r="CM609" s="6">
        <f>Table1[[#This Row],[MOH 731_EMTCT_On HAART at 1st ANC_HV02-14]]</f>
        <v>0</v>
      </c>
      <c r="CN609" s="6">
        <f>SUM(Table1[[#This Row],[MOH 731_HIV_TB_StartART_&lt;1 (M) HV03-01]:[MOH 731_HIV_TB_StartART_25+_(F)_HV03-14]])</f>
        <v>0</v>
      </c>
      <c r="CO609" s="6">
        <f>SUM(Table1[[#This Row],[MOH 731_HIV_TB_OnART_&lt;1 (M) HV03-15]:[MOH 731_HIV_TB_OnART_25+_(F)_HV03-28]])</f>
        <v>0</v>
      </c>
      <c r="CP609" s="6">
        <f>Table1[[#This Row],[anc1_731]]</f>
        <v>0</v>
      </c>
      <c r="CQ609" s="6">
        <f>Table1[[#This Row],[anc_kp]]</f>
        <v>0</v>
      </c>
      <c r="CR609" s="6">
        <f>Table1[[#This Row],[MOH 731_HIV_TB cases_New_HV03-61]]</f>
        <v>0</v>
      </c>
      <c r="CS609" s="6">
        <f>Table1[[#This Row],[MOH 731_HIV_TB New_KnownHIVPositive(KPs)_HV03-62]]</f>
        <v>0</v>
      </c>
      <c r="CT609" s="6">
        <f t="shared" si="102"/>
        <v>0</v>
      </c>
      <c r="CU609" s="6">
        <f t="shared" si="103"/>
        <v>0</v>
      </c>
      <c r="CV609" s="6">
        <f>Table1[[#This Row],[MOH 731_HIV_TB New HIV Positive_HV03-63]]</f>
        <v>0</v>
      </c>
      <c r="CW609" s="6">
        <f>Table1[[#This Row],[MOH 731_HIV_TB New Known HIV Positive (KP) on HAART_HV03-64]]</f>
        <v>0</v>
      </c>
      <c r="CX609" s="6">
        <f>Table1[[#This Row],[MOH 731_HIV_TB New_start_HAART_HV03-65]]</f>
        <v>0</v>
      </c>
      <c r="CY609" s="6">
        <f>SUM(Table1[[#This Row],[tb_alreadyart_3082]:[tb_newart_3083]])</f>
        <v>0</v>
      </c>
      <c r="CZ609" s="6">
        <f>SUM(Table1[[#This Row],[MOH 731_HTS_No. Initiated on PrEP (NEW)_General popn _(M)_ HV01-19]:[MOH 731_HTS_No. Initiated on PrEP (NEW)_Pregnant and breastfeeding women HV01-31]])</f>
        <v>0</v>
      </c>
      <c r="DA609" s="6">
        <f t="shared" si="104"/>
        <v>0</v>
      </c>
      <c r="DB609" s="6">
        <f t="shared" si="105"/>
        <v>0</v>
      </c>
      <c r="DC609" s="6">
        <f>Table1[[#This Row],[MOH 711 SGBV Total Survivors Seen]]</f>
        <v>0</v>
      </c>
      <c r="DD609" s="6">
        <f t="shared" si="106"/>
        <v>0</v>
      </c>
      <c r="DE609" s="6">
        <f t="shared" si="107"/>
        <v>0</v>
      </c>
      <c r="DF609" s="6">
        <f>SUM(Table1[[#This Row],[MOH 731_HIV_TB_StartTPT_&lt;15 HV03-31]:[MOH 731_HIV_TB_StartTPT_15+ HV03-32]])</f>
        <v>0</v>
      </c>
      <c r="DG609" s="6">
        <f t="shared" si="108"/>
        <v>0</v>
      </c>
      <c r="DH609" s="18"/>
      <c r="DI609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('202409_jSSNGljYmAR','202409','jSSNGljYmAR','28844','0','3','0','0','0','0','0','0','0','0','0','0','0','0','0','0','0','0','0','0','0','0','0','0','0','0','0','0','0','0','0','0');</v>
      </c>
    </row>
    <row r="610" spans="2:113" x14ac:dyDescent="0.25">
      <c r="B610" s="1">
        <v>202409</v>
      </c>
      <c r="C610" s="2">
        <v>45536</v>
      </c>
      <c r="D610" s="1">
        <v>202409</v>
      </c>
      <c r="E610" s="1"/>
      <c r="F610" s="1" t="s">
        <v>102</v>
      </c>
      <c r="G610" s="1" t="s">
        <v>103</v>
      </c>
      <c r="H610" s="1">
        <v>26325</v>
      </c>
      <c r="I610" s="1"/>
      <c r="J610" s="1">
        <v>1</v>
      </c>
      <c r="K610" s="1">
        <v>2</v>
      </c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6">
        <f>SUM(Table1[[#This Row],[MOH 731_HTS_Positive_2-9 _(M)_ HV01-06]:[MOH 731_HTS_Positive_25+ _(F) (Including PMTCT)_HV01-15]])</f>
        <v>0</v>
      </c>
      <c r="CC610" s="16">
        <f>SUM(Table1[[#This Row],[MOH 731_HTS_Tests _(M)_ HV01-01]:[MOH 731_HTS_Tests _(F) (Including PMTCT)_ HV01-02]])</f>
        <v>3</v>
      </c>
      <c r="CD610" s="16">
        <f>Table1[[#This Row],[MOH 711 New ANC clients]]</f>
        <v>0</v>
      </c>
      <c r="CE610" s="6">
        <f>SUM(Table1[[#This Row],[MOH 731_EMTCT_Tested at ANC_Initial_HV02-02]])</f>
        <v>0</v>
      </c>
      <c r="CF610" s="6">
        <f t="shared" si="110"/>
        <v>0</v>
      </c>
      <c r="CG610" s="6">
        <f t="shared" si="110"/>
        <v>0</v>
      </c>
      <c r="CH610" s="6">
        <f>SUM(Table1[[#This Row],[MOH 731_EMTCT_Known Positive at 1st ANC_HV02-01]])</f>
        <v>0</v>
      </c>
      <c r="CI610" s="6">
        <f>SUM(Table1[[#This Row],[MOH 731_EMTCT_Positive Results_ANC_HV02-10]])</f>
        <v>0</v>
      </c>
      <c r="CJ610" s="6">
        <f t="shared" si="100"/>
        <v>0</v>
      </c>
      <c r="CK610" s="6">
        <f t="shared" si="101"/>
        <v>0</v>
      </c>
      <c r="CL610" s="6">
        <f>Table1[[#This Row],[MOH 731_EMTCT_Start HAART_ANC_HV02-15]]</f>
        <v>0</v>
      </c>
      <c r="CM610" s="6">
        <f>Table1[[#This Row],[MOH 731_EMTCT_On HAART at 1st ANC_HV02-14]]</f>
        <v>0</v>
      </c>
      <c r="CN610" s="6">
        <f>SUM(Table1[[#This Row],[MOH 731_HIV_TB_StartART_&lt;1 (M) HV03-01]:[MOH 731_HIV_TB_StartART_25+_(F)_HV03-14]])</f>
        <v>0</v>
      </c>
      <c r="CO610" s="6">
        <f>SUM(Table1[[#This Row],[MOH 731_HIV_TB_OnART_&lt;1 (M) HV03-15]:[MOH 731_HIV_TB_OnART_25+_(F)_HV03-28]])</f>
        <v>0</v>
      </c>
      <c r="CP610" s="6">
        <f>Table1[[#This Row],[anc1_731]]</f>
        <v>0</v>
      </c>
      <c r="CQ610" s="6">
        <f>Table1[[#This Row],[anc_kp]]</f>
        <v>0</v>
      </c>
      <c r="CR610" s="6">
        <f>Table1[[#This Row],[MOH 731_HIV_TB cases_New_HV03-61]]</f>
        <v>0</v>
      </c>
      <c r="CS610" s="6">
        <f>Table1[[#This Row],[MOH 731_HIV_TB New_KnownHIVPositive(KPs)_HV03-62]]</f>
        <v>0</v>
      </c>
      <c r="CT610" s="6">
        <f t="shared" si="102"/>
        <v>0</v>
      </c>
      <c r="CU610" s="6">
        <f t="shared" si="103"/>
        <v>0</v>
      </c>
      <c r="CV610" s="6">
        <f>Table1[[#This Row],[MOH 731_HIV_TB New HIV Positive_HV03-63]]</f>
        <v>0</v>
      </c>
      <c r="CW610" s="6">
        <f>Table1[[#This Row],[MOH 731_HIV_TB New Known HIV Positive (KP) on HAART_HV03-64]]</f>
        <v>0</v>
      </c>
      <c r="CX610" s="6">
        <f>Table1[[#This Row],[MOH 731_HIV_TB New_start_HAART_HV03-65]]</f>
        <v>0</v>
      </c>
      <c r="CY610" s="6">
        <f>SUM(Table1[[#This Row],[tb_alreadyart_3082]:[tb_newart_3083]])</f>
        <v>0</v>
      </c>
      <c r="CZ610" s="6">
        <f>SUM(Table1[[#This Row],[MOH 731_HTS_No. Initiated on PrEP (NEW)_General popn _(M)_ HV01-19]:[MOH 731_HTS_No. Initiated on PrEP (NEW)_Pregnant and breastfeeding women HV01-31]])</f>
        <v>0</v>
      </c>
      <c r="DA610" s="6">
        <f t="shared" si="104"/>
        <v>0</v>
      </c>
      <c r="DB610" s="6">
        <f t="shared" si="105"/>
        <v>0</v>
      </c>
      <c r="DC610" s="6">
        <f>Table1[[#This Row],[MOH 711 SGBV Total Survivors Seen]]</f>
        <v>0</v>
      </c>
      <c r="DD610" s="6">
        <f t="shared" si="106"/>
        <v>0</v>
      </c>
      <c r="DE610" s="6">
        <f t="shared" si="107"/>
        <v>0</v>
      </c>
      <c r="DF610" s="6">
        <f>SUM(Table1[[#This Row],[MOH 731_HIV_TB_StartTPT_&lt;15 HV03-31]:[MOH 731_HIV_TB_StartTPT_15+ HV03-32]])</f>
        <v>0</v>
      </c>
      <c r="DG610" s="6">
        <f t="shared" si="108"/>
        <v>0</v>
      </c>
      <c r="DH610" s="18"/>
      <c r="DI610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('202409_POzNBYNzLLo','202409','POzNBYNzLLo','26325','0','3','0','0','0','0','0','0','0','0','0','0','0','0','0','0','0','0','0','0','0','0','0','0','0','0','0','0','0','0','0','0');</v>
      </c>
    </row>
    <row r="611" spans="2:113" x14ac:dyDescent="0.25">
      <c r="B611" s="1">
        <v>202409</v>
      </c>
      <c r="C611" s="2">
        <v>45536</v>
      </c>
      <c r="D611" s="1">
        <v>202409</v>
      </c>
      <c r="E611" s="1"/>
      <c r="F611" s="1" t="s">
        <v>514</v>
      </c>
      <c r="G611" s="1" t="s">
        <v>515</v>
      </c>
      <c r="H611" s="1">
        <v>15769</v>
      </c>
      <c r="I611" s="1"/>
      <c r="J611" s="1">
        <v>8</v>
      </c>
      <c r="K611" s="1">
        <v>16</v>
      </c>
      <c r="L611" s="1">
        <v>1</v>
      </c>
      <c r="M611" s="1"/>
      <c r="N611" s="1"/>
      <c r="O611" s="1"/>
      <c r="P611" s="1"/>
      <c r="Q611" s="1"/>
      <c r="R611" s="1"/>
      <c r="S611" s="1"/>
      <c r="T611" s="1"/>
      <c r="U611" s="1">
        <v>1</v>
      </c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>
        <v>2</v>
      </c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>
        <v>1</v>
      </c>
      <c r="AU611" s="1"/>
      <c r="AV611" s="1"/>
      <c r="AW611" s="1"/>
      <c r="AX611" s="1"/>
      <c r="AY611" s="1"/>
      <c r="AZ611" s="1"/>
      <c r="BA611" s="1"/>
      <c r="BB611" s="1"/>
      <c r="BC611" s="1">
        <v>1</v>
      </c>
      <c r="BD611" s="1"/>
      <c r="BE611" s="1"/>
      <c r="BF611" s="1">
        <v>1</v>
      </c>
      <c r="BG611" s="1">
        <v>2</v>
      </c>
      <c r="BH611" s="1">
        <v>2</v>
      </c>
      <c r="BI611" s="1">
        <v>2</v>
      </c>
      <c r="BJ611" s="1">
        <v>3</v>
      </c>
      <c r="BK611" s="1">
        <v>5</v>
      </c>
      <c r="BL611" s="1">
        <v>6</v>
      </c>
      <c r="BM611" s="1">
        <v>3</v>
      </c>
      <c r="BN611" s="1">
        <v>4</v>
      </c>
      <c r="BO611" s="1">
        <v>7</v>
      </c>
      <c r="BP611" s="1">
        <v>30</v>
      </c>
      <c r="BQ611" s="1">
        <v>81</v>
      </c>
      <c r="BR611" s="1"/>
      <c r="BS611" s="1">
        <v>14</v>
      </c>
      <c r="BT611" s="1"/>
      <c r="BU611" s="1"/>
      <c r="BV611" s="1"/>
      <c r="BW611" s="1"/>
      <c r="BX611" s="1"/>
      <c r="BY611" s="1"/>
      <c r="BZ611" s="1"/>
      <c r="CA611" s="1"/>
      <c r="CB611" s="16">
        <f>SUM(Table1[[#This Row],[MOH 731_HTS_Positive_2-9 _(M)_ HV01-06]:[MOH 731_HTS_Positive_25+ _(F) (Including PMTCT)_HV01-15]])</f>
        <v>2</v>
      </c>
      <c r="CC611" s="16">
        <f>SUM(Table1[[#This Row],[MOH 731_HTS_Tests _(M)_ HV01-01]:[MOH 731_HTS_Tests _(F) (Including PMTCT)_ HV01-02]])</f>
        <v>24</v>
      </c>
      <c r="CD611" s="16">
        <f>Table1[[#This Row],[MOH 711 New ANC clients]]</f>
        <v>0</v>
      </c>
      <c r="CE611" s="6">
        <f>SUM(Table1[[#This Row],[MOH 731_EMTCT_Tested at ANC_Initial_HV02-02]])</f>
        <v>0</v>
      </c>
      <c r="CF611" s="6">
        <f t="shared" si="110"/>
        <v>0</v>
      </c>
      <c r="CG611" s="6">
        <f t="shared" si="110"/>
        <v>0</v>
      </c>
      <c r="CH611" s="6">
        <f>SUM(Table1[[#This Row],[MOH 731_EMTCT_Known Positive at 1st ANC_HV02-01]])</f>
        <v>0</v>
      </c>
      <c r="CI611" s="6">
        <f>SUM(Table1[[#This Row],[MOH 731_EMTCT_Positive Results_ANC_HV02-10]])</f>
        <v>0</v>
      </c>
      <c r="CJ611" s="6">
        <f t="shared" si="100"/>
        <v>0</v>
      </c>
      <c r="CK611" s="6">
        <f t="shared" si="101"/>
        <v>0</v>
      </c>
      <c r="CL611" s="6">
        <f>Table1[[#This Row],[MOH 731_EMTCT_Start HAART_ANC_HV02-15]]</f>
        <v>0</v>
      </c>
      <c r="CM611" s="6">
        <f>Table1[[#This Row],[MOH 731_EMTCT_On HAART at 1st ANC_HV02-14]]</f>
        <v>0</v>
      </c>
      <c r="CN611" s="6">
        <f>SUM(Table1[[#This Row],[MOH 731_HIV_TB_StartART_&lt;1 (M) HV03-01]:[MOH 731_HIV_TB_StartART_25+_(F)_HV03-14]])</f>
        <v>2</v>
      </c>
      <c r="CO611" s="6">
        <f>SUM(Table1[[#This Row],[MOH 731_HIV_TB_OnART_&lt;1 (M) HV03-15]:[MOH 731_HIV_TB_OnART_25+_(F)_HV03-28]])</f>
        <v>146</v>
      </c>
      <c r="CP611" s="6">
        <f>Table1[[#This Row],[anc1_731]]</f>
        <v>0</v>
      </c>
      <c r="CQ611" s="6">
        <f>Table1[[#This Row],[anc_kp]]</f>
        <v>0</v>
      </c>
      <c r="CR611" s="6">
        <f>Table1[[#This Row],[MOH 731_HIV_TB cases_New_HV03-61]]</f>
        <v>0</v>
      </c>
      <c r="CS611" s="6">
        <f>Table1[[#This Row],[MOH 731_HIV_TB New_KnownHIVPositive(KPs)_HV03-62]]</f>
        <v>0</v>
      </c>
      <c r="CT611" s="6">
        <f t="shared" si="102"/>
        <v>0</v>
      </c>
      <c r="CU611" s="6">
        <f t="shared" si="103"/>
        <v>0</v>
      </c>
      <c r="CV611" s="6">
        <f>Table1[[#This Row],[MOH 731_HIV_TB New HIV Positive_HV03-63]]</f>
        <v>0</v>
      </c>
      <c r="CW611" s="6">
        <f>Table1[[#This Row],[MOH 731_HIV_TB New Known HIV Positive (KP) on HAART_HV03-64]]</f>
        <v>0</v>
      </c>
      <c r="CX611" s="6">
        <f>Table1[[#This Row],[MOH 731_HIV_TB New_start_HAART_HV03-65]]</f>
        <v>0</v>
      </c>
      <c r="CY611" s="6">
        <f>SUM(Table1[[#This Row],[tb_alreadyart_3082]:[tb_newart_3083]])</f>
        <v>0</v>
      </c>
      <c r="CZ611" s="6">
        <f>SUM(Table1[[#This Row],[MOH 731_HTS_No. Initiated on PrEP (NEW)_General popn _(M)_ HV01-19]:[MOH 731_HTS_No. Initiated on PrEP (NEW)_Pregnant and breastfeeding women HV01-31]])</f>
        <v>2</v>
      </c>
      <c r="DA611" s="6">
        <f t="shared" si="104"/>
        <v>0</v>
      </c>
      <c r="DB611" s="6">
        <f t="shared" si="105"/>
        <v>0</v>
      </c>
      <c r="DC611" s="6">
        <f>Table1[[#This Row],[MOH 711 SGBV Total Survivors Seen]]</f>
        <v>0</v>
      </c>
      <c r="DD611" s="6">
        <f t="shared" si="106"/>
        <v>0</v>
      </c>
      <c r="DE611" s="6">
        <f t="shared" si="107"/>
        <v>0</v>
      </c>
      <c r="DF611" s="6">
        <f>SUM(Table1[[#This Row],[MOH 731_HIV_TB_StartTPT_&lt;15 HV03-31]:[MOH 731_HIV_TB_StartTPT_15+ HV03-32]])</f>
        <v>14</v>
      </c>
      <c r="DG611" s="6">
        <f t="shared" si="108"/>
        <v>0</v>
      </c>
      <c r="DH611" s="18"/>
      <c r="DI611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('202409_HOvK1bxRsNF','202409','HOvK1bxRsNF','15769','2','24','0','0','0','0','0','0','0','0','0','0','2','146','0','0','0','0','0','0','0','0','0','0','2','0','0','0','0','0','14','0');</v>
      </c>
    </row>
    <row r="612" spans="2:113" x14ac:dyDescent="0.25">
      <c r="B612" s="1">
        <v>202409</v>
      </c>
      <c r="C612" s="2">
        <v>45536</v>
      </c>
      <c r="D612" s="1">
        <v>202409</v>
      </c>
      <c r="E612" s="1"/>
      <c r="F612" s="1" t="s">
        <v>110</v>
      </c>
      <c r="G612" s="1" t="s">
        <v>111</v>
      </c>
      <c r="H612" s="1">
        <v>20436</v>
      </c>
      <c r="I612" s="1" t="s">
        <v>89</v>
      </c>
      <c r="J612" s="1">
        <v>1</v>
      </c>
      <c r="K612" s="1">
        <v>4</v>
      </c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>
        <v>2</v>
      </c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>
        <v>2</v>
      </c>
      <c r="BZ612" s="1"/>
      <c r="CA612" s="1"/>
      <c r="CB612" s="16">
        <f>SUM(Table1[[#This Row],[MOH 731_HTS_Positive_2-9 _(M)_ HV01-06]:[MOH 731_HTS_Positive_25+ _(F) (Including PMTCT)_HV01-15]])</f>
        <v>0</v>
      </c>
      <c r="CC612" s="16">
        <f>SUM(Table1[[#This Row],[MOH 731_HTS_Tests _(M)_ HV01-01]:[MOH 731_HTS_Tests _(F) (Including PMTCT)_ HV01-02]])</f>
        <v>5</v>
      </c>
      <c r="CD612" s="16">
        <f>Table1[[#This Row],[MOH 711 New ANC clients]]</f>
        <v>2</v>
      </c>
      <c r="CE612" s="6">
        <f>SUM(Table1[[#This Row],[MOH 731_EMTCT_Tested at ANC_Initial_HV02-02]])</f>
        <v>2</v>
      </c>
      <c r="CF612" s="6">
        <f t="shared" si="110"/>
        <v>0</v>
      </c>
      <c r="CG612" s="6">
        <f t="shared" si="110"/>
        <v>0</v>
      </c>
      <c r="CH612" s="6">
        <f>SUM(Table1[[#This Row],[MOH 731_EMTCT_Known Positive at 1st ANC_HV02-01]])</f>
        <v>0</v>
      </c>
      <c r="CI612" s="6">
        <f>SUM(Table1[[#This Row],[MOH 731_EMTCT_Positive Results_ANC_HV02-10]])</f>
        <v>0</v>
      </c>
      <c r="CJ612" s="6">
        <f t="shared" si="100"/>
        <v>0</v>
      </c>
      <c r="CK612" s="6">
        <f t="shared" si="101"/>
        <v>0</v>
      </c>
      <c r="CL612" s="6">
        <f>Table1[[#This Row],[MOH 731_EMTCT_Start HAART_ANC_HV02-15]]</f>
        <v>0</v>
      </c>
      <c r="CM612" s="6">
        <f>Table1[[#This Row],[MOH 731_EMTCT_On HAART at 1st ANC_HV02-14]]</f>
        <v>0</v>
      </c>
      <c r="CN612" s="6">
        <f>SUM(Table1[[#This Row],[MOH 731_HIV_TB_StartART_&lt;1 (M) HV03-01]:[MOH 731_HIV_TB_StartART_25+_(F)_HV03-14]])</f>
        <v>0</v>
      </c>
      <c r="CO612" s="6">
        <f>SUM(Table1[[#This Row],[MOH 731_HIV_TB_OnART_&lt;1 (M) HV03-15]:[MOH 731_HIV_TB_OnART_25+_(F)_HV03-28]])</f>
        <v>0</v>
      </c>
      <c r="CP612" s="6">
        <f>Table1[[#This Row],[anc1_731]]</f>
        <v>2</v>
      </c>
      <c r="CQ612" s="6">
        <f>Table1[[#This Row],[anc_kp]]</f>
        <v>0</v>
      </c>
      <c r="CR612" s="6">
        <f>Table1[[#This Row],[MOH 731_HIV_TB cases_New_HV03-61]]</f>
        <v>0</v>
      </c>
      <c r="CS612" s="6">
        <f>Table1[[#This Row],[MOH 731_HIV_TB New_KnownHIVPositive(KPs)_HV03-62]]</f>
        <v>0</v>
      </c>
      <c r="CT612" s="6">
        <f t="shared" si="102"/>
        <v>0</v>
      </c>
      <c r="CU612" s="6">
        <f t="shared" si="103"/>
        <v>0</v>
      </c>
      <c r="CV612" s="6">
        <f>Table1[[#This Row],[MOH 731_HIV_TB New HIV Positive_HV03-63]]</f>
        <v>0</v>
      </c>
      <c r="CW612" s="6">
        <f>Table1[[#This Row],[MOH 731_HIV_TB New Known HIV Positive (KP) on HAART_HV03-64]]</f>
        <v>0</v>
      </c>
      <c r="CX612" s="6">
        <f>Table1[[#This Row],[MOH 731_HIV_TB New_start_HAART_HV03-65]]</f>
        <v>0</v>
      </c>
      <c r="CY612" s="6">
        <f>SUM(Table1[[#This Row],[tb_alreadyart_3082]:[tb_newart_3083]])</f>
        <v>0</v>
      </c>
      <c r="CZ612" s="6">
        <f>SUM(Table1[[#This Row],[MOH 731_HTS_No. Initiated on PrEP (NEW)_General popn _(M)_ HV01-19]:[MOH 731_HTS_No. Initiated on PrEP (NEW)_Pregnant and breastfeeding women HV01-31]])</f>
        <v>0</v>
      </c>
      <c r="DA612" s="6">
        <f t="shared" si="104"/>
        <v>0</v>
      </c>
      <c r="DB612" s="6">
        <f t="shared" si="105"/>
        <v>0</v>
      </c>
      <c r="DC612" s="6">
        <f>Table1[[#This Row],[MOH 711 SGBV Total Survivors Seen]]</f>
        <v>0</v>
      </c>
      <c r="DD612" s="6">
        <f t="shared" si="106"/>
        <v>0</v>
      </c>
      <c r="DE612" s="6">
        <f t="shared" si="107"/>
        <v>0</v>
      </c>
      <c r="DF612" s="6">
        <f>SUM(Table1[[#This Row],[MOH 731_HIV_TB_StartTPT_&lt;15 HV03-31]:[MOH 731_HIV_TB_StartTPT_15+ HV03-32]])</f>
        <v>0</v>
      </c>
      <c r="DG612" s="6">
        <f t="shared" si="108"/>
        <v>0</v>
      </c>
      <c r="DH612" s="18"/>
      <c r="DI612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('202409_IE9dGnb7S7h','202409','IE9dGnb7S7h','20436','0','5','2','2','0','0','0','0','0','0','0','0','0','0','2','0','0','0','0','0','0','0','0','0','0','0','0','0','0','0','0','0');</v>
      </c>
    </row>
    <row r="613" spans="2:113" x14ac:dyDescent="0.25">
      <c r="B613" s="1">
        <v>202409</v>
      </c>
      <c r="C613" s="2">
        <v>45536</v>
      </c>
      <c r="D613" s="1">
        <v>202409</v>
      </c>
      <c r="E613" s="1"/>
      <c r="F613" s="1" t="s">
        <v>114</v>
      </c>
      <c r="G613" s="1" t="s">
        <v>115</v>
      </c>
      <c r="H613" s="1">
        <v>14321</v>
      </c>
      <c r="I613" s="1"/>
      <c r="J613" s="1">
        <v>35</v>
      </c>
      <c r="K613" s="1">
        <v>135</v>
      </c>
      <c r="L613" s="1"/>
      <c r="M613" s="1"/>
      <c r="N613" s="1"/>
      <c r="O613" s="1"/>
      <c r="P613" s="1"/>
      <c r="Q613" s="1"/>
      <c r="R613" s="1"/>
      <c r="S613" s="1"/>
      <c r="T613" s="1">
        <v>2</v>
      </c>
      <c r="U613" s="1">
        <v>1</v>
      </c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>
        <v>95</v>
      </c>
      <c r="AK613" s="1"/>
      <c r="AL613" s="1"/>
      <c r="AM613" s="1">
        <v>1</v>
      </c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>
        <v>1</v>
      </c>
      <c r="BG613" s="1"/>
      <c r="BH613" s="1"/>
      <c r="BI613" s="1">
        <v>3</v>
      </c>
      <c r="BJ613" s="1">
        <v>1</v>
      </c>
      <c r="BK613" s="1"/>
      <c r="BL613" s="1">
        <v>2</v>
      </c>
      <c r="BM613" s="1">
        <v>2</v>
      </c>
      <c r="BN613" s="1"/>
      <c r="BO613" s="1">
        <v>1</v>
      </c>
      <c r="BP613" s="1">
        <v>20</v>
      </c>
      <c r="BQ613" s="1">
        <v>43</v>
      </c>
      <c r="BR613" s="1"/>
      <c r="BS613" s="1">
        <v>2</v>
      </c>
      <c r="BT613" s="1">
        <v>9</v>
      </c>
      <c r="BU613" s="1"/>
      <c r="BV613" s="1"/>
      <c r="BW613" s="1"/>
      <c r="BX613" s="1"/>
      <c r="BY613" s="1"/>
      <c r="BZ613" s="1"/>
      <c r="CA613" s="1"/>
      <c r="CB613" s="16">
        <f>SUM(Table1[[#This Row],[MOH 731_HTS_Positive_2-9 _(M)_ HV01-06]:[MOH 731_HTS_Positive_25+ _(F) (Including PMTCT)_HV01-15]])</f>
        <v>3</v>
      </c>
      <c r="CC613" s="16">
        <f>SUM(Table1[[#This Row],[MOH 731_HTS_Tests _(M)_ HV01-01]:[MOH 731_HTS_Tests _(F) (Including PMTCT)_ HV01-02]])</f>
        <v>170</v>
      </c>
      <c r="CD613" s="16">
        <f>Table1[[#This Row],[MOH 711 New ANC clients]]</f>
        <v>0</v>
      </c>
      <c r="CE613" s="6">
        <f>SUM(Table1[[#This Row],[MOH 731_EMTCT_Tested at ANC_Initial_HV02-02]])</f>
        <v>95</v>
      </c>
      <c r="CF613" s="6">
        <f t="shared" si="110"/>
        <v>0</v>
      </c>
      <c r="CG613" s="6">
        <f t="shared" si="110"/>
        <v>0</v>
      </c>
      <c r="CH613" s="6">
        <f>SUM(Table1[[#This Row],[MOH 731_EMTCT_Known Positive at 1st ANC_HV02-01]])</f>
        <v>0</v>
      </c>
      <c r="CI613" s="6">
        <f>SUM(Table1[[#This Row],[MOH 731_EMTCT_Positive Results_ANC_HV02-10]])</f>
        <v>1</v>
      </c>
      <c r="CJ613" s="6">
        <f t="shared" si="100"/>
        <v>0</v>
      </c>
      <c r="CK613" s="6">
        <f t="shared" si="101"/>
        <v>0</v>
      </c>
      <c r="CL613" s="6">
        <f>Table1[[#This Row],[MOH 731_EMTCT_Start HAART_ANC_HV02-15]]</f>
        <v>0</v>
      </c>
      <c r="CM613" s="6">
        <f>Table1[[#This Row],[MOH 731_EMTCT_On HAART at 1st ANC_HV02-14]]</f>
        <v>0</v>
      </c>
      <c r="CN613" s="6">
        <f>SUM(Table1[[#This Row],[MOH 731_HIV_TB_StartART_&lt;1 (M) HV03-01]:[MOH 731_HIV_TB_StartART_25+_(F)_HV03-14]])</f>
        <v>0</v>
      </c>
      <c r="CO613" s="6">
        <f>SUM(Table1[[#This Row],[MOH 731_HIV_TB_OnART_&lt;1 (M) HV03-15]:[MOH 731_HIV_TB_OnART_25+_(F)_HV03-28]])</f>
        <v>73</v>
      </c>
      <c r="CP613" s="6">
        <f>Table1[[#This Row],[anc1_731]]</f>
        <v>0</v>
      </c>
      <c r="CQ613" s="6">
        <f>Table1[[#This Row],[anc_kp]]</f>
        <v>0</v>
      </c>
      <c r="CR613" s="6">
        <f>Table1[[#This Row],[MOH 731_HIV_TB cases_New_HV03-61]]</f>
        <v>9</v>
      </c>
      <c r="CS613" s="6">
        <f>Table1[[#This Row],[MOH 731_HIV_TB New_KnownHIVPositive(KPs)_HV03-62]]</f>
        <v>0</v>
      </c>
      <c r="CT613" s="6">
        <f t="shared" si="102"/>
        <v>0</v>
      </c>
      <c r="CU613" s="6">
        <f t="shared" si="103"/>
        <v>0</v>
      </c>
      <c r="CV613" s="6">
        <f>Table1[[#This Row],[MOH 731_HIV_TB New HIV Positive_HV03-63]]</f>
        <v>0</v>
      </c>
      <c r="CW613" s="6">
        <f>Table1[[#This Row],[MOH 731_HIV_TB New Known HIV Positive (KP) on HAART_HV03-64]]</f>
        <v>0</v>
      </c>
      <c r="CX613" s="6">
        <f>Table1[[#This Row],[MOH 731_HIV_TB New_start_HAART_HV03-65]]</f>
        <v>0</v>
      </c>
      <c r="CY613" s="6">
        <f>SUM(Table1[[#This Row],[tb_alreadyart_3082]:[tb_newart_3083]])</f>
        <v>0</v>
      </c>
      <c r="CZ613" s="6">
        <f>SUM(Table1[[#This Row],[MOH 731_HTS_No. Initiated on PrEP (NEW)_General popn _(M)_ HV01-19]:[MOH 731_HTS_No. Initiated on PrEP (NEW)_Pregnant and breastfeeding women HV01-31]])</f>
        <v>0</v>
      </c>
      <c r="DA613" s="6">
        <f t="shared" si="104"/>
        <v>0</v>
      </c>
      <c r="DB613" s="6">
        <f t="shared" si="105"/>
        <v>0</v>
      </c>
      <c r="DC613" s="6">
        <f>Table1[[#This Row],[MOH 711 SGBV Total Survivors Seen]]</f>
        <v>0</v>
      </c>
      <c r="DD613" s="6">
        <f t="shared" si="106"/>
        <v>0</v>
      </c>
      <c r="DE613" s="6">
        <f t="shared" si="107"/>
        <v>0</v>
      </c>
      <c r="DF613" s="6">
        <f>SUM(Table1[[#This Row],[MOH 731_HIV_TB_StartTPT_&lt;15 HV03-31]:[MOH 731_HIV_TB_StartTPT_15+ HV03-32]])</f>
        <v>2</v>
      </c>
      <c r="DG613" s="6">
        <f t="shared" si="108"/>
        <v>0</v>
      </c>
      <c r="DH613" s="18"/>
      <c r="DI613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('202409_vUatEiL3txf','202409','vUatEiL3txf','14321','3','170','0','95','0','0','0','1','0','0','0','0','0','73','0','0','9','0','0','0','0','0','0','0','0','0','0','0','0','0','2','0');</v>
      </c>
    </row>
    <row r="614" spans="2:113" x14ac:dyDescent="0.25">
      <c r="B614" s="1">
        <v>202409</v>
      </c>
      <c r="C614" s="2">
        <v>45536</v>
      </c>
      <c r="D614" s="1">
        <v>202409</v>
      </c>
      <c r="E614" s="1"/>
      <c r="F614" s="1" t="s">
        <v>643</v>
      </c>
      <c r="G614" s="1" t="s">
        <v>644</v>
      </c>
      <c r="H614" s="1">
        <v>16736</v>
      </c>
      <c r="I614" s="1"/>
      <c r="J614" s="1">
        <v>2</v>
      </c>
      <c r="K614" s="1">
        <v>4</v>
      </c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>
        <v>3</v>
      </c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6">
        <f>SUM(Table1[[#This Row],[MOH 731_HTS_Positive_2-9 _(M)_ HV01-06]:[MOH 731_HTS_Positive_25+ _(F) (Including PMTCT)_HV01-15]])</f>
        <v>0</v>
      </c>
      <c r="CC614" s="16">
        <f>SUM(Table1[[#This Row],[MOH 731_HTS_Tests _(M)_ HV01-01]:[MOH 731_HTS_Tests _(F) (Including PMTCT)_ HV01-02]])</f>
        <v>6</v>
      </c>
      <c r="CD614" s="16">
        <f>Table1[[#This Row],[MOH 711 New ANC clients]]</f>
        <v>0</v>
      </c>
      <c r="CE614" s="6">
        <f>SUM(Table1[[#This Row],[MOH 731_EMTCT_Tested at ANC_Initial_HV02-02]])</f>
        <v>3</v>
      </c>
      <c r="CF614" s="6">
        <f t="shared" si="110"/>
        <v>0</v>
      </c>
      <c r="CG614" s="6">
        <f t="shared" si="110"/>
        <v>0</v>
      </c>
      <c r="CH614" s="6">
        <f>SUM(Table1[[#This Row],[MOH 731_EMTCT_Known Positive at 1st ANC_HV02-01]])</f>
        <v>0</v>
      </c>
      <c r="CI614" s="6">
        <f>SUM(Table1[[#This Row],[MOH 731_EMTCT_Positive Results_ANC_HV02-10]])</f>
        <v>0</v>
      </c>
      <c r="CJ614" s="6">
        <f t="shared" si="100"/>
        <v>0</v>
      </c>
      <c r="CK614" s="6">
        <f t="shared" si="101"/>
        <v>0</v>
      </c>
      <c r="CL614" s="6">
        <f>Table1[[#This Row],[MOH 731_EMTCT_Start HAART_ANC_HV02-15]]</f>
        <v>0</v>
      </c>
      <c r="CM614" s="6">
        <f>Table1[[#This Row],[MOH 731_EMTCT_On HAART at 1st ANC_HV02-14]]</f>
        <v>0</v>
      </c>
      <c r="CN614" s="6">
        <f>SUM(Table1[[#This Row],[MOH 731_HIV_TB_StartART_&lt;1 (M) HV03-01]:[MOH 731_HIV_TB_StartART_25+_(F)_HV03-14]])</f>
        <v>0</v>
      </c>
      <c r="CO614" s="6">
        <f>SUM(Table1[[#This Row],[MOH 731_HIV_TB_OnART_&lt;1 (M) HV03-15]:[MOH 731_HIV_TB_OnART_25+_(F)_HV03-28]])</f>
        <v>0</v>
      </c>
      <c r="CP614" s="6">
        <f>Table1[[#This Row],[anc1_731]]</f>
        <v>0</v>
      </c>
      <c r="CQ614" s="6">
        <f>Table1[[#This Row],[anc_kp]]</f>
        <v>0</v>
      </c>
      <c r="CR614" s="6">
        <f>Table1[[#This Row],[MOH 731_HIV_TB cases_New_HV03-61]]</f>
        <v>0</v>
      </c>
      <c r="CS614" s="6">
        <f>Table1[[#This Row],[MOH 731_HIV_TB New_KnownHIVPositive(KPs)_HV03-62]]</f>
        <v>0</v>
      </c>
      <c r="CT614" s="6">
        <f t="shared" si="102"/>
        <v>0</v>
      </c>
      <c r="CU614" s="6">
        <f t="shared" si="103"/>
        <v>0</v>
      </c>
      <c r="CV614" s="6">
        <f>Table1[[#This Row],[MOH 731_HIV_TB New HIV Positive_HV03-63]]</f>
        <v>0</v>
      </c>
      <c r="CW614" s="6">
        <f>Table1[[#This Row],[MOH 731_HIV_TB New Known HIV Positive (KP) on HAART_HV03-64]]</f>
        <v>0</v>
      </c>
      <c r="CX614" s="6">
        <f>Table1[[#This Row],[MOH 731_HIV_TB New_start_HAART_HV03-65]]</f>
        <v>0</v>
      </c>
      <c r="CY614" s="6">
        <f>SUM(Table1[[#This Row],[tb_alreadyart_3082]:[tb_newart_3083]])</f>
        <v>0</v>
      </c>
      <c r="CZ614" s="6">
        <f>SUM(Table1[[#This Row],[MOH 731_HTS_No. Initiated on PrEP (NEW)_General popn _(M)_ HV01-19]:[MOH 731_HTS_No. Initiated on PrEP (NEW)_Pregnant and breastfeeding women HV01-31]])</f>
        <v>0</v>
      </c>
      <c r="DA614" s="6">
        <f t="shared" si="104"/>
        <v>0</v>
      </c>
      <c r="DB614" s="6">
        <f t="shared" si="105"/>
        <v>0</v>
      </c>
      <c r="DC614" s="6">
        <f>Table1[[#This Row],[MOH 711 SGBV Total Survivors Seen]]</f>
        <v>0</v>
      </c>
      <c r="DD614" s="6">
        <f t="shared" si="106"/>
        <v>0</v>
      </c>
      <c r="DE614" s="6">
        <f t="shared" si="107"/>
        <v>0</v>
      </c>
      <c r="DF614" s="6">
        <f>SUM(Table1[[#This Row],[MOH 731_HIV_TB_StartTPT_&lt;15 HV03-31]:[MOH 731_HIV_TB_StartTPT_15+ HV03-32]])</f>
        <v>0</v>
      </c>
      <c r="DG614" s="6">
        <f t="shared" si="108"/>
        <v>0</v>
      </c>
      <c r="DH614" s="18"/>
      <c r="DI614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('202409_HxX500yuxqq','202409','HxX500yuxqq','16736','0','6','0','3','0','0','0','0','0','0','0','0','0','0','0','0','0','0','0','0','0','0','0','0','0','0','0','0','0','0','0','0');</v>
      </c>
    </row>
    <row r="615" spans="2:113" x14ac:dyDescent="0.25">
      <c r="B615" s="1">
        <v>202409</v>
      </c>
      <c r="C615" s="2">
        <v>45536</v>
      </c>
      <c r="D615" s="1">
        <v>202409</v>
      </c>
      <c r="E615" s="1"/>
      <c r="F615" s="1" t="s">
        <v>122</v>
      </c>
      <c r="G615" s="1" t="s">
        <v>123</v>
      </c>
      <c r="H615" s="1">
        <v>29825</v>
      </c>
      <c r="I615" s="1"/>
      <c r="J615" s="1">
        <v>4</v>
      </c>
      <c r="K615" s="1">
        <v>48</v>
      </c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>
        <v>7</v>
      </c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>
        <v>7</v>
      </c>
      <c r="BZ615" s="1"/>
      <c r="CA615" s="1"/>
      <c r="CB615" s="16">
        <f>SUM(Table1[[#This Row],[MOH 731_HTS_Positive_2-9 _(M)_ HV01-06]:[MOH 731_HTS_Positive_25+ _(F) (Including PMTCT)_HV01-15]])</f>
        <v>0</v>
      </c>
      <c r="CC615" s="16">
        <f>SUM(Table1[[#This Row],[MOH 731_HTS_Tests _(M)_ HV01-01]:[MOH 731_HTS_Tests _(F) (Including PMTCT)_ HV01-02]])</f>
        <v>52</v>
      </c>
      <c r="CD615" s="16">
        <f>Table1[[#This Row],[MOH 711 New ANC clients]]</f>
        <v>7</v>
      </c>
      <c r="CE615" s="6">
        <f>SUM(Table1[[#This Row],[MOH 731_EMTCT_Tested at ANC_Initial_HV02-02]])</f>
        <v>7</v>
      </c>
      <c r="CF615" s="6">
        <f t="shared" si="110"/>
        <v>0</v>
      </c>
      <c r="CG615" s="6">
        <f t="shared" si="110"/>
        <v>0</v>
      </c>
      <c r="CH615" s="6">
        <f>SUM(Table1[[#This Row],[MOH 731_EMTCT_Known Positive at 1st ANC_HV02-01]])</f>
        <v>0</v>
      </c>
      <c r="CI615" s="6">
        <f>SUM(Table1[[#This Row],[MOH 731_EMTCT_Positive Results_ANC_HV02-10]])</f>
        <v>0</v>
      </c>
      <c r="CJ615" s="6">
        <f t="shared" si="100"/>
        <v>0</v>
      </c>
      <c r="CK615" s="6">
        <f t="shared" si="101"/>
        <v>0</v>
      </c>
      <c r="CL615" s="6">
        <f>Table1[[#This Row],[MOH 731_EMTCT_Start HAART_ANC_HV02-15]]</f>
        <v>0</v>
      </c>
      <c r="CM615" s="6">
        <f>Table1[[#This Row],[MOH 731_EMTCT_On HAART at 1st ANC_HV02-14]]</f>
        <v>0</v>
      </c>
      <c r="CN615" s="6">
        <f>SUM(Table1[[#This Row],[MOH 731_HIV_TB_StartART_&lt;1 (M) HV03-01]:[MOH 731_HIV_TB_StartART_25+_(F)_HV03-14]])</f>
        <v>0</v>
      </c>
      <c r="CO615" s="6">
        <f>SUM(Table1[[#This Row],[MOH 731_HIV_TB_OnART_&lt;1 (M) HV03-15]:[MOH 731_HIV_TB_OnART_25+_(F)_HV03-28]])</f>
        <v>0</v>
      </c>
      <c r="CP615" s="6">
        <f>Table1[[#This Row],[anc1_731]]</f>
        <v>7</v>
      </c>
      <c r="CQ615" s="6">
        <f>Table1[[#This Row],[anc_kp]]</f>
        <v>0</v>
      </c>
      <c r="CR615" s="6">
        <f>Table1[[#This Row],[MOH 731_HIV_TB cases_New_HV03-61]]</f>
        <v>0</v>
      </c>
      <c r="CS615" s="6">
        <f>Table1[[#This Row],[MOH 731_HIV_TB New_KnownHIVPositive(KPs)_HV03-62]]</f>
        <v>0</v>
      </c>
      <c r="CT615" s="6">
        <f t="shared" si="102"/>
        <v>0</v>
      </c>
      <c r="CU615" s="6">
        <f t="shared" si="103"/>
        <v>0</v>
      </c>
      <c r="CV615" s="6">
        <f>Table1[[#This Row],[MOH 731_HIV_TB New HIV Positive_HV03-63]]</f>
        <v>0</v>
      </c>
      <c r="CW615" s="6">
        <f>Table1[[#This Row],[MOH 731_HIV_TB New Known HIV Positive (KP) on HAART_HV03-64]]</f>
        <v>0</v>
      </c>
      <c r="CX615" s="6">
        <f>Table1[[#This Row],[MOH 731_HIV_TB New_start_HAART_HV03-65]]</f>
        <v>0</v>
      </c>
      <c r="CY615" s="6">
        <f>SUM(Table1[[#This Row],[tb_alreadyart_3082]:[tb_newart_3083]])</f>
        <v>0</v>
      </c>
      <c r="CZ615" s="6">
        <f>SUM(Table1[[#This Row],[MOH 731_HTS_No. Initiated on PrEP (NEW)_General popn _(M)_ HV01-19]:[MOH 731_HTS_No. Initiated on PrEP (NEW)_Pregnant and breastfeeding women HV01-31]])</f>
        <v>0</v>
      </c>
      <c r="DA615" s="6">
        <f t="shared" si="104"/>
        <v>0</v>
      </c>
      <c r="DB615" s="6">
        <f t="shared" si="105"/>
        <v>0</v>
      </c>
      <c r="DC615" s="6">
        <f>Table1[[#This Row],[MOH 711 SGBV Total Survivors Seen]]</f>
        <v>0</v>
      </c>
      <c r="DD615" s="6">
        <f t="shared" si="106"/>
        <v>0</v>
      </c>
      <c r="DE615" s="6">
        <f t="shared" si="107"/>
        <v>0</v>
      </c>
      <c r="DF615" s="6">
        <f>SUM(Table1[[#This Row],[MOH 731_HIV_TB_StartTPT_&lt;15 HV03-31]:[MOH 731_HIV_TB_StartTPT_15+ HV03-32]])</f>
        <v>0</v>
      </c>
      <c r="DG615" s="6">
        <f t="shared" si="108"/>
        <v>0</v>
      </c>
      <c r="DH615" s="18"/>
      <c r="DI615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('202409_tKhtMkGYjIz','202409','tKhtMkGYjIz','29825','0','52','7','7','0','0','0','0','0','0','0','0','0','0','7','0','0','0','0','0','0','0','0','0','0','0','0','0','0','0','0','0');</v>
      </c>
    </row>
    <row r="616" spans="2:113" x14ac:dyDescent="0.25">
      <c r="B616" s="1">
        <v>202409</v>
      </c>
      <c r="C616" s="2">
        <v>45536</v>
      </c>
      <c r="D616" s="1">
        <v>202409</v>
      </c>
      <c r="E616" s="1"/>
      <c r="F616" s="1" t="s">
        <v>124</v>
      </c>
      <c r="G616" s="1" t="s">
        <v>125</v>
      </c>
      <c r="H616" s="1">
        <v>14964</v>
      </c>
      <c r="I616" s="1"/>
      <c r="J616" s="1">
        <v>12</v>
      </c>
      <c r="K616" s="1">
        <v>34</v>
      </c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>
        <v>6</v>
      </c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>
        <v>6</v>
      </c>
      <c r="BZ616" s="1"/>
      <c r="CA616" s="1"/>
      <c r="CB616" s="16">
        <f>SUM(Table1[[#This Row],[MOH 731_HTS_Positive_2-9 _(M)_ HV01-06]:[MOH 731_HTS_Positive_25+ _(F) (Including PMTCT)_HV01-15]])</f>
        <v>0</v>
      </c>
      <c r="CC616" s="16">
        <f>SUM(Table1[[#This Row],[MOH 731_HTS_Tests _(M)_ HV01-01]:[MOH 731_HTS_Tests _(F) (Including PMTCT)_ HV01-02]])</f>
        <v>46</v>
      </c>
      <c r="CD616" s="16">
        <f>Table1[[#This Row],[MOH 711 New ANC clients]]</f>
        <v>6</v>
      </c>
      <c r="CE616" s="6">
        <f>SUM(Table1[[#This Row],[MOH 731_EMTCT_Tested at ANC_Initial_HV02-02]])</f>
        <v>6</v>
      </c>
      <c r="CF616" s="6">
        <f t="shared" si="110"/>
        <v>0</v>
      </c>
      <c r="CG616" s="6">
        <f t="shared" si="110"/>
        <v>0</v>
      </c>
      <c r="CH616" s="6">
        <f>SUM(Table1[[#This Row],[MOH 731_EMTCT_Known Positive at 1st ANC_HV02-01]])</f>
        <v>0</v>
      </c>
      <c r="CI616" s="6">
        <f>SUM(Table1[[#This Row],[MOH 731_EMTCT_Positive Results_ANC_HV02-10]])</f>
        <v>0</v>
      </c>
      <c r="CJ616" s="6">
        <f t="shared" si="100"/>
        <v>0</v>
      </c>
      <c r="CK616" s="6">
        <f t="shared" si="101"/>
        <v>0</v>
      </c>
      <c r="CL616" s="6">
        <f>Table1[[#This Row],[MOH 731_EMTCT_Start HAART_ANC_HV02-15]]</f>
        <v>0</v>
      </c>
      <c r="CM616" s="6">
        <f>Table1[[#This Row],[MOH 731_EMTCT_On HAART at 1st ANC_HV02-14]]</f>
        <v>0</v>
      </c>
      <c r="CN616" s="6">
        <f>SUM(Table1[[#This Row],[MOH 731_HIV_TB_StartART_&lt;1 (M) HV03-01]:[MOH 731_HIV_TB_StartART_25+_(F)_HV03-14]])</f>
        <v>0</v>
      </c>
      <c r="CO616" s="6">
        <f>SUM(Table1[[#This Row],[MOH 731_HIV_TB_OnART_&lt;1 (M) HV03-15]:[MOH 731_HIV_TB_OnART_25+_(F)_HV03-28]])</f>
        <v>0</v>
      </c>
      <c r="CP616" s="6">
        <f>Table1[[#This Row],[anc1_731]]</f>
        <v>6</v>
      </c>
      <c r="CQ616" s="6">
        <f>Table1[[#This Row],[anc_kp]]</f>
        <v>0</v>
      </c>
      <c r="CR616" s="6">
        <f>Table1[[#This Row],[MOH 731_HIV_TB cases_New_HV03-61]]</f>
        <v>0</v>
      </c>
      <c r="CS616" s="6">
        <f>Table1[[#This Row],[MOH 731_HIV_TB New_KnownHIVPositive(KPs)_HV03-62]]</f>
        <v>0</v>
      </c>
      <c r="CT616" s="6">
        <f t="shared" si="102"/>
        <v>0</v>
      </c>
      <c r="CU616" s="6">
        <f t="shared" si="103"/>
        <v>0</v>
      </c>
      <c r="CV616" s="6">
        <f>Table1[[#This Row],[MOH 731_HIV_TB New HIV Positive_HV03-63]]</f>
        <v>0</v>
      </c>
      <c r="CW616" s="6">
        <f>Table1[[#This Row],[MOH 731_HIV_TB New Known HIV Positive (KP) on HAART_HV03-64]]</f>
        <v>0</v>
      </c>
      <c r="CX616" s="6">
        <f>Table1[[#This Row],[MOH 731_HIV_TB New_start_HAART_HV03-65]]</f>
        <v>0</v>
      </c>
      <c r="CY616" s="6">
        <f>SUM(Table1[[#This Row],[tb_alreadyart_3082]:[tb_newart_3083]])</f>
        <v>0</v>
      </c>
      <c r="CZ616" s="6">
        <f>SUM(Table1[[#This Row],[MOH 731_HTS_No. Initiated on PrEP (NEW)_General popn _(M)_ HV01-19]:[MOH 731_HTS_No. Initiated on PrEP (NEW)_Pregnant and breastfeeding women HV01-31]])</f>
        <v>0</v>
      </c>
      <c r="DA616" s="6">
        <f t="shared" si="104"/>
        <v>0</v>
      </c>
      <c r="DB616" s="6">
        <f t="shared" si="105"/>
        <v>0</v>
      </c>
      <c r="DC616" s="6">
        <f>Table1[[#This Row],[MOH 711 SGBV Total Survivors Seen]]</f>
        <v>0</v>
      </c>
      <c r="DD616" s="6">
        <f t="shared" si="106"/>
        <v>0</v>
      </c>
      <c r="DE616" s="6">
        <f t="shared" si="107"/>
        <v>0</v>
      </c>
      <c r="DF616" s="6">
        <f>SUM(Table1[[#This Row],[MOH 731_HIV_TB_StartTPT_&lt;15 HV03-31]:[MOH 731_HIV_TB_StartTPT_15+ HV03-32]])</f>
        <v>0</v>
      </c>
      <c r="DG616" s="6">
        <f t="shared" si="108"/>
        <v>0</v>
      </c>
      <c r="DH616" s="18"/>
      <c r="DI616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('202409_Ly7BTJcnyNq','202409','Ly7BTJcnyNq','14964','0','46','6','6','0','0','0','0','0','0','0','0','0','0','6','0','0','0','0','0','0','0','0','0','0','0','0','0','0','0','0','0');</v>
      </c>
    </row>
    <row r="617" spans="2:113" x14ac:dyDescent="0.25">
      <c r="B617" s="1">
        <v>202409</v>
      </c>
      <c r="C617" s="2">
        <v>45536</v>
      </c>
      <c r="D617" s="1">
        <v>202409</v>
      </c>
      <c r="E617" s="1"/>
      <c r="F617" s="1" t="s">
        <v>130</v>
      </c>
      <c r="G617" s="1" t="s">
        <v>131</v>
      </c>
      <c r="H617" s="1">
        <v>17351</v>
      </c>
      <c r="I617" s="1"/>
      <c r="J617" s="1"/>
      <c r="K617" s="1">
        <v>4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>
        <v>4</v>
      </c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>
        <v>4</v>
      </c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6">
        <f>SUM(Table1[[#This Row],[MOH 731_HTS_Positive_2-9 _(M)_ HV01-06]:[MOH 731_HTS_Positive_25+ _(F) (Including PMTCT)_HV01-15]])</f>
        <v>0</v>
      </c>
      <c r="CC617" s="16">
        <f>SUM(Table1[[#This Row],[MOH 731_HTS_Tests _(M)_ HV01-01]:[MOH 731_HTS_Tests _(F) (Including PMTCT)_ HV01-02]])</f>
        <v>4</v>
      </c>
      <c r="CD617" s="16">
        <f>Table1[[#This Row],[MOH 711 New ANC clients]]</f>
        <v>0</v>
      </c>
      <c r="CE617" s="6">
        <f>SUM(Table1[[#This Row],[MOH 731_EMTCT_Tested at ANC_Initial_HV02-02]])</f>
        <v>4</v>
      </c>
      <c r="CF617" s="6">
        <f t="shared" si="110"/>
        <v>0</v>
      </c>
      <c r="CG617" s="6">
        <f t="shared" si="110"/>
        <v>0</v>
      </c>
      <c r="CH617" s="6">
        <f>SUM(Table1[[#This Row],[MOH 731_EMTCT_Known Positive at 1st ANC_HV02-01]])</f>
        <v>0</v>
      </c>
      <c r="CI617" s="6">
        <f>SUM(Table1[[#This Row],[MOH 731_EMTCT_Positive Results_ANC_HV02-10]])</f>
        <v>0</v>
      </c>
      <c r="CJ617" s="6">
        <f t="shared" si="100"/>
        <v>0</v>
      </c>
      <c r="CK617" s="6">
        <f t="shared" si="101"/>
        <v>0</v>
      </c>
      <c r="CL617" s="6">
        <f>Table1[[#This Row],[MOH 731_EMTCT_Start HAART_ANC_HV02-15]]</f>
        <v>0</v>
      </c>
      <c r="CM617" s="6">
        <f>Table1[[#This Row],[MOH 731_EMTCT_On HAART at 1st ANC_HV02-14]]</f>
        <v>0</v>
      </c>
      <c r="CN617" s="6">
        <f>SUM(Table1[[#This Row],[MOH 731_HIV_TB_StartART_&lt;1 (M) HV03-01]:[MOH 731_HIV_TB_StartART_25+_(F)_HV03-14]])</f>
        <v>0</v>
      </c>
      <c r="CO617" s="6">
        <f>SUM(Table1[[#This Row],[MOH 731_HIV_TB_OnART_&lt;1 (M) HV03-15]:[MOH 731_HIV_TB_OnART_25+_(F)_HV03-28]])</f>
        <v>4</v>
      </c>
      <c r="CP617" s="6">
        <f>Table1[[#This Row],[anc1_731]]</f>
        <v>0</v>
      </c>
      <c r="CQ617" s="6">
        <f>Table1[[#This Row],[anc_kp]]</f>
        <v>0</v>
      </c>
      <c r="CR617" s="6">
        <f>Table1[[#This Row],[MOH 731_HIV_TB cases_New_HV03-61]]</f>
        <v>0</v>
      </c>
      <c r="CS617" s="6">
        <f>Table1[[#This Row],[MOH 731_HIV_TB New_KnownHIVPositive(KPs)_HV03-62]]</f>
        <v>0</v>
      </c>
      <c r="CT617" s="6">
        <f t="shared" si="102"/>
        <v>0</v>
      </c>
      <c r="CU617" s="6">
        <f t="shared" si="103"/>
        <v>0</v>
      </c>
      <c r="CV617" s="6">
        <f>Table1[[#This Row],[MOH 731_HIV_TB New HIV Positive_HV03-63]]</f>
        <v>0</v>
      </c>
      <c r="CW617" s="6">
        <f>Table1[[#This Row],[MOH 731_HIV_TB New Known HIV Positive (KP) on HAART_HV03-64]]</f>
        <v>0</v>
      </c>
      <c r="CX617" s="6">
        <f>Table1[[#This Row],[MOH 731_HIV_TB New_start_HAART_HV03-65]]</f>
        <v>0</v>
      </c>
      <c r="CY617" s="6">
        <f>SUM(Table1[[#This Row],[tb_alreadyart_3082]:[tb_newart_3083]])</f>
        <v>0</v>
      </c>
      <c r="CZ617" s="6">
        <f>SUM(Table1[[#This Row],[MOH 731_HTS_No. Initiated on PrEP (NEW)_General popn _(M)_ HV01-19]:[MOH 731_HTS_No. Initiated on PrEP (NEW)_Pregnant and breastfeeding women HV01-31]])</f>
        <v>0</v>
      </c>
      <c r="DA617" s="6">
        <f t="shared" si="104"/>
        <v>0</v>
      </c>
      <c r="DB617" s="6">
        <f t="shared" si="105"/>
        <v>0</v>
      </c>
      <c r="DC617" s="6">
        <f>Table1[[#This Row],[MOH 711 SGBV Total Survivors Seen]]</f>
        <v>0</v>
      </c>
      <c r="DD617" s="6">
        <f t="shared" si="106"/>
        <v>0</v>
      </c>
      <c r="DE617" s="6">
        <f t="shared" si="107"/>
        <v>0</v>
      </c>
      <c r="DF617" s="6">
        <f>SUM(Table1[[#This Row],[MOH 731_HIV_TB_StartTPT_&lt;15 HV03-31]:[MOH 731_HIV_TB_StartTPT_15+ HV03-32]])</f>
        <v>0</v>
      </c>
      <c r="DG617" s="6">
        <f t="shared" si="108"/>
        <v>0</v>
      </c>
      <c r="DH617" s="18"/>
      <c r="DI617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('202409_n03ViTNtej2','202409','n03ViTNtej2','17351','0','4','0','4','0','0','0','0','0','0','0','0','0','4','0','0','0','0','0','0','0','0','0','0','0','0','0','0','0','0','0','0');</v>
      </c>
    </row>
    <row r="618" spans="2:113" x14ac:dyDescent="0.25">
      <c r="B618" s="1">
        <v>202409</v>
      </c>
      <c r="C618" s="2">
        <v>45536</v>
      </c>
      <c r="D618" s="1">
        <v>202409</v>
      </c>
      <c r="E618" s="1"/>
      <c r="F618" s="1" t="s">
        <v>708</v>
      </c>
      <c r="G618" s="1" t="s">
        <v>709</v>
      </c>
      <c r="H618" s="1">
        <v>31450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>
        <v>2</v>
      </c>
      <c r="BZ618" s="1"/>
      <c r="CA618" s="1"/>
      <c r="CB618" s="16">
        <f>SUM(Table1[[#This Row],[MOH 731_HTS_Positive_2-9 _(M)_ HV01-06]:[MOH 731_HTS_Positive_25+ _(F) (Including PMTCT)_HV01-15]])</f>
        <v>0</v>
      </c>
      <c r="CC618" s="16">
        <f>SUM(Table1[[#This Row],[MOH 731_HTS_Tests _(M)_ HV01-01]:[MOH 731_HTS_Tests _(F) (Including PMTCT)_ HV01-02]])</f>
        <v>0</v>
      </c>
      <c r="CD618" s="16">
        <f>Table1[[#This Row],[MOH 711 New ANC clients]]</f>
        <v>2</v>
      </c>
      <c r="CE618" s="6">
        <f>SUM(Table1[[#This Row],[MOH 731_EMTCT_Tested at ANC_Initial_HV02-02]])</f>
        <v>0</v>
      </c>
      <c r="CF618" s="6">
        <f t="shared" si="110"/>
        <v>0</v>
      </c>
      <c r="CG618" s="6">
        <f t="shared" si="110"/>
        <v>0</v>
      </c>
      <c r="CH618" s="6">
        <f>SUM(Table1[[#This Row],[MOH 731_EMTCT_Known Positive at 1st ANC_HV02-01]])</f>
        <v>0</v>
      </c>
      <c r="CI618" s="6">
        <f>SUM(Table1[[#This Row],[MOH 731_EMTCT_Positive Results_ANC_HV02-10]])</f>
        <v>0</v>
      </c>
      <c r="CJ618" s="6">
        <f t="shared" si="100"/>
        <v>0</v>
      </c>
      <c r="CK618" s="6">
        <f t="shared" si="101"/>
        <v>0</v>
      </c>
      <c r="CL618" s="6">
        <f>Table1[[#This Row],[MOH 731_EMTCT_Start HAART_ANC_HV02-15]]</f>
        <v>0</v>
      </c>
      <c r="CM618" s="6">
        <f>Table1[[#This Row],[MOH 731_EMTCT_On HAART at 1st ANC_HV02-14]]</f>
        <v>0</v>
      </c>
      <c r="CN618" s="6">
        <f>SUM(Table1[[#This Row],[MOH 731_HIV_TB_StartART_&lt;1 (M) HV03-01]:[MOH 731_HIV_TB_StartART_25+_(F)_HV03-14]])</f>
        <v>0</v>
      </c>
      <c r="CO618" s="6">
        <f>SUM(Table1[[#This Row],[MOH 731_HIV_TB_OnART_&lt;1 (M) HV03-15]:[MOH 731_HIV_TB_OnART_25+_(F)_HV03-28]])</f>
        <v>0</v>
      </c>
      <c r="CP618" s="6">
        <f>Table1[[#This Row],[anc1_731]]</f>
        <v>2</v>
      </c>
      <c r="CQ618" s="6">
        <f>Table1[[#This Row],[anc_kp]]</f>
        <v>0</v>
      </c>
      <c r="CR618" s="6">
        <f>Table1[[#This Row],[MOH 731_HIV_TB cases_New_HV03-61]]</f>
        <v>0</v>
      </c>
      <c r="CS618" s="6">
        <f>Table1[[#This Row],[MOH 731_HIV_TB New_KnownHIVPositive(KPs)_HV03-62]]</f>
        <v>0</v>
      </c>
      <c r="CT618" s="6">
        <f t="shared" si="102"/>
        <v>0</v>
      </c>
      <c r="CU618" s="6">
        <f t="shared" si="103"/>
        <v>0</v>
      </c>
      <c r="CV618" s="6">
        <f>Table1[[#This Row],[MOH 731_HIV_TB New HIV Positive_HV03-63]]</f>
        <v>0</v>
      </c>
      <c r="CW618" s="6">
        <f>Table1[[#This Row],[MOH 731_HIV_TB New Known HIV Positive (KP) on HAART_HV03-64]]</f>
        <v>0</v>
      </c>
      <c r="CX618" s="6">
        <f>Table1[[#This Row],[MOH 731_HIV_TB New_start_HAART_HV03-65]]</f>
        <v>0</v>
      </c>
      <c r="CY618" s="6">
        <f>SUM(Table1[[#This Row],[tb_alreadyart_3082]:[tb_newart_3083]])</f>
        <v>0</v>
      </c>
      <c r="CZ618" s="6">
        <f>SUM(Table1[[#This Row],[MOH 731_HTS_No. Initiated on PrEP (NEW)_General popn _(M)_ HV01-19]:[MOH 731_HTS_No. Initiated on PrEP (NEW)_Pregnant and breastfeeding women HV01-31]])</f>
        <v>0</v>
      </c>
      <c r="DA618" s="6">
        <f t="shared" si="104"/>
        <v>0</v>
      </c>
      <c r="DB618" s="6">
        <f t="shared" si="105"/>
        <v>0</v>
      </c>
      <c r="DC618" s="6">
        <f>Table1[[#This Row],[MOH 711 SGBV Total Survivors Seen]]</f>
        <v>0</v>
      </c>
      <c r="DD618" s="6">
        <f t="shared" si="106"/>
        <v>0</v>
      </c>
      <c r="DE618" s="6">
        <f t="shared" si="107"/>
        <v>0</v>
      </c>
      <c r="DF618" s="6">
        <f>SUM(Table1[[#This Row],[MOH 731_HIV_TB_StartTPT_&lt;15 HV03-31]:[MOH 731_HIV_TB_StartTPT_15+ HV03-32]])</f>
        <v>0</v>
      </c>
      <c r="DG618" s="6">
        <f t="shared" si="108"/>
        <v>0</v>
      </c>
      <c r="DH618" s="18"/>
      <c r="DI618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('202409_uOppyhNLcOG','202409','uOppyhNLcOG','31450','0','0','2','0','0','0','0','0','0','0','0','0','0','0','2','0','0','0','0','0','0','0','0','0','0','0','0','0','0','0','0','0');</v>
      </c>
    </row>
    <row r="619" spans="2:113" x14ac:dyDescent="0.25">
      <c r="B619" s="1">
        <v>202409</v>
      </c>
      <c r="C619" s="2">
        <v>45536</v>
      </c>
      <c r="D619" s="1">
        <v>202409</v>
      </c>
      <c r="E619" s="1"/>
      <c r="F619" s="1" t="s">
        <v>139</v>
      </c>
      <c r="G619" s="1" t="s">
        <v>140</v>
      </c>
      <c r="H619" s="1">
        <v>24579</v>
      </c>
      <c r="I619" s="1"/>
      <c r="J619" s="1">
        <v>11</v>
      </c>
      <c r="K619" s="1">
        <v>21</v>
      </c>
      <c r="L619" s="1"/>
      <c r="M619" s="1"/>
      <c r="N619" s="1"/>
      <c r="O619" s="1"/>
      <c r="P619" s="1"/>
      <c r="Q619" s="1"/>
      <c r="R619" s="1"/>
      <c r="S619" s="1"/>
      <c r="T619" s="1">
        <v>1</v>
      </c>
      <c r="U619" s="1">
        <v>1</v>
      </c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>
        <v>1</v>
      </c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6">
        <f>SUM(Table1[[#This Row],[MOH 731_HTS_Positive_2-9 _(M)_ HV01-06]:[MOH 731_HTS_Positive_25+ _(F) (Including PMTCT)_HV01-15]])</f>
        <v>2</v>
      </c>
      <c r="CC619" s="16">
        <f>SUM(Table1[[#This Row],[MOH 731_HTS_Tests _(M)_ HV01-01]:[MOH 731_HTS_Tests _(F) (Including PMTCT)_ HV01-02]])</f>
        <v>32</v>
      </c>
      <c r="CD619" s="16">
        <f>Table1[[#This Row],[MOH 711 New ANC clients]]</f>
        <v>0</v>
      </c>
      <c r="CE619" s="6">
        <f>SUM(Table1[[#This Row],[MOH 731_EMTCT_Tested at ANC_Initial_HV02-02]])</f>
        <v>1</v>
      </c>
      <c r="CF619" s="6">
        <f t="shared" si="110"/>
        <v>0</v>
      </c>
      <c r="CG619" s="6">
        <f t="shared" si="110"/>
        <v>0</v>
      </c>
      <c r="CH619" s="6">
        <f>SUM(Table1[[#This Row],[MOH 731_EMTCT_Known Positive at 1st ANC_HV02-01]])</f>
        <v>0</v>
      </c>
      <c r="CI619" s="6">
        <f>SUM(Table1[[#This Row],[MOH 731_EMTCT_Positive Results_ANC_HV02-10]])</f>
        <v>0</v>
      </c>
      <c r="CJ619" s="6">
        <f t="shared" si="100"/>
        <v>0</v>
      </c>
      <c r="CK619" s="6">
        <f t="shared" si="101"/>
        <v>0</v>
      </c>
      <c r="CL619" s="6">
        <f>Table1[[#This Row],[MOH 731_EMTCT_Start HAART_ANC_HV02-15]]</f>
        <v>0</v>
      </c>
      <c r="CM619" s="6">
        <f>Table1[[#This Row],[MOH 731_EMTCT_On HAART at 1st ANC_HV02-14]]</f>
        <v>0</v>
      </c>
      <c r="CN619" s="6">
        <f>SUM(Table1[[#This Row],[MOH 731_HIV_TB_StartART_&lt;1 (M) HV03-01]:[MOH 731_HIV_TB_StartART_25+_(F)_HV03-14]])</f>
        <v>0</v>
      </c>
      <c r="CO619" s="6">
        <f>SUM(Table1[[#This Row],[MOH 731_HIV_TB_OnART_&lt;1 (M) HV03-15]:[MOH 731_HIV_TB_OnART_25+_(F)_HV03-28]])</f>
        <v>0</v>
      </c>
      <c r="CP619" s="6">
        <f>Table1[[#This Row],[anc1_731]]</f>
        <v>0</v>
      </c>
      <c r="CQ619" s="6">
        <f>Table1[[#This Row],[anc_kp]]</f>
        <v>0</v>
      </c>
      <c r="CR619" s="6">
        <f>Table1[[#This Row],[MOH 731_HIV_TB cases_New_HV03-61]]</f>
        <v>0</v>
      </c>
      <c r="CS619" s="6">
        <f>Table1[[#This Row],[MOH 731_HIV_TB New_KnownHIVPositive(KPs)_HV03-62]]</f>
        <v>0</v>
      </c>
      <c r="CT619" s="6">
        <f t="shared" si="102"/>
        <v>0</v>
      </c>
      <c r="CU619" s="6">
        <f t="shared" si="103"/>
        <v>0</v>
      </c>
      <c r="CV619" s="6">
        <f>Table1[[#This Row],[MOH 731_HIV_TB New HIV Positive_HV03-63]]</f>
        <v>0</v>
      </c>
      <c r="CW619" s="6">
        <f>Table1[[#This Row],[MOH 731_HIV_TB New Known HIV Positive (KP) on HAART_HV03-64]]</f>
        <v>0</v>
      </c>
      <c r="CX619" s="6">
        <f>Table1[[#This Row],[MOH 731_HIV_TB New_start_HAART_HV03-65]]</f>
        <v>0</v>
      </c>
      <c r="CY619" s="6">
        <f>SUM(Table1[[#This Row],[tb_alreadyart_3082]:[tb_newart_3083]])</f>
        <v>0</v>
      </c>
      <c r="CZ619" s="6">
        <f>SUM(Table1[[#This Row],[MOH 731_HTS_No. Initiated on PrEP (NEW)_General popn _(M)_ HV01-19]:[MOH 731_HTS_No. Initiated on PrEP (NEW)_Pregnant and breastfeeding women HV01-31]])</f>
        <v>0</v>
      </c>
      <c r="DA619" s="6">
        <f t="shared" si="104"/>
        <v>0</v>
      </c>
      <c r="DB619" s="6">
        <f t="shared" si="105"/>
        <v>0</v>
      </c>
      <c r="DC619" s="6">
        <f>Table1[[#This Row],[MOH 711 SGBV Total Survivors Seen]]</f>
        <v>0</v>
      </c>
      <c r="DD619" s="6">
        <f t="shared" si="106"/>
        <v>0</v>
      </c>
      <c r="DE619" s="6">
        <f t="shared" si="107"/>
        <v>0</v>
      </c>
      <c r="DF619" s="6">
        <f>SUM(Table1[[#This Row],[MOH 731_HIV_TB_StartTPT_&lt;15 HV03-31]:[MOH 731_HIV_TB_StartTPT_15+ HV03-32]])</f>
        <v>0</v>
      </c>
      <c r="DG619" s="6">
        <f t="shared" si="108"/>
        <v>0</v>
      </c>
      <c r="DH619" s="18"/>
      <c r="DI619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('202409_w05r5ceuKRK','202409','w05r5ceuKRK','24579','2','32','0','1','0','0','0','0','0','0','0','0','0','0','0','0','0','0','0','0','0','0','0','0','0','0','0','0','0','0','0','0');</v>
      </c>
    </row>
    <row r="620" spans="2:113" x14ac:dyDescent="0.25">
      <c r="B620" s="1">
        <v>202409</v>
      </c>
      <c r="C620" s="2">
        <v>45536</v>
      </c>
      <c r="D620" s="1">
        <v>202409</v>
      </c>
      <c r="E620" s="1"/>
      <c r="F620" s="1" t="s">
        <v>149</v>
      </c>
      <c r="G620" s="1" t="s">
        <v>150</v>
      </c>
      <c r="H620" s="1">
        <v>14619</v>
      </c>
      <c r="I620" s="1"/>
      <c r="J620" s="1">
        <v>5</v>
      </c>
      <c r="K620" s="1">
        <v>19</v>
      </c>
      <c r="L620" s="1"/>
      <c r="M620" s="1"/>
      <c r="N620" s="1"/>
      <c r="O620" s="1"/>
      <c r="P620" s="1"/>
      <c r="Q620" s="1"/>
      <c r="R620" s="1"/>
      <c r="S620" s="1"/>
      <c r="T620" s="1">
        <v>1</v>
      </c>
      <c r="U620" s="1">
        <v>1</v>
      </c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>
        <v>1</v>
      </c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>
        <v>1</v>
      </c>
      <c r="BZ620" s="1"/>
      <c r="CA620" s="1"/>
      <c r="CB620" s="16">
        <f>SUM(Table1[[#This Row],[MOH 731_HTS_Positive_2-9 _(M)_ HV01-06]:[MOH 731_HTS_Positive_25+ _(F) (Including PMTCT)_HV01-15]])</f>
        <v>2</v>
      </c>
      <c r="CC620" s="16">
        <f>SUM(Table1[[#This Row],[MOH 731_HTS_Tests _(M)_ HV01-01]:[MOH 731_HTS_Tests _(F) (Including PMTCT)_ HV01-02]])</f>
        <v>24</v>
      </c>
      <c r="CD620" s="16">
        <f>Table1[[#This Row],[MOH 711 New ANC clients]]</f>
        <v>1</v>
      </c>
      <c r="CE620" s="6">
        <f>SUM(Table1[[#This Row],[MOH 731_EMTCT_Tested at ANC_Initial_HV02-02]])</f>
        <v>1</v>
      </c>
      <c r="CF620" s="6">
        <f t="shared" si="110"/>
        <v>0</v>
      </c>
      <c r="CG620" s="6">
        <f t="shared" si="110"/>
        <v>0</v>
      </c>
      <c r="CH620" s="6">
        <f>SUM(Table1[[#This Row],[MOH 731_EMTCT_Known Positive at 1st ANC_HV02-01]])</f>
        <v>0</v>
      </c>
      <c r="CI620" s="6">
        <f>SUM(Table1[[#This Row],[MOH 731_EMTCT_Positive Results_ANC_HV02-10]])</f>
        <v>0</v>
      </c>
      <c r="CJ620" s="6">
        <f t="shared" si="100"/>
        <v>0</v>
      </c>
      <c r="CK620" s="6">
        <f t="shared" si="101"/>
        <v>0</v>
      </c>
      <c r="CL620" s="6">
        <f>Table1[[#This Row],[MOH 731_EMTCT_Start HAART_ANC_HV02-15]]</f>
        <v>0</v>
      </c>
      <c r="CM620" s="6">
        <f>Table1[[#This Row],[MOH 731_EMTCT_On HAART at 1st ANC_HV02-14]]</f>
        <v>0</v>
      </c>
      <c r="CN620" s="6">
        <f>SUM(Table1[[#This Row],[MOH 731_HIV_TB_StartART_&lt;1 (M) HV03-01]:[MOH 731_HIV_TB_StartART_25+_(F)_HV03-14]])</f>
        <v>0</v>
      </c>
      <c r="CO620" s="6">
        <f>SUM(Table1[[#This Row],[MOH 731_HIV_TB_OnART_&lt;1 (M) HV03-15]:[MOH 731_HIV_TB_OnART_25+_(F)_HV03-28]])</f>
        <v>0</v>
      </c>
      <c r="CP620" s="6">
        <f>Table1[[#This Row],[anc1_731]]</f>
        <v>1</v>
      </c>
      <c r="CQ620" s="6">
        <f>Table1[[#This Row],[anc_kp]]</f>
        <v>0</v>
      </c>
      <c r="CR620" s="6">
        <f>Table1[[#This Row],[MOH 731_HIV_TB cases_New_HV03-61]]</f>
        <v>0</v>
      </c>
      <c r="CS620" s="6">
        <f>Table1[[#This Row],[MOH 731_HIV_TB New_KnownHIVPositive(KPs)_HV03-62]]</f>
        <v>0</v>
      </c>
      <c r="CT620" s="6">
        <f t="shared" si="102"/>
        <v>0</v>
      </c>
      <c r="CU620" s="6">
        <f t="shared" si="103"/>
        <v>0</v>
      </c>
      <c r="CV620" s="6">
        <f>Table1[[#This Row],[MOH 731_HIV_TB New HIV Positive_HV03-63]]</f>
        <v>0</v>
      </c>
      <c r="CW620" s="6">
        <f>Table1[[#This Row],[MOH 731_HIV_TB New Known HIV Positive (KP) on HAART_HV03-64]]</f>
        <v>0</v>
      </c>
      <c r="CX620" s="6">
        <f>Table1[[#This Row],[MOH 731_HIV_TB New_start_HAART_HV03-65]]</f>
        <v>0</v>
      </c>
      <c r="CY620" s="6">
        <f>SUM(Table1[[#This Row],[tb_alreadyart_3082]:[tb_newart_3083]])</f>
        <v>0</v>
      </c>
      <c r="CZ620" s="6">
        <f>SUM(Table1[[#This Row],[MOH 731_HTS_No. Initiated on PrEP (NEW)_General popn _(M)_ HV01-19]:[MOH 731_HTS_No. Initiated on PrEP (NEW)_Pregnant and breastfeeding women HV01-31]])</f>
        <v>0</v>
      </c>
      <c r="DA620" s="6">
        <f t="shared" si="104"/>
        <v>0</v>
      </c>
      <c r="DB620" s="6">
        <f t="shared" si="105"/>
        <v>0</v>
      </c>
      <c r="DC620" s="6">
        <f>Table1[[#This Row],[MOH 711 SGBV Total Survivors Seen]]</f>
        <v>0</v>
      </c>
      <c r="DD620" s="6">
        <f t="shared" si="106"/>
        <v>0</v>
      </c>
      <c r="DE620" s="6">
        <f t="shared" si="107"/>
        <v>0</v>
      </c>
      <c r="DF620" s="6">
        <f>SUM(Table1[[#This Row],[MOH 731_HIV_TB_StartTPT_&lt;15 HV03-31]:[MOH 731_HIV_TB_StartTPT_15+ HV03-32]])</f>
        <v>0</v>
      </c>
      <c r="DG620" s="6">
        <f t="shared" si="108"/>
        <v>0</v>
      </c>
      <c r="DH620" s="18"/>
      <c r="DI620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('202409_UzyvkfU32Bl','202409','UzyvkfU32Bl','14619','2','24','1','1','0','0','0','0','0','0','0','0','0','0','1','0','0','0','0','0','0','0','0','0','0','0','0','0','0','0','0','0');</v>
      </c>
    </row>
    <row r="621" spans="2:113" x14ac:dyDescent="0.25">
      <c r="B621" s="1">
        <v>202409</v>
      </c>
      <c r="C621" s="2">
        <v>45536</v>
      </c>
      <c r="D621" s="1">
        <v>202409</v>
      </c>
      <c r="E621" s="1"/>
      <c r="F621" s="1" t="s">
        <v>151</v>
      </c>
      <c r="G621" s="1" t="s">
        <v>152</v>
      </c>
      <c r="H621" s="1">
        <v>17087</v>
      </c>
      <c r="I621" s="1"/>
      <c r="J621" s="1">
        <v>2</v>
      </c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6">
        <f>SUM(Table1[[#This Row],[MOH 731_HTS_Positive_2-9 _(M)_ HV01-06]:[MOH 731_HTS_Positive_25+ _(F) (Including PMTCT)_HV01-15]])</f>
        <v>0</v>
      </c>
      <c r="CC621" s="16">
        <f>SUM(Table1[[#This Row],[MOH 731_HTS_Tests _(M)_ HV01-01]:[MOH 731_HTS_Tests _(F) (Including PMTCT)_ HV01-02]])</f>
        <v>2</v>
      </c>
      <c r="CD621" s="16">
        <f>Table1[[#This Row],[MOH 711 New ANC clients]]</f>
        <v>0</v>
      </c>
      <c r="CE621" s="6">
        <f>SUM(Table1[[#This Row],[MOH 731_EMTCT_Tested at ANC_Initial_HV02-02]])</f>
        <v>0</v>
      </c>
      <c r="CF621" s="6">
        <f t="shared" si="110"/>
        <v>0</v>
      </c>
      <c r="CG621" s="6">
        <f t="shared" si="110"/>
        <v>0</v>
      </c>
      <c r="CH621" s="6">
        <f>SUM(Table1[[#This Row],[MOH 731_EMTCT_Known Positive at 1st ANC_HV02-01]])</f>
        <v>0</v>
      </c>
      <c r="CI621" s="6">
        <f>SUM(Table1[[#This Row],[MOH 731_EMTCT_Positive Results_ANC_HV02-10]])</f>
        <v>0</v>
      </c>
      <c r="CJ621" s="6">
        <f t="shared" si="100"/>
        <v>0</v>
      </c>
      <c r="CK621" s="6">
        <f t="shared" si="101"/>
        <v>0</v>
      </c>
      <c r="CL621" s="6">
        <f>Table1[[#This Row],[MOH 731_EMTCT_Start HAART_ANC_HV02-15]]</f>
        <v>0</v>
      </c>
      <c r="CM621" s="6">
        <f>Table1[[#This Row],[MOH 731_EMTCT_On HAART at 1st ANC_HV02-14]]</f>
        <v>0</v>
      </c>
      <c r="CN621" s="6">
        <f>SUM(Table1[[#This Row],[MOH 731_HIV_TB_StartART_&lt;1 (M) HV03-01]:[MOH 731_HIV_TB_StartART_25+_(F)_HV03-14]])</f>
        <v>0</v>
      </c>
      <c r="CO621" s="6">
        <f>SUM(Table1[[#This Row],[MOH 731_HIV_TB_OnART_&lt;1 (M) HV03-15]:[MOH 731_HIV_TB_OnART_25+_(F)_HV03-28]])</f>
        <v>0</v>
      </c>
      <c r="CP621" s="6">
        <f>Table1[[#This Row],[anc1_731]]</f>
        <v>0</v>
      </c>
      <c r="CQ621" s="6">
        <f>Table1[[#This Row],[anc_kp]]</f>
        <v>0</v>
      </c>
      <c r="CR621" s="6">
        <f>Table1[[#This Row],[MOH 731_HIV_TB cases_New_HV03-61]]</f>
        <v>0</v>
      </c>
      <c r="CS621" s="6">
        <f>Table1[[#This Row],[MOH 731_HIV_TB New_KnownHIVPositive(KPs)_HV03-62]]</f>
        <v>0</v>
      </c>
      <c r="CT621" s="6">
        <f t="shared" si="102"/>
        <v>0</v>
      </c>
      <c r="CU621" s="6">
        <f t="shared" si="103"/>
        <v>0</v>
      </c>
      <c r="CV621" s="6">
        <f>Table1[[#This Row],[MOH 731_HIV_TB New HIV Positive_HV03-63]]</f>
        <v>0</v>
      </c>
      <c r="CW621" s="6">
        <f>Table1[[#This Row],[MOH 731_HIV_TB New Known HIV Positive (KP) on HAART_HV03-64]]</f>
        <v>0</v>
      </c>
      <c r="CX621" s="6">
        <f>Table1[[#This Row],[MOH 731_HIV_TB New_start_HAART_HV03-65]]</f>
        <v>0</v>
      </c>
      <c r="CY621" s="6">
        <f>SUM(Table1[[#This Row],[tb_alreadyart_3082]:[tb_newart_3083]])</f>
        <v>0</v>
      </c>
      <c r="CZ621" s="6">
        <f>SUM(Table1[[#This Row],[MOH 731_HTS_No. Initiated on PrEP (NEW)_General popn _(M)_ HV01-19]:[MOH 731_HTS_No. Initiated on PrEP (NEW)_Pregnant and breastfeeding women HV01-31]])</f>
        <v>0</v>
      </c>
      <c r="DA621" s="6">
        <f t="shared" si="104"/>
        <v>0</v>
      </c>
      <c r="DB621" s="6">
        <f t="shared" si="105"/>
        <v>0</v>
      </c>
      <c r="DC621" s="6">
        <f>Table1[[#This Row],[MOH 711 SGBV Total Survivors Seen]]</f>
        <v>0</v>
      </c>
      <c r="DD621" s="6">
        <f t="shared" si="106"/>
        <v>0</v>
      </c>
      <c r="DE621" s="6">
        <f t="shared" si="107"/>
        <v>0</v>
      </c>
      <c r="DF621" s="6">
        <f>SUM(Table1[[#This Row],[MOH 731_HIV_TB_StartTPT_&lt;15 HV03-31]:[MOH 731_HIV_TB_StartTPT_15+ HV03-32]])</f>
        <v>0</v>
      </c>
      <c r="DG621" s="6">
        <f t="shared" si="108"/>
        <v>0</v>
      </c>
      <c r="DH621" s="18"/>
      <c r="DI621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('202409_sllivpgjLVf','202409','sllivpgjLVf','17087','0','2','0','0','0','0','0','0','0','0','0','0','0','0','0','0','0','0','0','0','0','0','0','0','0','0','0','0','0','0','0','0');</v>
      </c>
    </row>
    <row r="622" spans="2:113" x14ac:dyDescent="0.25">
      <c r="B622" s="1">
        <v>202409</v>
      </c>
      <c r="C622" s="2">
        <v>45536</v>
      </c>
      <c r="D622" s="1">
        <v>202409</v>
      </c>
      <c r="E622" s="1"/>
      <c r="F622" s="1" t="s">
        <v>153</v>
      </c>
      <c r="G622" s="1" t="s">
        <v>154</v>
      </c>
      <c r="H622" s="1">
        <v>17100</v>
      </c>
      <c r="I622" s="1"/>
      <c r="J622" s="1">
        <v>3</v>
      </c>
      <c r="K622" s="1">
        <v>5</v>
      </c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>
        <v>3</v>
      </c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>
        <v>2</v>
      </c>
      <c r="BZ622" s="1"/>
      <c r="CA622" s="1"/>
      <c r="CB622" s="16">
        <f>SUM(Table1[[#This Row],[MOH 731_HTS_Positive_2-9 _(M)_ HV01-06]:[MOH 731_HTS_Positive_25+ _(F) (Including PMTCT)_HV01-15]])</f>
        <v>0</v>
      </c>
      <c r="CC622" s="16">
        <f>SUM(Table1[[#This Row],[MOH 731_HTS_Tests _(M)_ HV01-01]:[MOH 731_HTS_Tests _(F) (Including PMTCT)_ HV01-02]])</f>
        <v>8</v>
      </c>
      <c r="CD622" s="16">
        <f>Table1[[#This Row],[MOH 711 New ANC clients]]</f>
        <v>2</v>
      </c>
      <c r="CE622" s="6">
        <f>SUM(Table1[[#This Row],[MOH 731_EMTCT_Tested at ANC_Initial_HV02-02]])</f>
        <v>3</v>
      </c>
      <c r="CF622" s="6">
        <f t="shared" si="110"/>
        <v>0</v>
      </c>
      <c r="CG622" s="6">
        <f t="shared" si="110"/>
        <v>0</v>
      </c>
      <c r="CH622" s="6">
        <f>SUM(Table1[[#This Row],[MOH 731_EMTCT_Known Positive at 1st ANC_HV02-01]])</f>
        <v>0</v>
      </c>
      <c r="CI622" s="6">
        <f>SUM(Table1[[#This Row],[MOH 731_EMTCT_Positive Results_ANC_HV02-10]])</f>
        <v>0</v>
      </c>
      <c r="CJ622" s="6">
        <f t="shared" si="100"/>
        <v>0</v>
      </c>
      <c r="CK622" s="6">
        <f t="shared" si="101"/>
        <v>0</v>
      </c>
      <c r="CL622" s="6">
        <f>Table1[[#This Row],[MOH 731_EMTCT_Start HAART_ANC_HV02-15]]</f>
        <v>0</v>
      </c>
      <c r="CM622" s="6">
        <f>Table1[[#This Row],[MOH 731_EMTCT_On HAART at 1st ANC_HV02-14]]</f>
        <v>0</v>
      </c>
      <c r="CN622" s="6">
        <f>SUM(Table1[[#This Row],[MOH 731_HIV_TB_StartART_&lt;1 (M) HV03-01]:[MOH 731_HIV_TB_StartART_25+_(F)_HV03-14]])</f>
        <v>0</v>
      </c>
      <c r="CO622" s="6">
        <f>SUM(Table1[[#This Row],[MOH 731_HIV_TB_OnART_&lt;1 (M) HV03-15]:[MOH 731_HIV_TB_OnART_25+_(F)_HV03-28]])</f>
        <v>0</v>
      </c>
      <c r="CP622" s="6">
        <f>Table1[[#This Row],[anc1_731]]</f>
        <v>2</v>
      </c>
      <c r="CQ622" s="6">
        <f>Table1[[#This Row],[anc_kp]]</f>
        <v>0</v>
      </c>
      <c r="CR622" s="6">
        <f>Table1[[#This Row],[MOH 731_HIV_TB cases_New_HV03-61]]</f>
        <v>0</v>
      </c>
      <c r="CS622" s="6">
        <f>Table1[[#This Row],[MOH 731_HIV_TB New_KnownHIVPositive(KPs)_HV03-62]]</f>
        <v>0</v>
      </c>
      <c r="CT622" s="6">
        <f t="shared" si="102"/>
        <v>0</v>
      </c>
      <c r="CU622" s="6">
        <f t="shared" si="103"/>
        <v>0</v>
      </c>
      <c r="CV622" s="6">
        <f>Table1[[#This Row],[MOH 731_HIV_TB New HIV Positive_HV03-63]]</f>
        <v>0</v>
      </c>
      <c r="CW622" s="6">
        <f>Table1[[#This Row],[MOH 731_HIV_TB New Known HIV Positive (KP) on HAART_HV03-64]]</f>
        <v>0</v>
      </c>
      <c r="CX622" s="6">
        <f>Table1[[#This Row],[MOH 731_HIV_TB New_start_HAART_HV03-65]]</f>
        <v>0</v>
      </c>
      <c r="CY622" s="6">
        <f>SUM(Table1[[#This Row],[tb_alreadyart_3082]:[tb_newart_3083]])</f>
        <v>0</v>
      </c>
      <c r="CZ622" s="6">
        <f>SUM(Table1[[#This Row],[MOH 731_HTS_No. Initiated on PrEP (NEW)_General popn _(M)_ HV01-19]:[MOH 731_HTS_No. Initiated on PrEP (NEW)_Pregnant and breastfeeding women HV01-31]])</f>
        <v>0</v>
      </c>
      <c r="DA622" s="6">
        <f t="shared" si="104"/>
        <v>0</v>
      </c>
      <c r="DB622" s="6">
        <f t="shared" si="105"/>
        <v>0</v>
      </c>
      <c r="DC622" s="6">
        <f>Table1[[#This Row],[MOH 711 SGBV Total Survivors Seen]]</f>
        <v>0</v>
      </c>
      <c r="DD622" s="6">
        <f t="shared" si="106"/>
        <v>0</v>
      </c>
      <c r="DE622" s="6">
        <f t="shared" si="107"/>
        <v>0</v>
      </c>
      <c r="DF622" s="6">
        <f>SUM(Table1[[#This Row],[MOH 731_HIV_TB_StartTPT_&lt;15 HV03-31]:[MOH 731_HIV_TB_StartTPT_15+ HV03-32]])</f>
        <v>0</v>
      </c>
      <c r="DG622" s="6">
        <f t="shared" si="108"/>
        <v>0</v>
      </c>
      <c r="DH622" s="18"/>
      <c r="DI622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('202409_gYQ0p6264fQ','202409','gYQ0p6264fQ','17100','0','8','2','3','0','0','0','0','0','0','0','0','0','0','2','0','0','0','0','0','0','0','0','0','0','0','0','0','0','0','0','0');</v>
      </c>
    </row>
    <row r="623" spans="2:113" x14ac:dyDescent="0.25">
      <c r="B623" s="1">
        <v>202409</v>
      </c>
      <c r="C623" s="2">
        <v>45536</v>
      </c>
      <c r="D623" s="1">
        <v>202409</v>
      </c>
      <c r="E623" s="1"/>
      <c r="F623" s="1" t="s">
        <v>155</v>
      </c>
      <c r="G623" s="1" t="s">
        <v>156</v>
      </c>
      <c r="H623" s="1">
        <v>17098</v>
      </c>
      <c r="I623" s="1"/>
      <c r="J623" s="1"/>
      <c r="K623" s="1">
        <v>7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>
        <v>3</v>
      </c>
      <c r="BZ623" s="1"/>
      <c r="CA623" s="1"/>
      <c r="CB623" s="16">
        <f>SUM(Table1[[#This Row],[MOH 731_HTS_Positive_2-9 _(M)_ HV01-06]:[MOH 731_HTS_Positive_25+ _(F) (Including PMTCT)_HV01-15]])</f>
        <v>0</v>
      </c>
      <c r="CC623" s="16">
        <f>SUM(Table1[[#This Row],[MOH 731_HTS_Tests _(M)_ HV01-01]:[MOH 731_HTS_Tests _(F) (Including PMTCT)_ HV01-02]])</f>
        <v>7</v>
      </c>
      <c r="CD623" s="16">
        <f>Table1[[#This Row],[MOH 711 New ANC clients]]</f>
        <v>3</v>
      </c>
      <c r="CE623" s="6">
        <f>SUM(Table1[[#This Row],[MOH 731_EMTCT_Tested at ANC_Initial_HV02-02]])</f>
        <v>0</v>
      </c>
      <c r="CF623" s="6">
        <f t="shared" si="110"/>
        <v>0</v>
      </c>
      <c r="CG623" s="6">
        <f t="shared" si="110"/>
        <v>0</v>
      </c>
      <c r="CH623" s="6">
        <f>SUM(Table1[[#This Row],[MOH 731_EMTCT_Known Positive at 1st ANC_HV02-01]])</f>
        <v>0</v>
      </c>
      <c r="CI623" s="6">
        <f>SUM(Table1[[#This Row],[MOH 731_EMTCT_Positive Results_ANC_HV02-10]])</f>
        <v>0</v>
      </c>
      <c r="CJ623" s="6">
        <f t="shared" si="100"/>
        <v>0</v>
      </c>
      <c r="CK623" s="6">
        <f t="shared" si="101"/>
        <v>0</v>
      </c>
      <c r="CL623" s="6">
        <f>Table1[[#This Row],[MOH 731_EMTCT_Start HAART_ANC_HV02-15]]</f>
        <v>0</v>
      </c>
      <c r="CM623" s="6">
        <f>Table1[[#This Row],[MOH 731_EMTCT_On HAART at 1st ANC_HV02-14]]</f>
        <v>0</v>
      </c>
      <c r="CN623" s="6">
        <f>SUM(Table1[[#This Row],[MOH 731_HIV_TB_StartART_&lt;1 (M) HV03-01]:[MOH 731_HIV_TB_StartART_25+_(F)_HV03-14]])</f>
        <v>0</v>
      </c>
      <c r="CO623" s="6">
        <f>SUM(Table1[[#This Row],[MOH 731_HIV_TB_OnART_&lt;1 (M) HV03-15]:[MOH 731_HIV_TB_OnART_25+_(F)_HV03-28]])</f>
        <v>0</v>
      </c>
      <c r="CP623" s="6">
        <f>Table1[[#This Row],[anc1_731]]</f>
        <v>3</v>
      </c>
      <c r="CQ623" s="6">
        <f>Table1[[#This Row],[anc_kp]]</f>
        <v>0</v>
      </c>
      <c r="CR623" s="6">
        <f>Table1[[#This Row],[MOH 731_HIV_TB cases_New_HV03-61]]</f>
        <v>0</v>
      </c>
      <c r="CS623" s="6">
        <f>Table1[[#This Row],[MOH 731_HIV_TB New_KnownHIVPositive(KPs)_HV03-62]]</f>
        <v>0</v>
      </c>
      <c r="CT623" s="6">
        <f t="shared" si="102"/>
        <v>0</v>
      </c>
      <c r="CU623" s="6">
        <f t="shared" si="103"/>
        <v>0</v>
      </c>
      <c r="CV623" s="6">
        <f>Table1[[#This Row],[MOH 731_HIV_TB New HIV Positive_HV03-63]]</f>
        <v>0</v>
      </c>
      <c r="CW623" s="6">
        <f>Table1[[#This Row],[MOH 731_HIV_TB New Known HIV Positive (KP) on HAART_HV03-64]]</f>
        <v>0</v>
      </c>
      <c r="CX623" s="6">
        <f>Table1[[#This Row],[MOH 731_HIV_TB New_start_HAART_HV03-65]]</f>
        <v>0</v>
      </c>
      <c r="CY623" s="6">
        <f>SUM(Table1[[#This Row],[tb_alreadyart_3082]:[tb_newart_3083]])</f>
        <v>0</v>
      </c>
      <c r="CZ623" s="6">
        <f>SUM(Table1[[#This Row],[MOH 731_HTS_No. Initiated on PrEP (NEW)_General popn _(M)_ HV01-19]:[MOH 731_HTS_No. Initiated on PrEP (NEW)_Pregnant and breastfeeding women HV01-31]])</f>
        <v>0</v>
      </c>
      <c r="DA623" s="6">
        <f t="shared" si="104"/>
        <v>0</v>
      </c>
      <c r="DB623" s="6">
        <f t="shared" si="105"/>
        <v>0</v>
      </c>
      <c r="DC623" s="6">
        <f>Table1[[#This Row],[MOH 711 SGBV Total Survivors Seen]]</f>
        <v>0</v>
      </c>
      <c r="DD623" s="6">
        <f t="shared" si="106"/>
        <v>0</v>
      </c>
      <c r="DE623" s="6">
        <f t="shared" si="107"/>
        <v>0</v>
      </c>
      <c r="DF623" s="6">
        <f>SUM(Table1[[#This Row],[MOH 731_HIV_TB_StartTPT_&lt;15 HV03-31]:[MOH 731_HIV_TB_StartTPT_15+ HV03-32]])</f>
        <v>0</v>
      </c>
      <c r="DG623" s="6">
        <f t="shared" si="108"/>
        <v>0</v>
      </c>
      <c r="DH623" s="18"/>
      <c r="DI623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('202409_iOvnmVbUTLx','202409','iOvnmVbUTLx','17098','0','7','3','0','0','0','0','0','0','0','0','0','0','0','3','0','0','0','0','0','0','0','0','0','0','0','0','0','0','0','0','0');</v>
      </c>
    </row>
    <row r="624" spans="2:113" x14ac:dyDescent="0.25">
      <c r="B624" s="1">
        <v>202409</v>
      </c>
      <c r="C624" s="2">
        <v>45536</v>
      </c>
      <c r="D624" s="1">
        <v>202409</v>
      </c>
      <c r="E624" s="1"/>
      <c r="F624" s="1" t="s">
        <v>157</v>
      </c>
      <c r="G624" s="1" t="s">
        <v>158</v>
      </c>
      <c r="H624" s="1">
        <v>14677</v>
      </c>
      <c r="I624" s="1"/>
      <c r="J624" s="1">
        <v>5</v>
      </c>
      <c r="K624" s="1">
        <v>29</v>
      </c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>
        <v>1</v>
      </c>
      <c r="W624" s="1">
        <v>1</v>
      </c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>
        <v>3</v>
      </c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>
        <v>1</v>
      </c>
      <c r="BG624" s="1"/>
      <c r="BH624" s="1">
        <v>1</v>
      </c>
      <c r="BI624" s="1"/>
      <c r="BJ624" s="1">
        <v>1</v>
      </c>
      <c r="BK624" s="1"/>
      <c r="BL624" s="1"/>
      <c r="BM624" s="1"/>
      <c r="BN624" s="1"/>
      <c r="BO624" s="1"/>
      <c r="BP624" s="1">
        <v>6</v>
      </c>
      <c r="BQ624" s="1">
        <v>19</v>
      </c>
      <c r="BR624" s="1"/>
      <c r="BS624" s="1"/>
      <c r="BT624" s="1">
        <v>1</v>
      </c>
      <c r="BU624" s="1"/>
      <c r="BV624" s="1"/>
      <c r="BW624" s="1"/>
      <c r="BX624" s="1"/>
      <c r="BY624" s="1">
        <v>3</v>
      </c>
      <c r="BZ624" s="1"/>
      <c r="CA624" s="1"/>
      <c r="CB624" s="16">
        <f>SUM(Table1[[#This Row],[MOH 731_HTS_Positive_2-9 _(M)_ HV01-06]:[MOH 731_HTS_Positive_25+ _(F) (Including PMTCT)_HV01-15]])</f>
        <v>0</v>
      </c>
      <c r="CC624" s="16">
        <f>SUM(Table1[[#This Row],[MOH 731_HTS_Tests _(M)_ HV01-01]:[MOH 731_HTS_Tests _(F) (Including PMTCT)_ HV01-02]])</f>
        <v>34</v>
      </c>
      <c r="CD624" s="16">
        <f>Table1[[#This Row],[MOH 711 New ANC clients]]</f>
        <v>3</v>
      </c>
      <c r="CE624" s="6">
        <f>SUM(Table1[[#This Row],[MOH 731_EMTCT_Tested at ANC_Initial_HV02-02]])</f>
        <v>3</v>
      </c>
      <c r="CF624" s="6">
        <f t="shared" si="110"/>
        <v>0</v>
      </c>
      <c r="CG624" s="6">
        <f t="shared" si="110"/>
        <v>0</v>
      </c>
      <c r="CH624" s="6">
        <f>SUM(Table1[[#This Row],[MOH 731_EMTCT_Known Positive at 1st ANC_HV02-01]])</f>
        <v>0</v>
      </c>
      <c r="CI624" s="6">
        <f>SUM(Table1[[#This Row],[MOH 731_EMTCT_Positive Results_ANC_HV02-10]])</f>
        <v>0</v>
      </c>
      <c r="CJ624" s="6">
        <f t="shared" si="100"/>
        <v>0</v>
      </c>
      <c r="CK624" s="6">
        <f t="shared" si="101"/>
        <v>0</v>
      </c>
      <c r="CL624" s="6">
        <f>Table1[[#This Row],[MOH 731_EMTCT_Start HAART_ANC_HV02-15]]</f>
        <v>0</v>
      </c>
      <c r="CM624" s="6">
        <f>Table1[[#This Row],[MOH 731_EMTCT_On HAART at 1st ANC_HV02-14]]</f>
        <v>0</v>
      </c>
      <c r="CN624" s="6">
        <f>SUM(Table1[[#This Row],[MOH 731_HIV_TB_StartART_&lt;1 (M) HV03-01]:[MOH 731_HIV_TB_StartART_25+_(F)_HV03-14]])</f>
        <v>0</v>
      </c>
      <c r="CO624" s="6">
        <f>SUM(Table1[[#This Row],[MOH 731_HIV_TB_OnART_&lt;1 (M) HV03-15]:[MOH 731_HIV_TB_OnART_25+_(F)_HV03-28]])</f>
        <v>28</v>
      </c>
      <c r="CP624" s="6">
        <f>Table1[[#This Row],[anc1_731]]</f>
        <v>3</v>
      </c>
      <c r="CQ624" s="6">
        <f>Table1[[#This Row],[anc_kp]]</f>
        <v>0</v>
      </c>
      <c r="CR624" s="6">
        <f>Table1[[#This Row],[MOH 731_HIV_TB cases_New_HV03-61]]</f>
        <v>1</v>
      </c>
      <c r="CS624" s="6">
        <f>Table1[[#This Row],[MOH 731_HIV_TB New_KnownHIVPositive(KPs)_HV03-62]]</f>
        <v>0</v>
      </c>
      <c r="CT624" s="6">
        <f t="shared" si="102"/>
        <v>0</v>
      </c>
      <c r="CU624" s="6">
        <f t="shared" si="103"/>
        <v>0</v>
      </c>
      <c r="CV624" s="6">
        <f>Table1[[#This Row],[MOH 731_HIV_TB New HIV Positive_HV03-63]]</f>
        <v>0</v>
      </c>
      <c r="CW624" s="6">
        <f>Table1[[#This Row],[MOH 731_HIV_TB New Known HIV Positive (KP) on HAART_HV03-64]]</f>
        <v>0</v>
      </c>
      <c r="CX624" s="6">
        <f>Table1[[#This Row],[MOH 731_HIV_TB New_start_HAART_HV03-65]]</f>
        <v>0</v>
      </c>
      <c r="CY624" s="6">
        <f>SUM(Table1[[#This Row],[tb_alreadyart_3082]:[tb_newart_3083]])</f>
        <v>0</v>
      </c>
      <c r="CZ624" s="6">
        <f>SUM(Table1[[#This Row],[MOH 731_HTS_No. Initiated on PrEP (NEW)_General popn _(M)_ HV01-19]:[MOH 731_HTS_No. Initiated on PrEP (NEW)_Pregnant and breastfeeding women HV01-31]])</f>
        <v>2</v>
      </c>
      <c r="DA624" s="6">
        <f t="shared" si="104"/>
        <v>0</v>
      </c>
      <c r="DB624" s="6">
        <f t="shared" si="105"/>
        <v>0</v>
      </c>
      <c r="DC624" s="6">
        <f>Table1[[#This Row],[MOH 711 SGBV Total Survivors Seen]]</f>
        <v>0</v>
      </c>
      <c r="DD624" s="6">
        <f t="shared" si="106"/>
        <v>0</v>
      </c>
      <c r="DE624" s="6">
        <f t="shared" si="107"/>
        <v>0</v>
      </c>
      <c r="DF624" s="6">
        <f>SUM(Table1[[#This Row],[MOH 731_HIV_TB_StartTPT_&lt;15 HV03-31]:[MOH 731_HIV_TB_StartTPT_15+ HV03-32]])</f>
        <v>0</v>
      </c>
      <c r="DG624" s="6">
        <f t="shared" si="108"/>
        <v>0</v>
      </c>
      <c r="DH624" s="18"/>
      <c r="DI624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('202409_MMyjIyiY3E9','202409','MMyjIyiY3E9','14677','0','34','3','3','0','0','0','0','0','0','0','0','0','28','3','0','1','0','0','0','0','0','0','0','2','0','0','0','0','0','0','0');</v>
      </c>
    </row>
    <row r="625" spans="2:113" x14ac:dyDescent="0.25">
      <c r="B625" s="1">
        <v>202409</v>
      </c>
      <c r="C625" s="2">
        <v>45536</v>
      </c>
      <c r="D625" s="1">
        <v>202409</v>
      </c>
      <c r="E625" s="1"/>
      <c r="F625" s="1" t="s">
        <v>163</v>
      </c>
      <c r="G625" s="1" t="s">
        <v>164</v>
      </c>
      <c r="H625" s="1">
        <v>14709</v>
      </c>
      <c r="I625" s="1"/>
      <c r="J625" s="1"/>
      <c r="K625" s="1">
        <v>9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>
        <v>5</v>
      </c>
      <c r="AK625" s="1">
        <v>3</v>
      </c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>
        <v>5</v>
      </c>
      <c r="BZ625" s="1"/>
      <c r="CA625" s="1"/>
      <c r="CB625" s="16">
        <f>SUM(Table1[[#This Row],[MOH 731_HTS_Positive_2-9 _(M)_ HV01-06]:[MOH 731_HTS_Positive_25+ _(F) (Including PMTCT)_HV01-15]])</f>
        <v>0</v>
      </c>
      <c r="CC625" s="16">
        <f>SUM(Table1[[#This Row],[MOH 731_HTS_Tests _(M)_ HV01-01]:[MOH 731_HTS_Tests _(F) (Including PMTCT)_ HV01-02]])</f>
        <v>9</v>
      </c>
      <c r="CD625" s="16">
        <f>Table1[[#This Row],[MOH 711 New ANC clients]]</f>
        <v>5</v>
      </c>
      <c r="CE625" s="6">
        <f>SUM(Table1[[#This Row],[MOH 731_EMTCT_Tested at ANC_Initial_HV02-02]])</f>
        <v>5</v>
      </c>
      <c r="CF625" s="6">
        <f t="shared" si="110"/>
        <v>0</v>
      </c>
      <c r="CG625" s="6">
        <f t="shared" si="110"/>
        <v>0</v>
      </c>
      <c r="CH625" s="6">
        <f>SUM(Table1[[#This Row],[MOH 731_EMTCT_Known Positive at 1st ANC_HV02-01]])</f>
        <v>0</v>
      </c>
      <c r="CI625" s="6">
        <f>SUM(Table1[[#This Row],[MOH 731_EMTCT_Positive Results_ANC_HV02-10]])</f>
        <v>0</v>
      </c>
      <c r="CJ625" s="6">
        <f t="shared" si="100"/>
        <v>0</v>
      </c>
      <c r="CK625" s="6">
        <f t="shared" si="101"/>
        <v>0</v>
      </c>
      <c r="CL625" s="6">
        <f>Table1[[#This Row],[MOH 731_EMTCT_Start HAART_ANC_HV02-15]]</f>
        <v>0</v>
      </c>
      <c r="CM625" s="6">
        <f>Table1[[#This Row],[MOH 731_EMTCT_On HAART at 1st ANC_HV02-14]]</f>
        <v>0</v>
      </c>
      <c r="CN625" s="6">
        <f>SUM(Table1[[#This Row],[MOH 731_HIV_TB_StartART_&lt;1 (M) HV03-01]:[MOH 731_HIV_TB_StartART_25+_(F)_HV03-14]])</f>
        <v>0</v>
      </c>
      <c r="CO625" s="6">
        <f>SUM(Table1[[#This Row],[MOH 731_HIV_TB_OnART_&lt;1 (M) HV03-15]:[MOH 731_HIV_TB_OnART_25+_(F)_HV03-28]])</f>
        <v>0</v>
      </c>
      <c r="CP625" s="6">
        <f>Table1[[#This Row],[anc1_731]]</f>
        <v>5</v>
      </c>
      <c r="CQ625" s="6">
        <f>Table1[[#This Row],[anc_kp]]</f>
        <v>0</v>
      </c>
      <c r="CR625" s="6">
        <f>Table1[[#This Row],[MOH 731_HIV_TB cases_New_HV03-61]]</f>
        <v>0</v>
      </c>
      <c r="CS625" s="6">
        <f>Table1[[#This Row],[MOH 731_HIV_TB New_KnownHIVPositive(KPs)_HV03-62]]</f>
        <v>0</v>
      </c>
      <c r="CT625" s="6">
        <f t="shared" si="102"/>
        <v>0</v>
      </c>
      <c r="CU625" s="6">
        <f t="shared" si="103"/>
        <v>0</v>
      </c>
      <c r="CV625" s="6">
        <f>Table1[[#This Row],[MOH 731_HIV_TB New HIV Positive_HV03-63]]</f>
        <v>0</v>
      </c>
      <c r="CW625" s="6">
        <f>Table1[[#This Row],[MOH 731_HIV_TB New Known HIV Positive (KP) on HAART_HV03-64]]</f>
        <v>0</v>
      </c>
      <c r="CX625" s="6">
        <f>Table1[[#This Row],[MOH 731_HIV_TB New_start_HAART_HV03-65]]</f>
        <v>0</v>
      </c>
      <c r="CY625" s="6">
        <f>SUM(Table1[[#This Row],[tb_alreadyart_3082]:[tb_newart_3083]])</f>
        <v>0</v>
      </c>
      <c r="CZ625" s="6">
        <f>SUM(Table1[[#This Row],[MOH 731_HTS_No. Initiated on PrEP (NEW)_General popn _(M)_ HV01-19]:[MOH 731_HTS_No. Initiated on PrEP (NEW)_Pregnant and breastfeeding women HV01-31]])</f>
        <v>0</v>
      </c>
      <c r="DA625" s="6">
        <f t="shared" si="104"/>
        <v>0</v>
      </c>
      <c r="DB625" s="6">
        <f t="shared" si="105"/>
        <v>0</v>
      </c>
      <c r="DC625" s="6">
        <f>Table1[[#This Row],[MOH 711 SGBV Total Survivors Seen]]</f>
        <v>0</v>
      </c>
      <c r="DD625" s="6">
        <f t="shared" si="106"/>
        <v>0</v>
      </c>
      <c r="DE625" s="6">
        <f t="shared" si="107"/>
        <v>0</v>
      </c>
      <c r="DF625" s="6">
        <f>SUM(Table1[[#This Row],[MOH 731_HIV_TB_StartTPT_&lt;15 HV03-31]:[MOH 731_HIV_TB_StartTPT_15+ HV03-32]])</f>
        <v>0</v>
      </c>
      <c r="DG625" s="6">
        <f t="shared" si="108"/>
        <v>0</v>
      </c>
      <c r="DH625" s="18"/>
      <c r="DI625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('202409_eaGF5C5JbH7','202409','eaGF5C5JbH7','14709','0','9','5','5','0','0','0','0','0','0','0','0','0','0','5','0','0','0','0','0','0','0','0','0','0','0','0','0','0','0','0','0');</v>
      </c>
    </row>
    <row r="626" spans="2:113" x14ac:dyDescent="0.25">
      <c r="B626" s="1">
        <v>202409</v>
      </c>
      <c r="C626" s="2">
        <v>45536</v>
      </c>
      <c r="D626" s="1">
        <v>202409</v>
      </c>
      <c r="E626" s="1"/>
      <c r="F626" s="1" t="s">
        <v>176</v>
      </c>
      <c r="G626" s="1" t="s">
        <v>177</v>
      </c>
      <c r="H626" s="1">
        <v>21245</v>
      </c>
      <c r="I626" s="1"/>
      <c r="J626" s="1">
        <v>1</v>
      </c>
      <c r="K626" s="1">
        <v>2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6">
        <f>SUM(Table1[[#This Row],[MOH 731_HTS_Positive_2-9 _(M)_ HV01-06]:[MOH 731_HTS_Positive_25+ _(F) (Including PMTCT)_HV01-15]])</f>
        <v>0</v>
      </c>
      <c r="CC626" s="16">
        <f>SUM(Table1[[#This Row],[MOH 731_HTS_Tests _(M)_ HV01-01]:[MOH 731_HTS_Tests _(F) (Including PMTCT)_ HV01-02]])</f>
        <v>3</v>
      </c>
      <c r="CD626" s="16">
        <f>Table1[[#This Row],[MOH 711 New ANC clients]]</f>
        <v>0</v>
      </c>
      <c r="CE626" s="6">
        <f>SUM(Table1[[#This Row],[MOH 731_EMTCT_Tested at ANC_Initial_HV02-02]])</f>
        <v>0</v>
      </c>
      <c r="CF626" s="6">
        <f t="shared" si="110"/>
        <v>0</v>
      </c>
      <c r="CG626" s="6">
        <f t="shared" si="110"/>
        <v>0</v>
      </c>
      <c r="CH626" s="6">
        <f>SUM(Table1[[#This Row],[MOH 731_EMTCT_Known Positive at 1st ANC_HV02-01]])</f>
        <v>0</v>
      </c>
      <c r="CI626" s="6">
        <f>SUM(Table1[[#This Row],[MOH 731_EMTCT_Positive Results_ANC_HV02-10]])</f>
        <v>0</v>
      </c>
      <c r="CJ626" s="6">
        <f t="shared" si="100"/>
        <v>0</v>
      </c>
      <c r="CK626" s="6">
        <f t="shared" si="101"/>
        <v>0</v>
      </c>
      <c r="CL626" s="6">
        <f>Table1[[#This Row],[MOH 731_EMTCT_Start HAART_ANC_HV02-15]]</f>
        <v>0</v>
      </c>
      <c r="CM626" s="6">
        <f>Table1[[#This Row],[MOH 731_EMTCT_On HAART at 1st ANC_HV02-14]]</f>
        <v>0</v>
      </c>
      <c r="CN626" s="6">
        <f>SUM(Table1[[#This Row],[MOH 731_HIV_TB_StartART_&lt;1 (M) HV03-01]:[MOH 731_HIV_TB_StartART_25+_(F)_HV03-14]])</f>
        <v>0</v>
      </c>
      <c r="CO626" s="6">
        <f>SUM(Table1[[#This Row],[MOH 731_HIV_TB_OnART_&lt;1 (M) HV03-15]:[MOH 731_HIV_TB_OnART_25+_(F)_HV03-28]])</f>
        <v>0</v>
      </c>
      <c r="CP626" s="6">
        <f>Table1[[#This Row],[anc1_731]]</f>
        <v>0</v>
      </c>
      <c r="CQ626" s="6">
        <f>Table1[[#This Row],[anc_kp]]</f>
        <v>0</v>
      </c>
      <c r="CR626" s="6">
        <f>Table1[[#This Row],[MOH 731_HIV_TB cases_New_HV03-61]]</f>
        <v>0</v>
      </c>
      <c r="CS626" s="6">
        <f>Table1[[#This Row],[MOH 731_HIV_TB New_KnownHIVPositive(KPs)_HV03-62]]</f>
        <v>0</v>
      </c>
      <c r="CT626" s="6">
        <f t="shared" si="102"/>
        <v>0</v>
      </c>
      <c r="CU626" s="6">
        <f t="shared" si="103"/>
        <v>0</v>
      </c>
      <c r="CV626" s="6">
        <f>Table1[[#This Row],[MOH 731_HIV_TB New HIV Positive_HV03-63]]</f>
        <v>0</v>
      </c>
      <c r="CW626" s="6">
        <f>Table1[[#This Row],[MOH 731_HIV_TB New Known HIV Positive (KP) on HAART_HV03-64]]</f>
        <v>0</v>
      </c>
      <c r="CX626" s="6">
        <f>Table1[[#This Row],[MOH 731_HIV_TB New_start_HAART_HV03-65]]</f>
        <v>0</v>
      </c>
      <c r="CY626" s="6">
        <f>SUM(Table1[[#This Row],[tb_alreadyart_3082]:[tb_newart_3083]])</f>
        <v>0</v>
      </c>
      <c r="CZ626" s="6">
        <f>SUM(Table1[[#This Row],[MOH 731_HTS_No. Initiated on PrEP (NEW)_General popn _(M)_ HV01-19]:[MOH 731_HTS_No. Initiated on PrEP (NEW)_Pregnant and breastfeeding women HV01-31]])</f>
        <v>0</v>
      </c>
      <c r="DA626" s="6">
        <f t="shared" si="104"/>
        <v>0</v>
      </c>
      <c r="DB626" s="6">
        <f t="shared" si="105"/>
        <v>0</v>
      </c>
      <c r="DC626" s="6">
        <f>Table1[[#This Row],[MOH 711 SGBV Total Survivors Seen]]</f>
        <v>0</v>
      </c>
      <c r="DD626" s="6">
        <f t="shared" si="106"/>
        <v>0</v>
      </c>
      <c r="DE626" s="6">
        <f t="shared" si="107"/>
        <v>0</v>
      </c>
      <c r="DF626" s="6">
        <f>SUM(Table1[[#This Row],[MOH 731_HIV_TB_StartTPT_&lt;15 HV03-31]:[MOH 731_HIV_TB_StartTPT_15+ HV03-32]])</f>
        <v>0</v>
      </c>
      <c r="DG626" s="6">
        <f t="shared" si="108"/>
        <v>0</v>
      </c>
      <c r="DH626" s="18"/>
      <c r="DI626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('202409_Ux2xFegbYAh','202409','Ux2xFegbYAh','21245','0','3','0','0','0','0','0','0','0','0','0','0','0','0','0','0','0','0','0','0','0','0','0','0','0','0','0','0','0','0','0','0');</v>
      </c>
    </row>
    <row r="627" spans="2:113" x14ac:dyDescent="0.25">
      <c r="B627" s="1">
        <v>202409</v>
      </c>
      <c r="C627" s="2">
        <v>45536</v>
      </c>
      <c r="D627" s="1">
        <v>202409</v>
      </c>
      <c r="E627" s="1"/>
      <c r="F627" s="1" t="s">
        <v>185</v>
      </c>
      <c r="G627" s="1" t="s">
        <v>186</v>
      </c>
      <c r="H627" s="1">
        <v>14784</v>
      </c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>
        <v>2</v>
      </c>
      <c r="BZ627" s="1"/>
      <c r="CA627" s="1"/>
      <c r="CB627" s="16">
        <f>SUM(Table1[[#This Row],[MOH 731_HTS_Positive_2-9 _(M)_ HV01-06]:[MOH 731_HTS_Positive_25+ _(F) (Including PMTCT)_HV01-15]])</f>
        <v>0</v>
      </c>
      <c r="CC627" s="16">
        <f>SUM(Table1[[#This Row],[MOH 731_HTS_Tests _(M)_ HV01-01]:[MOH 731_HTS_Tests _(F) (Including PMTCT)_ HV01-02]])</f>
        <v>0</v>
      </c>
      <c r="CD627" s="16">
        <f>Table1[[#This Row],[MOH 711 New ANC clients]]</f>
        <v>2</v>
      </c>
      <c r="CE627" s="6">
        <f>SUM(Table1[[#This Row],[MOH 731_EMTCT_Tested at ANC_Initial_HV02-02]])</f>
        <v>0</v>
      </c>
      <c r="CF627" s="6">
        <f t="shared" si="110"/>
        <v>0</v>
      </c>
      <c r="CG627" s="6">
        <f t="shared" si="110"/>
        <v>0</v>
      </c>
      <c r="CH627" s="6">
        <f>SUM(Table1[[#This Row],[MOH 731_EMTCT_Known Positive at 1st ANC_HV02-01]])</f>
        <v>0</v>
      </c>
      <c r="CI627" s="6">
        <f>SUM(Table1[[#This Row],[MOH 731_EMTCT_Positive Results_ANC_HV02-10]])</f>
        <v>0</v>
      </c>
      <c r="CJ627" s="6">
        <f t="shared" si="100"/>
        <v>0</v>
      </c>
      <c r="CK627" s="6">
        <f t="shared" si="101"/>
        <v>0</v>
      </c>
      <c r="CL627" s="6">
        <f>Table1[[#This Row],[MOH 731_EMTCT_Start HAART_ANC_HV02-15]]</f>
        <v>0</v>
      </c>
      <c r="CM627" s="6">
        <f>Table1[[#This Row],[MOH 731_EMTCT_On HAART at 1st ANC_HV02-14]]</f>
        <v>0</v>
      </c>
      <c r="CN627" s="6">
        <f>SUM(Table1[[#This Row],[MOH 731_HIV_TB_StartART_&lt;1 (M) HV03-01]:[MOH 731_HIV_TB_StartART_25+_(F)_HV03-14]])</f>
        <v>0</v>
      </c>
      <c r="CO627" s="6">
        <f>SUM(Table1[[#This Row],[MOH 731_HIV_TB_OnART_&lt;1 (M) HV03-15]:[MOH 731_HIV_TB_OnART_25+_(F)_HV03-28]])</f>
        <v>0</v>
      </c>
      <c r="CP627" s="6">
        <f>Table1[[#This Row],[anc1_731]]</f>
        <v>2</v>
      </c>
      <c r="CQ627" s="6">
        <f>Table1[[#This Row],[anc_kp]]</f>
        <v>0</v>
      </c>
      <c r="CR627" s="6">
        <f>Table1[[#This Row],[MOH 731_HIV_TB cases_New_HV03-61]]</f>
        <v>0</v>
      </c>
      <c r="CS627" s="6">
        <f>Table1[[#This Row],[MOH 731_HIV_TB New_KnownHIVPositive(KPs)_HV03-62]]</f>
        <v>0</v>
      </c>
      <c r="CT627" s="6">
        <f t="shared" si="102"/>
        <v>0</v>
      </c>
      <c r="CU627" s="6">
        <f t="shared" si="103"/>
        <v>0</v>
      </c>
      <c r="CV627" s="6">
        <f>Table1[[#This Row],[MOH 731_HIV_TB New HIV Positive_HV03-63]]</f>
        <v>0</v>
      </c>
      <c r="CW627" s="6">
        <f>Table1[[#This Row],[MOH 731_HIV_TB New Known HIV Positive (KP) on HAART_HV03-64]]</f>
        <v>0</v>
      </c>
      <c r="CX627" s="6">
        <f>Table1[[#This Row],[MOH 731_HIV_TB New_start_HAART_HV03-65]]</f>
        <v>0</v>
      </c>
      <c r="CY627" s="6">
        <f>SUM(Table1[[#This Row],[tb_alreadyart_3082]:[tb_newart_3083]])</f>
        <v>0</v>
      </c>
      <c r="CZ627" s="6">
        <f>SUM(Table1[[#This Row],[MOH 731_HTS_No. Initiated on PrEP (NEW)_General popn _(M)_ HV01-19]:[MOH 731_HTS_No. Initiated on PrEP (NEW)_Pregnant and breastfeeding women HV01-31]])</f>
        <v>0</v>
      </c>
      <c r="DA627" s="6">
        <f t="shared" si="104"/>
        <v>0</v>
      </c>
      <c r="DB627" s="6">
        <f t="shared" si="105"/>
        <v>0</v>
      </c>
      <c r="DC627" s="6">
        <f>Table1[[#This Row],[MOH 711 SGBV Total Survivors Seen]]</f>
        <v>0</v>
      </c>
      <c r="DD627" s="6">
        <f t="shared" si="106"/>
        <v>0</v>
      </c>
      <c r="DE627" s="6">
        <f t="shared" si="107"/>
        <v>0</v>
      </c>
      <c r="DF627" s="6">
        <f>SUM(Table1[[#This Row],[MOH 731_HIV_TB_StartTPT_&lt;15 HV03-31]:[MOH 731_HIV_TB_StartTPT_15+ HV03-32]])</f>
        <v>0</v>
      </c>
      <c r="DG627" s="6">
        <f t="shared" si="108"/>
        <v>0</v>
      </c>
      <c r="DH627" s="18"/>
      <c r="DI627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('202409_gB1xXLsxDuE','202409','gB1xXLsxDuE','14784','0','0','2','0','0','0','0','0','0','0','0','0','0','0','2','0','0','0','0','0','0','0','0','0','0','0','0','0','0','0','0','0');</v>
      </c>
    </row>
    <row r="628" spans="2:113" x14ac:dyDescent="0.25">
      <c r="B628" s="1">
        <v>202409</v>
      </c>
      <c r="C628" s="2">
        <v>45536</v>
      </c>
      <c r="D628" s="1">
        <v>202409</v>
      </c>
      <c r="E628" s="1"/>
      <c r="F628" s="1" t="s">
        <v>189</v>
      </c>
      <c r="G628" s="1" t="s">
        <v>190</v>
      </c>
      <c r="H628" s="1">
        <v>14775</v>
      </c>
      <c r="I628" s="1"/>
      <c r="J628" s="1">
        <v>1</v>
      </c>
      <c r="K628" s="1">
        <v>1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6">
        <f>SUM(Table1[[#This Row],[MOH 731_HTS_Positive_2-9 _(M)_ HV01-06]:[MOH 731_HTS_Positive_25+ _(F) (Including PMTCT)_HV01-15]])</f>
        <v>0</v>
      </c>
      <c r="CC628" s="16">
        <f>SUM(Table1[[#This Row],[MOH 731_HTS_Tests _(M)_ HV01-01]:[MOH 731_HTS_Tests _(F) (Including PMTCT)_ HV01-02]])</f>
        <v>2</v>
      </c>
      <c r="CD628" s="16">
        <f>Table1[[#This Row],[MOH 711 New ANC clients]]</f>
        <v>0</v>
      </c>
      <c r="CE628" s="6">
        <f>SUM(Table1[[#This Row],[MOH 731_EMTCT_Tested at ANC_Initial_HV02-02]])</f>
        <v>0</v>
      </c>
      <c r="CF628" s="6">
        <f t="shared" si="110"/>
        <v>0</v>
      </c>
      <c r="CG628" s="6">
        <f t="shared" si="110"/>
        <v>0</v>
      </c>
      <c r="CH628" s="6">
        <f>SUM(Table1[[#This Row],[MOH 731_EMTCT_Known Positive at 1st ANC_HV02-01]])</f>
        <v>0</v>
      </c>
      <c r="CI628" s="6">
        <f>SUM(Table1[[#This Row],[MOH 731_EMTCT_Positive Results_ANC_HV02-10]])</f>
        <v>0</v>
      </c>
      <c r="CJ628" s="6">
        <f t="shared" si="100"/>
        <v>0</v>
      </c>
      <c r="CK628" s="6">
        <f t="shared" si="101"/>
        <v>0</v>
      </c>
      <c r="CL628" s="6">
        <f>Table1[[#This Row],[MOH 731_EMTCT_Start HAART_ANC_HV02-15]]</f>
        <v>0</v>
      </c>
      <c r="CM628" s="6">
        <f>Table1[[#This Row],[MOH 731_EMTCT_On HAART at 1st ANC_HV02-14]]</f>
        <v>0</v>
      </c>
      <c r="CN628" s="6">
        <f>SUM(Table1[[#This Row],[MOH 731_HIV_TB_StartART_&lt;1 (M) HV03-01]:[MOH 731_HIV_TB_StartART_25+_(F)_HV03-14]])</f>
        <v>0</v>
      </c>
      <c r="CO628" s="6">
        <f>SUM(Table1[[#This Row],[MOH 731_HIV_TB_OnART_&lt;1 (M) HV03-15]:[MOH 731_HIV_TB_OnART_25+_(F)_HV03-28]])</f>
        <v>0</v>
      </c>
      <c r="CP628" s="6">
        <f>Table1[[#This Row],[anc1_731]]</f>
        <v>0</v>
      </c>
      <c r="CQ628" s="6">
        <f>Table1[[#This Row],[anc_kp]]</f>
        <v>0</v>
      </c>
      <c r="CR628" s="6">
        <f>Table1[[#This Row],[MOH 731_HIV_TB cases_New_HV03-61]]</f>
        <v>0</v>
      </c>
      <c r="CS628" s="6">
        <f>Table1[[#This Row],[MOH 731_HIV_TB New_KnownHIVPositive(KPs)_HV03-62]]</f>
        <v>0</v>
      </c>
      <c r="CT628" s="6">
        <f t="shared" si="102"/>
        <v>0</v>
      </c>
      <c r="CU628" s="6">
        <f t="shared" si="103"/>
        <v>0</v>
      </c>
      <c r="CV628" s="6">
        <f>Table1[[#This Row],[MOH 731_HIV_TB New HIV Positive_HV03-63]]</f>
        <v>0</v>
      </c>
      <c r="CW628" s="6">
        <f>Table1[[#This Row],[MOH 731_HIV_TB New Known HIV Positive (KP) on HAART_HV03-64]]</f>
        <v>0</v>
      </c>
      <c r="CX628" s="6">
        <f>Table1[[#This Row],[MOH 731_HIV_TB New_start_HAART_HV03-65]]</f>
        <v>0</v>
      </c>
      <c r="CY628" s="6">
        <f>SUM(Table1[[#This Row],[tb_alreadyart_3082]:[tb_newart_3083]])</f>
        <v>0</v>
      </c>
      <c r="CZ628" s="6">
        <f>SUM(Table1[[#This Row],[MOH 731_HTS_No. Initiated on PrEP (NEW)_General popn _(M)_ HV01-19]:[MOH 731_HTS_No. Initiated on PrEP (NEW)_Pregnant and breastfeeding women HV01-31]])</f>
        <v>0</v>
      </c>
      <c r="DA628" s="6">
        <f t="shared" si="104"/>
        <v>0</v>
      </c>
      <c r="DB628" s="6">
        <f t="shared" si="105"/>
        <v>0</v>
      </c>
      <c r="DC628" s="6">
        <f>Table1[[#This Row],[MOH 711 SGBV Total Survivors Seen]]</f>
        <v>0</v>
      </c>
      <c r="DD628" s="6">
        <f t="shared" si="106"/>
        <v>0</v>
      </c>
      <c r="DE628" s="6">
        <f t="shared" si="107"/>
        <v>0</v>
      </c>
      <c r="DF628" s="6">
        <f>SUM(Table1[[#This Row],[MOH 731_HIV_TB_StartTPT_&lt;15 HV03-31]:[MOH 731_HIV_TB_StartTPT_15+ HV03-32]])</f>
        <v>0</v>
      </c>
      <c r="DG628" s="6">
        <f t="shared" si="108"/>
        <v>0</v>
      </c>
      <c r="DH628" s="18"/>
      <c r="DI628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('202409_mXka8EGlJtk','202409','mXka8EGlJtk','14775','0','2','0','0','0','0','0','0','0','0','0','0','0','0','0','0','0','0','0','0','0','0','0','0','0','0','0','0','0','0','0','0');</v>
      </c>
    </row>
    <row r="629" spans="2:113" x14ac:dyDescent="0.25">
      <c r="B629" s="1">
        <v>202409</v>
      </c>
      <c r="C629" s="2">
        <v>45536</v>
      </c>
      <c r="D629" s="1">
        <v>202409</v>
      </c>
      <c r="E629" s="1"/>
      <c r="F629" s="1" t="s">
        <v>533</v>
      </c>
      <c r="G629" s="1" t="s">
        <v>534</v>
      </c>
      <c r="H629" s="1">
        <v>14788</v>
      </c>
      <c r="I629" s="1"/>
      <c r="J629" s="1">
        <v>1</v>
      </c>
      <c r="K629" s="1">
        <v>1</v>
      </c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>
        <v>1</v>
      </c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6">
        <f>SUM(Table1[[#This Row],[MOH 731_HTS_Positive_2-9 _(M)_ HV01-06]:[MOH 731_HTS_Positive_25+ _(F) (Including PMTCT)_HV01-15]])</f>
        <v>0</v>
      </c>
      <c r="CC629" s="16">
        <f>SUM(Table1[[#This Row],[MOH 731_HTS_Tests _(M)_ HV01-01]:[MOH 731_HTS_Tests _(F) (Including PMTCT)_ HV01-02]])</f>
        <v>2</v>
      </c>
      <c r="CD629" s="16">
        <f>Table1[[#This Row],[MOH 711 New ANC clients]]</f>
        <v>0</v>
      </c>
      <c r="CE629" s="6">
        <f>SUM(Table1[[#This Row],[MOH 731_EMTCT_Tested at ANC_Initial_HV02-02]])</f>
        <v>0</v>
      </c>
      <c r="CF629" s="6">
        <f t="shared" si="110"/>
        <v>0</v>
      </c>
      <c r="CG629" s="6">
        <f t="shared" si="110"/>
        <v>0</v>
      </c>
      <c r="CH629" s="6">
        <f>SUM(Table1[[#This Row],[MOH 731_EMTCT_Known Positive at 1st ANC_HV02-01]])</f>
        <v>0</v>
      </c>
      <c r="CI629" s="6">
        <f>SUM(Table1[[#This Row],[MOH 731_EMTCT_Positive Results_ANC_HV02-10]])</f>
        <v>0</v>
      </c>
      <c r="CJ629" s="6">
        <f t="shared" si="100"/>
        <v>0</v>
      </c>
      <c r="CK629" s="6">
        <f t="shared" si="101"/>
        <v>0</v>
      </c>
      <c r="CL629" s="6">
        <f>Table1[[#This Row],[MOH 731_EMTCT_Start HAART_ANC_HV02-15]]</f>
        <v>0</v>
      </c>
      <c r="CM629" s="6">
        <f>Table1[[#This Row],[MOH 731_EMTCT_On HAART at 1st ANC_HV02-14]]</f>
        <v>0</v>
      </c>
      <c r="CN629" s="6">
        <f>SUM(Table1[[#This Row],[MOH 731_HIV_TB_StartART_&lt;1 (M) HV03-01]:[MOH 731_HIV_TB_StartART_25+_(F)_HV03-14]])</f>
        <v>0</v>
      </c>
      <c r="CO629" s="6">
        <f>SUM(Table1[[#This Row],[MOH 731_HIV_TB_OnART_&lt;1 (M) HV03-15]:[MOH 731_HIV_TB_OnART_25+_(F)_HV03-28]])</f>
        <v>0</v>
      </c>
      <c r="CP629" s="6">
        <f>Table1[[#This Row],[anc1_731]]</f>
        <v>0</v>
      </c>
      <c r="CQ629" s="6">
        <f>Table1[[#This Row],[anc_kp]]</f>
        <v>0</v>
      </c>
      <c r="CR629" s="6">
        <f>Table1[[#This Row],[MOH 731_HIV_TB cases_New_HV03-61]]</f>
        <v>0</v>
      </c>
      <c r="CS629" s="6">
        <f>Table1[[#This Row],[MOH 731_HIV_TB New_KnownHIVPositive(KPs)_HV03-62]]</f>
        <v>0</v>
      </c>
      <c r="CT629" s="6">
        <f t="shared" si="102"/>
        <v>0</v>
      </c>
      <c r="CU629" s="6">
        <f t="shared" si="103"/>
        <v>0</v>
      </c>
      <c r="CV629" s="6">
        <f>Table1[[#This Row],[MOH 731_HIV_TB New HIV Positive_HV03-63]]</f>
        <v>0</v>
      </c>
      <c r="CW629" s="6">
        <f>Table1[[#This Row],[MOH 731_HIV_TB New Known HIV Positive (KP) on HAART_HV03-64]]</f>
        <v>0</v>
      </c>
      <c r="CX629" s="6">
        <f>Table1[[#This Row],[MOH 731_HIV_TB New_start_HAART_HV03-65]]</f>
        <v>0</v>
      </c>
      <c r="CY629" s="6">
        <f>SUM(Table1[[#This Row],[tb_alreadyart_3082]:[tb_newart_3083]])</f>
        <v>0</v>
      </c>
      <c r="CZ629" s="6">
        <f>SUM(Table1[[#This Row],[MOH 731_HTS_No. Initiated on PrEP (NEW)_General popn _(M)_ HV01-19]:[MOH 731_HTS_No. Initiated on PrEP (NEW)_Pregnant and breastfeeding women HV01-31]])</f>
        <v>0</v>
      </c>
      <c r="DA629" s="6">
        <f t="shared" si="104"/>
        <v>0</v>
      </c>
      <c r="DB629" s="6">
        <f t="shared" si="105"/>
        <v>0</v>
      </c>
      <c r="DC629" s="6">
        <f>Table1[[#This Row],[MOH 711 SGBV Total Survivors Seen]]</f>
        <v>0</v>
      </c>
      <c r="DD629" s="6">
        <f t="shared" si="106"/>
        <v>0</v>
      </c>
      <c r="DE629" s="6">
        <f t="shared" si="107"/>
        <v>0</v>
      </c>
      <c r="DF629" s="6">
        <f>SUM(Table1[[#This Row],[MOH 731_HIV_TB_StartTPT_&lt;15 HV03-31]:[MOH 731_HIV_TB_StartTPT_15+ HV03-32]])</f>
        <v>0</v>
      </c>
      <c r="DG629" s="6">
        <f t="shared" si="108"/>
        <v>0</v>
      </c>
      <c r="DH629" s="18"/>
      <c r="DI629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('202409_XwgQ8yRrEpt','202409','XwgQ8yRrEpt','14788','0','2','0','0','0','0','0','0','0','0','0','0','0','0','0','0','0','0','0','0','0','0','0','0','0','0','0','0','0','0','0','0');</v>
      </c>
    </row>
    <row r="630" spans="2:113" x14ac:dyDescent="0.25">
      <c r="B630" s="1">
        <v>202409</v>
      </c>
      <c r="C630" s="2">
        <v>45536</v>
      </c>
      <c r="D630" s="1">
        <v>202409</v>
      </c>
      <c r="E630" s="1"/>
      <c r="F630" s="1" t="s">
        <v>193</v>
      </c>
      <c r="G630" s="1" t="s">
        <v>194</v>
      </c>
      <c r="H630" s="1">
        <v>14793</v>
      </c>
      <c r="I630" s="1"/>
      <c r="J630" s="1">
        <v>1</v>
      </c>
      <c r="K630" s="1">
        <v>22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>
        <v>2</v>
      </c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>
        <v>2</v>
      </c>
      <c r="BZ630" s="1"/>
      <c r="CA630" s="1"/>
      <c r="CB630" s="16">
        <f>SUM(Table1[[#This Row],[MOH 731_HTS_Positive_2-9 _(M)_ HV01-06]:[MOH 731_HTS_Positive_25+ _(F) (Including PMTCT)_HV01-15]])</f>
        <v>0</v>
      </c>
      <c r="CC630" s="16">
        <f>SUM(Table1[[#This Row],[MOH 731_HTS_Tests _(M)_ HV01-01]:[MOH 731_HTS_Tests _(F) (Including PMTCT)_ HV01-02]])</f>
        <v>23</v>
      </c>
      <c r="CD630" s="16">
        <f>Table1[[#This Row],[MOH 711 New ANC clients]]</f>
        <v>2</v>
      </c>
      <c r="CE630" s="6">
        <f>SUM(Table1[[#This Row],[MOH 731_EMTCT_Tested at ANC_Initial_HV02-02]])</f>
        <v>2</v>
      </c>
      <c r="CF630" s="6">
        <f t="shared" si="110"/>
        <v>0</v>
      </c>
      <c r="CG630" s="6">
        <f t="shared" si="110"/>
        <v>0</v>
      </c>
      <c r="CH630" s="6">
        <f>SUM(Table1[[#This Row],[MOH 731_EMTCT_Known Positive at 1st ANC_HV02-01]])</f>
        <v>0</v>
      </c>
      <c r="CI630" s="6">
        <f>SUM(Table1[[#This Row],[MOH 731_EMTCT_Positive Results_ANC_HV02-10]])</f>
        <v>0</v>
      </c>
      <c r="CJ630" s="6">
        <f t="shared" si="100"/>
        <v>0</v>
      </c>
      <c r="CK630" s="6">
        <f t="shared" si="101"/>
        <v>0</v>
      </c>
      <c r="CL630" s="6">
        <f>Table1[[#This Row],[MOH 731_EMTCT_Start HAART_ANC_HV02-15]]</f>
        <v>0</v>
      </c>
      <c r="CM630" s="6">
        <f>Table1[[#This Row],[MOH 731_EMTCT_On HAART at 1st ANC_HV02-14]]</f>
        <v>0</v>
      </c>
      <c r="CN630" s="6">
        <f>SUM(Table1[[#This Row],[MOH 731_HIV_TB_StartART_&lt;1 (M) HV03-01]:[MOH 731_HIV_TB_StartART_25+_(F)_HV03-14]])</f>
        <v>0</v>
      </c>
      <c r="CO630" s="6">
        <f>SUM(Table1[[#This Row],[MOH 731_HIV_TB_OnART_&lt;1 (M) HV03-15]:[MOH 731_HIV_TB_OnART_25+_(F)_HV03-28]])</f>
        <v>0</v>
      </c>
      <c r="CP630" s="6">
        <f>Table1[[#This Row],[anc1_731]]</f>
        <v>2</v>
      </c>
      <c r="CQ630" s="6">
        <f>Table1[[#This Row],[anc_kp]]</f>
        <v>0</v>
      </c>
      <c r="CR630" s="6">
        <f>Table1[[#This Row],[MOH 731_HIV_TB cases_New_HV03-61]]</f>
        <v>0</v>
      </c>
      <c r="CS630" s="6">
        <f>Table1[[#This Row],[MOH 731_HIV_TB New_KnownHIVPositive(KPs)_HV03-62]]</f>
        <v>0</v>
      </c>
      <c r="CT630" s="6">
        <f t="shared" si="102"/>
        <v>0</v>
      </c>
      <c r="CU630" s="6">
        <f t="shared" si="103"/>
        <v>0</v>
      </c>
      <c r="CV630" s="6">
        <f>Table1[[#This Row],[MOH 731_HIV_TB New HIV Positive_HV03-63]]</f>
        <v>0</v>
      </c>
      <c r="CW630" s="6">
        <f>Table1[[#This Row],[MOH 731_HIV_TB New Known HIV Positive (KP) on HAART_HV03-64]]</f>
        <v>0</v>
      </c>
      <c r="CX630" s="6">
        <f>Table1[[#This Row],[MOH 731_HIV_TB New_start_HAART_HV03-65]]</f>
        <v>0</v>
      </c>
      <c r="CY630" s="6">
        <f>SUM(Table1[[#This Row],[tb_alreadyart_3082]:[tb_newart_3083]])</f>
        <v>0</v>
      </c>
      <c r="CZ630" s="6">
        <f>SUM(Table1[[#This Row],[MOH 731_HTS_No. Initiated on PrEP (NEW)_General popn _(M)_ HV01-19]:[MOH 731_HTS_No. Initiated on PrEP (NEW)_Pregnant and breastfeeding women HV01-31]])</f>
        <v>0</v>
      </c>
      <c r="DA630" s="6">
        <f t="shared" si="104"/>
        <v>0</v>
      </c>
      <c r="DB630" s="6">
        <f t="shared" si="105"/>
        <v>0</v>
      </c>
      <c r="DC630" s="6">
        <f>Table1[[#This Row],[MOH 711 SGBV Total Survivors Seen]]</f>
        <v>0</v>
      </c>
      <c r="DD630" s="6">
        <f t="shared" si="106"/>
        <v>0</v>
      </c>
      <c r="DE630" s="6">
        <f t="shared" si="107"/>
        <v>0</v>
      </c>
      <c r="DF630" s="6">
        <f>SUM(Table1[[#This Row],[MOH 731_HIV_TB_StartTPT_&lt;15 HV03-31]:[MOH 731_HIV_TB_StartTPT_15+ HV03-32]])</f>
        <v>0</v>
      </c>
      <c r="DG630" s="6">
        <f t="shared" si="108"/>
        <v>0</v>
      </c>
      <c r="DH630" s="18"/>
      <c r="DI630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('202409_fUUkvML4uKW','202409','fUUkvML4uKW','14793','0','23','2','2','0','0','0','0','0','0','0','0','0','0','2','0','0','0','0','0','0','0','0','0','0','0','0','0','0','0','0','0');</v>
      </c>
    </row>
    <row r="631" spans="2:113" x14ac:dyDescent="0.25">
      <c r="B631" s="1">
        <v>202409</v>
      </c>
      <c r="C631" s="2">
        <v>45536</v>
      </c>
      <c r="D631" s="1">
        <v>202409</v>
      </c>
      <c r="E631" s="1"/>
      <c r="F631" s="1" t="s">
        <v>535</v>
      </c>
      <c r="G631" s="1" t="s">
        <v>536</v>
      </c>
      <c r="H631" s="1">
        <v>16737</v>
      </c>
      <c r="I631" s="1"/>
      <c r="J631" s="1"/>
      <c r="K631" s="1">
        <v>6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>
        <v>6</v>
      </c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6">
        <f>SUM(Table1[[#This Row],[MOH 731_HTS_Positive_2-9 _(M)_ HV01-06]:[MOH 731_HTS_Positive_25+ _(F) (Including PMTCT)_HV01-15]])</f>
        <v>0</v>
      </c>
      <c r="CC631" s="16">
        <f>SUM(Table1[[#This Row],[MOH 731_HTS_Tests _(M)_ HV01-01]:[MOH 731_HTS_Tests _(F) (Including PMTCT)_ HV01-02]])</f>
        <v>6</v>
      </c>
      <c r="CD631" s="16">
        <f>Table1[[#This Row],[MOH 711 New ANC clients]]</f>
        <v>0</v>
      </c>
      <c r="CE631" s="6">
        <f>SUM(Table1[[#This Row],[MOH 731_EMTCT_Tested at ANC_Initial_HV02-02]])</f>
        <v>6</v>
      </c>
      <c r="CF631" s="6">
        <f t="shared" si="110"/>
        <v>0</v>
      </c>
      <c r="CG631" s="6">
        <f t="shared" si="110"/>
        <v>0</v>
      </c>
      <c r="CH631" s="6">
        <f>SUM(Table1[[#This Row],[MOH 731_EMTCT_Known Positive at 1st ANC_HV02-01]])</f>
        <v>0</v>
      </c>
      <c r="CI631" s="6">
        <f>SUM(Table1[[#This Row],[MOH 731_EMTCT_Positive Results_ANC_HV02-10]])</f>
        <v>0</v>
      </c>
      <c r="CJ631" s="6">
        <f t="shared" si="100"/>
        <v>0</v>
      </c>
      <c r="CK631" s="6">
        <f t="shared" si="101"/>
        <v>0</v>
      </c>
      <c r="CL631" s="6">
        <f>Table1[[#This Row],[MOH 731_EMTCT_Start HAART_ANC_HV02-15]]</f>
        <v>0</v>
      </c>
      <c r="CM631" s="6">
        <f>Table1[[#This Row],[MOH 731_EMTCT_On HAART at 1st ANC_HV02-14]]</f>
        <v>0</v>
      </c>
      <c r="CN631" s="6">
        <f>SUM(Table1[[#This Row],[MOH 731_HIV_TB_StartART_&lt;1 (M) HV03-01]:[MOH 731_HIV_TB_StartART_25+_(F)_HV03-14]])</f>
        <v>0</v>
      </c>
      <c r="CO631" s="6">
        <f>SUM(Table1[[#This Row],[MOH 731_HIV_TB_OnART_&lt;1 (M) HV03-15]:[MOH 731_HIV_TB_OnART_25+_(F)_HV03-28]])</f>
        <v>0</v>
      </c>
      <c r="CP631" s="6">
        <f>Table1[[#This Row],[anc1_731]]</f>
        <v>0</v>
      </c>
      <c r="CQ631" s="6">
        <f>Table1[[#This Row],[anc_kp]]</f>
        <v>0</v>
      </c>
      <c r="CR631" s="6">
        <f>Table1[[#This Row],[MOH 731_HIV_TB cases_New_HV03-61]]</f>
        <v>0</v>
      </c>
      <c r="CS631" s="6">
        <f>Table1[[#This Row],[MOH 731_HIV_TB New_KnownHIVPositive(KPs)_HV03-62]]</f>
        <v>0</v>
      </c>
      <c r="CT631" s="6">
        <f t="shared" si="102"/>
        <v>0</v>
      </c>
      <c r="CU631" s="6">
        <f t="shared" si="103"/>
        <v>0</v>
      </c>
      <c r="CV631" s="6">
        <f>Table1[[#This Row],[MOH 731_HIV_TB New HIV Positive_HV03-63]]</f>
        <v>0</v>
      </c>
      <c r="CW631" s="6">
        <f>Table1[[#This Row],[MOH 731_HIV_TB New Known HIV Positive (KP) on HAART_HV03-64]]</f>
        <v>0</v>
      </c>
      <c r="CX631" s="6">
        <f>Table1[[#This Row],[MOH 731_HIV_TB New_start_HAART_HV03-65]]</f>
        <v>0</v>
      </c>
      <c r="CY631" s="6">
        <f>SUM(Table1[[#This Row],[tb_alreadyart_3082]:[tb_newart_3083]])</f>
        <v>0</v>
      </c>
      <c r="CZ631" s="6">
        <f>SUM(Table1[[#This Row],[MOH 731_HTS_No. Initiated on PrEP (NEW)_General popn _(M)_ HV01-19]:[MOH 731_HTS_No. Initiated on PrEP (NEW)_Pregnant and breastfeeding women HV01-31]])</f>
        <v>0</v>
      </c>
      <c r="DA631" s="6">
        <f t="shared" si="104"/>
        <v>0</v>
      </c>
      <c r="DB631" s="6">
        <f t="shared" si="105"/>
        <v>0</v>
      </c>
      <c r="DC631" s="6">
        <f>Table1[[#This Row],[MOH 711 SGBV Total Survivors Seen]]</f>
        <v>0</v>
      </c>
      <c r="DD631" s="6">
        <f t="shared" si="106"/>
        <v>0</v>
      </c>
      <c r="DE631" s="6">
        <f t="shared" si="107"/>
        <v>0</v>
      </c>
      <c r="DF631" s="6">
        <f>SUM(Table1[[#This Row],[MOH 731_HIV_TB_StartTPT_&lt;15 HV03-31]:[MOH 731_HIV_TB_StartTPT_15+ HV03-32]])</f>
        <v>0</v>
      </c>
      <c r="DG631" s="6">
        <f t="shared" si="108"/>
        <v>0</v>
      </c>
      <c r="DH631" s="18"/>
      <c r="DI631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('202409_dXdR7XsR7PO','202409','dXdR7XsR7PO','16737','0','6','0','6','0','0','0','0','0','0','0','0','0','0','0','0','0','0','0','0','0','0','0','0','0','0','0','0','0','0','0','0');</v>
      </c>
    </row>
    <row r="632" spans="2:113" x14ac:dyDescent="0.25">
      <c r="B632" s="1">
        <v>202409</v>
      </c>
      <c r="C632" s="2">
        <v>45536</v>
      </c>
      <c r="D632" s="1">
        <v>202409</v>
      </c>
      <c r="E632" s="1"/>
      <c r="F632" s="1" t="s">
        <v>201</v>
      </c>
      <c r="G632" s="1" t="s">
        <v>202</v>
      </c>
      <c r="H632" s="1">
        <v>14812</v>
      </c>
      <c r="I632" s="1"/>
      <c r="J632" s="1"/>
      <c r="K632" s="1">
        <v>2</v>
      </c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6">
        <f>SUM(Table1[[#This Row],[MOH 731_HTS_Positive_2-9 _(M)_ HV01-06]:[MOH 731_HTS_Positive_25+ _(F) (Including PMTCT)_HV01-15]])</f>
        <v>0</v>
      </c>
      <c r="CC632" s="16">
        <f>SUM(Table1[[#This Row],[MOH 731_HTS_Tests _(M)_ HV01-01]:[MOH 731_HTS_Tests _(F) (Including PMTCT)_ HV01-02]])</f>
        <v>2</v>
      </c>
      <c r="CD632" s="16">
        <f>Table1[[#This Row],[MOH 711 New ANC clients]]</f>
        <v>0</v>
      </c>
      <c r="CE632" s="6">
        <f>SUM(Table1[[#This Row],[MOH 731_EMTCT_Tested at ANC_Initial_HV02-02]])</f>
        <v>0</v>
      </c>
      <c r="CF632" s="6">
        <f t="shared" si="110"/>
        <v>0</v>
      </c>
      <c r="CG632" s="6">
        <f t="shared" si="110"/>
        <v>0</v>
      </c>
      <c r="CH632" s="6">
        <f>SUM(Table1[[#This Row],[MOH 731_EMTCT_Known Positive at 1st ANC_HV02-01]])</f>
        <v>0</v>
      </c>
      <c r="CI632" s="6">
        <f>SUM(Table1[[#This Row],[MOH 731_EMTCT_Positive Results_ANC_HV02-10]])</f>
        <v>0</v>
      </c>
      <c r="CJ632" s="6">
        <f t="shared" si="100"/>
        <v>0</v>
      </c>
      <c r="CK632" s="6">
        <f t="shared" si="101"/>
        <v>0</v>
      </c>
      <c r="CL632" s="6">
        <f>Table1[[#This Row],[MOH 731_EMTCT_Start HAART_ANC_HV02-15]]</f>
        <v>0</v>
      </c>
      <c r="CM632" s="6">
        <f>Table1[[#This Row],[MOH 731_EMTCT_On HAART at 1st ANC_HV02-14]]</f>
        <v>0</v>
      </c>
      <c r="CN632" s="6">
        <f>SUM(Table1[[#This Row],[MOH 731_HIV_TB_StartART_&lt;1 (M) HV03-01]:[MOH 731_HIV_TB_StartART_25+_(F)_HV03-14]])</f>
        <v>0</v>
      </c>
      <c r="CO632" s="6">
        <f>SUM(Table1[[#This Row],[MOH 731_HIV_TB_OnART_&lt;1 (M) HV03-15]:[MOH 731_HIV_TB_OnART_25+_(F)_HV03-28]])</f>
        <v>0</v>
      </c>
      <c r="CP632" s="6">
        <f>Table1[[#This Row],[anc1_731]]</f>
        <v>0</v>
      </c>
      <c r="CQ632" s="6">
        <f>Table1[[#This Row],[anc_kp]]</f>
        <v>0</v>
      </c>
      <c r="CR632" s="6">
        <f>Table1[[#This Row],[MOH 731_HIV_TB cases_New_HV03-61]]</f>
        <v>0</v>
      </c>
      <c r="CS632" s="6">
        <f>Table1[[#This Row],[MOH 731_HIV_TB New_KnownHIVPositive(KPs)_HV03-62]]</f>
        <v>0</v>
      </c>
      <c r="CT632" s="6">
        <f t="shared" si="102"/>
        <v>0</v>
      </c>
      <c r="CU632" s="6">
        <f t="shared" si="103"/>
        <v>0</v>
      </c>
      <c r="CV632" s="6">
        <f>Table1[[#This Row],[MOH 731_HIV_TB New HIV Positive_HV03-63]]</f>
        <v>0</v>
      </c>
      <c r="CW632" s="6">
        <f>Table1[[#This Row],[MOH 731_HIV_TB New Known HIV Positive (KP) on HAART_HV03-64]]</f>
        <v>0</v>
      </c>
      <c r="CX632" s="6">
        <f>Table1[[#This Row],[MOH 731_HIV_TB New_start_HAART_HV03-65]]</f>
        <v>0</v>
      </c>
      <c r="CY632" s="6">
        <f>SUM(Table1[[#This Row],[tb_alreadyart_3082]:[tb_newart_3083]])</f>
        <v>0</v>
      </c>
      <c r="CZ632" s="6">
        <f>SUM(Table1[[#This Row],[MOH 731_HTS_No. Initiated on PrEP (NEW)_General popn _(M)_ HV01-19]:[MOH 731_HTS_No. Initiated on PrEP (NEW)_Pregnant and breastfeeding women HV01-31]])</f>
        <v>0</v>
      </c>
      <c r="DA632" s="6">
        <f t="shared" si="104"/>
        <v>0</v>
      </c>
      <c r="DB632" s="6">
        <f t="shared" si="105"/>
        <v>0</v>
      </c>
      <c r="DC632" s="6">
        <f>Table1[[#This Row],[MOH 711 SGBV Total Survivors Seen]]</f>
        <v>0</v>
      </c>
      <c r="DD632" s="6">
        <f t="shared" si="106"/>
        <v>0</v>
      </c>
      <c r="DE632" s="6">
        <f t="shared" si="107"/>
        <v>0</v>
      </c>
      <c r="DF632" s="6">
        <f>SUM(Table1[[#This Row],[MOH 731_HIV_TB_StartTPT_&lt;15 HV03-31]:[MOH 731_HIV_TB_StartTPT_15+ HV03-32]])</f>
        <v>0</v>
      </c>
      <c r="DG632" s="6">
        <f t="shared" si="108"/>
        <v>0</v>
      </c>
      <c r="DH632" s="18"/>
      <c r="DI632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('202409_HpVRXLsB4L5','202409','HpVRXLsB4L5','14812','0','2','0','0','0','0','0','0','0','0','0','0','0','0','0','0','0','0','0','0','0','0','0','0','0','0','0','0','0','0','0','0');</v>
      </c>
    </row>
    <row r="633" spans="2:113" x14ac:dyDescent="0.25">
      <c r="B633" s="1">
        <v>202409</v>
      </c>
      <c r="C633" s="2">
        <v>45536</v>
      </c>
      <c r="D633" s="1">
        <v>202409</v>
      </c>
      <c r="E633" s="1"/>
      <c r="F633" s="1" t="s">
        <v>203</v>
      </c>
      <c r="G633" s="1" t="s">
        <v>204</v>
      </c>
      <c r="H633" s="1">
        <v>30161</v>
      </c>
      <c r="I633" s="1"/>
      <c r="J633" s="1">
        <v>8</v>
      </c>
      <c r="K633" s="1">
        <v>7</v>
      </c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>
        <v>7</v>
      </c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6">
        <f>SUM(Table1[[#This Row],[MOH 731_HTS_Positive_2-9 _(M)_ HV01-06]:[MOH 731_HTS_Positive_25+ _(F) (Including PMTCT)_HV01-15]])</f>
        <v>0</v>
      </c>
      <c r="CC633" s="16">
        <f>SUM(Table1[[#This Row],[MOH 731_HTS_Tests _(M)_ HV01-01]:[MOH 731_HTS_Tests _(F) (Including PMTCT)_ HV01-02]])</f>
        <v>15</v>
      </c>
      <c r="CD633" s="16">
        <f>Table1[[#This Row],[MOH 711 New ANC clients]]</f>
        <v>0</v>
      </c>
      <c r="CE633" s="6">
        <f>SUM(Table1[[#This Row],[MOH 731_EMTCT_Tested at ANC_Initial_HV02-02]])</f>
        <v>7</v>
      </c>
      <c r="CF633" s="6">
        <f t="shared" si="110"/>
        <v>0</v>
      </c>
      <c r="CG633" s="6">
        <f t="shared" si="110"/>
        <v>0</v>
      </c>
      <c r="CH633" s="6">
        <f>SUM(Table1[[#This Row],[MOH 731_EMTCT_Known Positive at 1st ANC_HV02-01]])</f>
        <v>0</v>
      </c>
      <c r="CI633" s="6">
        <f>SUM(Table1[[#This Row],[MOH 731_EMTCT_Positive Results_ANC_HV02-10]])</f>
        <v>0</v>
      </c>
      <c r="CJ633" s="6">
        <f t="shared" si="100"/>
        <v>0</v>
      </c>
      <c r="CK633" s="6">
        <f t="shared" si="101"/>
        <v>0</v>
      </c>
      <c r="CL633" s="6">
        <f>Table1[[#This Row],[MOH 731_EMTCT_Start HAART_ANC_HV02-15]]</f>
        <v>0</v>
      </c>
      <c r="CM633" s="6">
        <f>Table1[[#This Row],[MOH 731_EMTCT_On HAART at 1st ANC_HV02-14]]</f>
        <v>0</v>
      </c>
      <c r="CN633" s="6">
        <f>SUM(Table1[[#This Row],[MOH 731_HIV_TB_StartART_&lt;1 (M) HV03-01]:[MOH 731_HIV_TB_StartART_25+_(F)_HV03-14]])</f>
        <v>0</v>
      </c>
      <c r="CO633" s="6">
        <f>SUM(Table1[[#This Row],[MOH 731_HIV_TB_OnART_&lt;1 (M) HV03-15]:[MOH 731_HIV_TB_OnART_25+_(F)_HV03-28]])</f>
        <v>0</v>
      </c>
      <c r="CP633" s="6">
        <f>Table1[[#This Row],[anc1_731]]</f>
        <v>0</v>
      </c>
      <c r="CQ633" s="6">
        <f>Table1[[#This Row],[anc_kp]]</f>
        <v>0</v>
      </c>
      <c r="CR633" s="6">
        <f>Table1[[#This Row],[MOH 731_HIV_TB cases_New_HV03-61]]</f>
        <v>0</v>
      </c>
      <c r="CS633" s="6">
        <f>Table1[[#This Row],[MOH 731_HIV_TB New_KnownHIVPositive(KPs)_HV03-62]]</f>
        <v>0</v>
      </c>
      <c r="CT633" s="6">
        <f t="shared" si="102"/>
        <v>0</v>
      </c>
      <c r="CU633" s="6">
        <f t="shared" si="103"/>
        <v>0</v>
      </c>
      <c r="CV633" s="6">
        <f>Table1[[#This Row],[MOH 731_HIV_TB New HIV Positive_HV03-63]]</f>
        <v>0</v>
      </c>
      <c r="CW633" s="6">
        <f>Table1[[#This Row],[MOH 731_HIV_TB New Known HIV Positive (KP) on HAART_HV03-64]]</f>
        <v>0</v>
      </c>
      <c r="CX633" s="6">
        <f>Table1[[#This Row],[MOH 731_HIV_TB New_start_HAART_HV03-65]]</f>
        <v>0</v>
      </c>
      <c r="CY633" s="6">
        <f>SUM(Table1[[#This Row],[tb_alreadyart_3082]:[tb_newart_3083]])</f>
        <v>0</v>
      </c>
      <c r="CZ633" s="6">
        <f>SUM(Table1[[#This Row],[MOH 731_HTS_No. Initiated on PrEP (NEW)_General popn _(M)_ HV01-19]:[MOH 731_HTS_No. Initiated on PrEP (NEW)_Pregnant and breastfeeding women HV01-31]])</f>
        <v>0</v>
      </c>
      <c r="DA633" s="6">
        <f t="shared" si="104"/>
        <v>0</v>
      </c>
      <c r="DB633" s="6">
        <f t="shared" si="105"/>
        <v>0</v>
      </c>
      <c r="DC633" s="6">
        <f>Table1[[#This Row],[MOH 711 SGBV Total Survivors Seen]]</f>
        <v>0</v>
      </c>
      <c r="DD633" s="6">
        <f t="shared" si="106"/>
        <v>0</v>
      </c>
      <c r="DE633" s="6">
        <f t="shared" si="107"/>
        <v>0</v>
      </c>
      <c r="DF633" s="6">
        <f>SUM(Table1[[#This Row],[MOH 731_HIV_TB_StartTPT_&lt;15 HV03-31]:[MOH 731_HIV_TB_StartTPT_15+ HV03-32]])</f>
        <v>0</v>
      </c>
      <c r="DG633" s="6">
        <f t="shared" si="108"/>
        <v>0</v>
      </c>
      <c r="DH633" s="18"/>
      <c r="DI633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('202409_lNnqJRMHcfo','202409','lNnqJRMHcfo','30161','0','15','0','7','0','0','0','0','0','0','0','0','0','0','0','0','0','0','0','0','0','0','0','0','0','0','0','0','0','0','0','0');</v>
      </c>
    </row>
    <row r="634" spans="2:113" x14ac:dyDescent="0.25">
      <c r="B634" s="1">
        <v>202409</v>
      </c>
      <c r="C634" s="2">
        <v>45536</v>
      </c>
      <c r="D634" s="1">
        <v>202409</v>
      </c>
      <c r="E634" s="1"/>
      <c r="F634" s="1" t="s">
        <v>213</v>
      </c>
      <c r="G634" s="1" t="s">
        <v>214</v>
      </c>
      <c r="H634" s="1">
        <v>26261</v>
      </c>
      <c r="I634" s="1"/>
      <c r="J634" s="1">
        <v>2</v>
      </c>
      <c r="K634" s="1">
        <v>6</v>
      </c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>
        <v>1</v>
      </c>
      <c r="AK634" s="1">
        <v>5</v>
      </c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>
        <v>1</v>
      </c>
      <c r="BZ634" s="1"/>
      <c r="CA634" s="1"/>
      <c r="CB634" s="16">
        <f>SUM(Table1[[#This Row],[MOH 731_HTS_Positive_2-9 _(M)_ HV01-06]:[MOH 731_HTS_Positive_25+ _(F) (Including PMTCT)_HV01-15]])</f>
        <v>0</v>
      </c>
      <c r="CC634" s="16">
        <f>SUM(Table1[[#This Row],[MOH 731_HTS_Tests _(M)_ HV01-01]:[MOH 731_HTS_Tests _(F) (Including PMTCT)_ HV01-02]])</f>
        <v>8</v>
      </c>
      <c r="CD634" s="16">
        <f>Table1[[#This Row],[MOH 711 New ANC clients]]</f>
        <v>1</v>
      </c>
      <c r="CE634" s="6">
        <f>SUM(Table1[[#This Row],[MOH 731_EMTCT_Tested at ANC_Initial_HV02-02]])</f>
        <v>1</v>
      </c>
      <c r="CF634" s="6">
        <f t="shared" si="110"/>
        <v>0</v>
      </c>
      <c r="CG634" s="6">
        <f t="shared" si="110"/>
        <v>0</v>
      </c>
      <c r="CH634" s="6">
        <f>SUM(Table1[[#This Row],[MOH 731_EMTCT_Known Positive at 1st ANC_HV02-01]])</f>
        <v>0</v>
      </c>
      <c r="CI634" s="6">
        <f>SUM(Table1[[#This Row],[MOH 731_EMTCT_Positive Results_ANC_HV02-10]])</f>
        <v>0</v>
      </c>
      <c r="CJ634" s="6">
        <f t="shared" si="100"/>
        <v>0</v>
      </c>
      <c r="CK634" s="6">
        <f t="shared" si="101"/>
        <v>0</v>
      </c>
      <c r="CL634" s="6">
        <f>Table1[[#This Row],[MOH 731_EMTCT_Start HAART_ANC_HV02-15]]</f>
        <v>0</v>
      </c>
      <c r="CM634" s="6">
        <f>Table1[[#This Row],[MOH 731_EMTCT_On HAART at 1st ANC_HV02-14]]</f>
        <v>0</v>
      </c>
      <c r="CN634" s="6">
        <f>SUM(Table1[[#This Row],[MOH 731_HIV_TB_StartART_&lt;1 (M) HV03-01]:[MOH 731_HIV_TB_StartART_25+_(F)_HV03-14]])</f>
        <v>0</v>
      </c>
      <c r="CO634" s="6">
        <f>SUM(Table1[[#This Row],[MOH 731_HIV_TB_OnART_&lt;1 (M) HV03-15]:[MOH 731_HIV_TB_OnART_25+_(F)_HV03-28]])</f>
        <v>0</v>
      </c>
      <c r="CP634" s="6">
        <f>Table1[[#This Row],[anc1_731]]</f>
        <v>1</v>
      </c>
      <c r="CQ634" s="6">
        <f>Table1[[#This Row],[anc_kp]]</f>
        <v>0</v>
      </c>
      <c r="CR634" s="6">
        <f>Table1[[#This Row],[MOH 731_HIV_TB cases_New_HV03-61]]</f>
        <v>0</v>
      </c>
      <c r="CS634" s="6">
        <f>Table1[[#This Row],[MOH 731_HIV_TB New_KnownHIVPositive(KPs)_HV03-62]]</f>
        <v>0</v>
      </c>
      <c r="CT634" s="6">
        <f t="shared" si="102"/>
        <v>0</v>
      </c>
      <c r="CU634" s="6">
        <f t="shared" si="103"/>
        <v>0</v>
      </c>
      <c r="CV634" s="6">
        <f>Table1[[#This Row],[MOH 731_HIV_TB New HIV Positive_HV03-63]]</f>
        <v>0</v>
      </c>
      <c r="CW634" s="6">
        <f>Table1[[#This Row],[MOH 731_HIV_TB New Known HIV Positive (KP) on HAART_HV03-64]]</f>
        <v>0</v>
      </c>
      <c r="CX634" s="6">
        <f>Table1[[#This Row],[MOH 731_HIV_TB New_start_HAART_HV03-65]]</f>
        <v>0</v>
      </c>
      <c r="CY634" s="6">
        <f>SUM(Table1[[#This Row],[tb_alreadyart_3082]:[tb_newart_3083]])</f>
        <v>0</v>
      </c>
      <c r="CZ634" s="6">
        <f>SUM(Table1[[#This Row],[MOH 731_HTS_No. Initiated on PrEP (NEW)_General popn _(M)_ HV01-19]:[MOH 731_HTS_No. Initiated on PrEP (NEW)_Pregnant and breastfeeding women HV01-31]])</f>
        <v>0</v>
      </c>
      <c r="DA634" s="6">
        <f t="shared" si="104"/>
        <v>0</v>
      </c>
      <c r="DB634" s="6">
        <f t="shared" si="105"/>
        <v>0</v>
      </c>
      <c r="DC634" s="6">
        <f>Table1[[#This Row],[MOH 711 SGBV Total Survivors Seen]]</f>
        <v>0</v>
      </c>
      <c r="DD634" s="6">
        <f t="shared" si="106"/>
        <v>0</v>
      </c>
      <c r="DE634" s="6">
        <f t="shared" si="107"/>
        <v>0</v>
      </c>
      <c r="DF634" s="6">
        <f>SUM(Table1[[#This Row],[MOH 731_HIV_TB_StartTPT_&lt;15 HV03-31]:[MOH 731_HIV_TB_StartTPT_15+ HV03-32]])</f>
        <v>0</v>
      </c>
      <c r="DG634" s="6">
        <f t="shared" si="108"/>
        <v>0</v>
      </c>
      <c r="DH634" s="18"/>
      <c r="DI634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('202409_okmK25moiih','202409','okmK25moiih','26261','0','8','1','1','0','0','0','0','0','0','0','0','0','0','1','0','0','0','0','0','0','0','0','0','0','0','0','0','0','0','0','0');</v>
      </c>
    </row>
    <row r="635" spans="2:113" x14ac:dyDescent="0.25">
      <c r="B635" s="1">
        <v>202409</v>
      </c>
      <c r="C635" s="2">
        <v>45536</v>
      </c>
      <c r="D635" s="1">
        <v>202409</v>
      </c>
      <c r="E635" s="1"/>
      <c r="F635" s="1" t="s">
        <v>714</v>
      </c>
      <c r="G635" s="1" t="s">
        <v>715</v>
      </c>
      <c r="H635" s="1">
        <v>29523</v>
      </c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>
        <v>7</v>
      </c>
      <c r="BZ635" s="1"/>
      <c r="CA635" s="1"/>
      <c r="CB635" s="16">
        <f>SUM(Table1[[#This Row],[MOH 731_HTS_Positive_2-9 _(M)_ HV01-06]:[MOH 731_HTS_Positive_25+ _(F) (Including PMTCT)_HV01-15]])</f>
        <v>0</v>
      </c>
      <c r="CC635" s="16">
        <f>SUM(Table1[[#This Row],[MOH 731_HTS_Tests _(M)_ HV01-01]:[MOH 731_HTS_Tests _(F) (Including PMTCT)_ HV01-02]])</f>
        <v>0</v>
      </c>
      <c r="CD635" s="16">
        <f>Table1[[#This Row],[MOH 711 New ANC clients]]</f>
        <v>7</v>
      </c>
      <c r="CE635" s="6">
        <f>SUM(Table1[[#This Row],[MOH 731_EMTCT_Tested at ANC_Initial_HV02-02]])</f>
        <v>0</v>
      </c>
      <c r="CF635" s="6">
        <f t="shared" si="110"/>
        <v>0</v>
      </c>
      <c r="CG635" s="6">
        <f t="shared" si="110"/>
        <v>0</v>
      </c>
      <c r="CH635" s="6">
        <f>SUM(Table1[[#This Row],[MOH 731_EMTCT_Known Positive at 1st ANC_HV02-01]])</f>
        <v>0</v>
      </c>
      <c r="CI635" s="6">
        <f>SUM(Table1[[#This Row],[MOH 731_EMTCT_Positive Results_ANC_HV02-10]])</f>
        <v>0</v>
      </c>
      <c r="CJ635" s="6">
        <f t="shared" si="100"/>
        <v>0</v>
      </c>
      <c r="CK635" s="6">
        <f t="shared" si="101"/>
        <v>0</v>
      </c>
      <c r="CL635" s="6">
        <f>Table1[[#This Row],[MOH 731_EMTCT_Start HAART_ANC_HV02-15]]</f>
        <v>0</v>
      </c>
      <c r="CM635" s="6">
        <f>Table1[[#This Row],[MOH 731_EMTCT_On HAART at 1st ANC_HV02-14]]</f>
        <v>0</v>
      </c>
      <c r="CN635" s="6">
        <f>SUM(Table1[[#This Row],[MOH 731_HIV_TB_StartART_&lt;1 (M) HV03-01]:[MOH 731_HIV_TB_StartART_25+_(F)_HV03-14]])</f>
        <v>0</v>
      </c>
      <c r="CO635" s="6">
        <f>SUM(Table1[[#This Row],[MOH 731_HIV_TB_OnART_&lt;1 (M) HV03-15]:[MOH 731_HIV_TB_OnART_25+_(F)_HV03-28]])</f>
        <v>0</v>
      </c>
      <c r="CP635" s="6">
        <f>Table1[[#This Row],[anc1_731]]</f>
        <v>7</v>
      </c>
      <c r="CQ635" s="6">
        <f>Table1[[#This Row],[anc_kp]]</f>
        <v>0</v>
      </c>
      <c r="CR635" s="6">
        <f>Table1[[#This Row],[MOH 731_HIV_TB cases_New_HV03-61]]</f>
        <v>0</v>
      </c>
      <c r="CS635" s="6">
        <f>Table1[[#This Row],[MOH 731_HIV_TB New_KnownHIVPositive(KPs)_HV03-62]]</f>
        <v>0</v>
      </c>
      <c r="CT635" s="6">
        <f t="shared" si="102"/>
        <v>0</v>
      </c>
      <c r="CU635" s="6">
        <f t="shared" si="103"/>
        <v>0</v>
      </c>
      <c r="CV635" s="6">
        <f>Table1[[#This Row],[MOH 731_HIV_TB New HIV Positive_HV03-63]]</f>
        <v>0</v>
      </c>
      <c r="CW635" s="6">
        <f>Table1[[#This Row],[MOH 731_HIV_TB New Known HIV Positive (KP) on HAART_HV03-64]]</f>
        <v>0</v>
      </c>
      <c r="CX635" s="6">
        <f>Table1[[#This Row],[MOH 731_HIV_TB New_start_HAART_HV03-65]]</f>
        <v>0</v>
      </c>
      <c r="CY635" s="6">
        <f>SUM(Table1[[#This Row],[tb_alreadyart_3082]:[tb_newart_3083]])</f>
        <v>0</v>
      </c>
      <c r="CZ635" s="6">
        <f>SUM(Table1[[#This Row],[MOH 731_HTS_No. Initiated on PrEP (NEW)_General popn _(M)_ HV01-19]:[MOH 731_HTS_No. Initiated on PrEP (NEW)_Pregnant and breastfeeding women HV01-31]])</f>
        <v>0</v>
      </c>
      <c r="DA635" s="6">
        <f t="shared" si="104"/>
        <v>0</v>
      </c>
      <c r="DB635" s="6">
        <f t="shared" si="105"/>
        <v>0</v>
      </c>
      <c r="DC635" s="6">
        <f>Table1[[#This Row],[MOH 711 SGBV Total Survivors Seen]]</f>
        <v>0</v>
      </c>
      <c r="DD635" s="6">
        <f t="shared" si="106"/>
        <v>0</v>
      </c>
      <c r="DE635" s="6">
        <f t="shared" si="107"/>
        <v>0</v>
      </c>
      <c r="DF635" s="6">
        <f>SUM(Table1[[#This Row],[MOH 731_HIV_TB_StartTPT_&lt;15 HV03-31]:[MOH 731_HIV_TB_StartTPT_15+ HV03-32]])</f>
        <v>0</v>
      </c>
      <c r="DG635" s="6">
        <f t="shared" si="108"/>
        <v>0</v>
      </c>
      <c r="DH635" s="18"/>
      <c r="DI635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('202409_yPwpZBaxX79','202409','yPwpZBaxX79','29523','0','0','7','0','0','0','0','0','0','0','0','0','0','0','7','0','0','0','0','0','0','0','0','0','0','0','0','0','0','0','0','0');</v>
      </c>
    </row>
    <row r="636" spans="2:113" x14ac:dyDescent="0.25">
      <c r="B636" s="1">
        <v>202409</v>
      </c>
      <c r="C636" s="2">
        <v>45536</v>
      </c>
      <c r="D636" s="1">
        <v>202409</v>
      </c>
      <c r="E636" s="1"/>
      <c r="F636" s="1" t="s">
        <v>225</v>
      </c>
      <c r="G636" s="1" t="s">
        <v>226</v>
      </c>
      <c r="H636" s="1">
        <v>20006</v>
      </c>
      <c r="I636" s="1"/>
      <c r="J636" s="1"/>
      <c r="K636" s="1">
        <v>4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>
        <v>2</v>
      </c>
      <c r="BZ636" s="1"/>
      <c r="CA636" s="1"/>
      <c r="CB636" s="16">
        <f>SUM(Table1[[#This Row],[MOH 731_HTS_Positive_2-9 _(M)_ HV01-06]:[MOH 731_HTS_Positive_25+ _(F) (Including PMTCT)_HV01-15]])</f>
        <v>0</v>
      </c>
      <c r="CC636" s="16">
        <f>SUM(Table1[[#This Row],[MOH 731_HTS_Tests _(M)_ HV01-01]:[MOH 731_HTS_Tests _(F) (Including PMTCT)_ HV01-02]])</f>
        <v>4</v>
      </c>
      <c r="CD636" s="16">
        <f>Table1[[#This Row],[MOH 711 New ANC clients]]</f>
        <v>2</v>
      </c>
      <c r="CE636" s="6">
        <f>SUM(Table1[[#This Row],[MOH 731_EMTCT_Tested at ANC_Initial_HV02-02]])</f>
        <v>0</v>
      </c>
      <c r="CF636" s="6">
        <f t="shared" si="110"/>
        <v>0</v>
      </c>
      <c r="CG636" s="6">
        <f t="shared" si="110"/>
        <v>0</v>
      </c>
      <c r="CH636" s="6">
        <f>SUM(Table1[[#This Row],[MOH 731_EMTCT_Known Positive at 1st ANC_HV02-01]])</f>
        <v>0</v>
      </c>
      <c r="CI636" s="6">
        <f>SUM(Table1[[#This Row],[MOH 731_EMTCT_Positive Results_ANC_HV02-10]])</f>
        <v>0</v>
      </c>
      <c r="CJ636" s="6">
        <f t="shared" si="100"/>
        <v>0</v>
      </c>
      <c r="CK636" s="6">
        <f t="shared" si="101"/>
        <v>0</v>
      </c>
      <c r="CL636" s="6">
        <f>Table1[[#This Row],[MOH 731_EMTCT_Start HAART_ANC_HV02-15]]</f>
        <v>0</v>
      </c>
      <c r="CM636" s="6">
        <f>Table1[[#This Row],[MOH 731_EMTCT_On HAART at 1st ANC_HV02-14]]</f>
        <v>0</v>
      </c>
      <c r="CN636" s="6">
        <f>SUM(Table1[[#This Row],[MOH 731_HIV_TB_StartART_&lt;1 (M) HV03-01]:[MOH 731_HIV_TB_StartART_25+_(F)_HV03-14]])</f>
        <v>0</v>
      </c>
      <c r="CO636" s="6">
        <f>SUM(Table1[[#This Row],[MOH 731_HIV_TB_OnART_&lt;1 (M) HV03-15]:[MOH 731_HIV_TB_OnART_25+_(F)_HV03-28]])</f>
        <v>0</v>
      </c>
      <c r="CP636" s="6">
        <f>Table1[[#This Row],[anc1_731]]</f>
        <v>2</v>
      </c>
      <c r="CQ636" s="6">
        <f>Table1[[#This Row],[anc_kp]]</f>
        <v>0</v>
      </c>
      <c r="CR636" s="6">
        <f>Table1[[#This Row],[MOH 731_HIV_TB cases_New_HV03-61]]</f>
        <v>0</v>
      </c>
      <c r="CS636" s="6">
        <f>Table1[[#This Row],[MOH 731_HIV_TB New_KnownHIVPositive(KPs)_HV03-62]]</f>
        <v>0</v>
      </c>
      <c r="CT636" s="6">
        <f t="shared" si="102"/>
        <v>0</v>
      </c>
      <c r="CU636" s="6">
        <f t="shared" si="103"/>
        <v>0</v>
      </c>
      <c r="CV636" s="6">
        <f>Table1[[#This Row],[MOH 731_HIV_TB New HIV Positive_HV03-63]]</f>
        <v>0</v>
      </c>
      <c r="CW636" s="6">
        <f>Table1[[#This Row],[MOH 731_HIV_TB New Known HIV Positive (KP) on HAART_HV03-64]]</f>
        <v>0</v>
      </c>
      <c r="CX636" s="6">
        <f>Table1[[#This Row],[MOH 731_HIV_TB New_start_HAART_HV03-65]]</f>
        <v>0</v>
      </c>
      <c r="CY636" s="6">
        <f>SUM(Table1[[#This Row],[tb_alreadyart_3082]:[tb_newart_3083]])</f>
        <v>0</v>
      </c>
      <c r="CZ636" s="6">
        <f>SUM(Table1[[#This Row],[MOH 731_HTS_No. Initiated on PrEP (NEW)_General popn _(M)_ HV01-19]:[MOH 731_HTS_No. Initiated on PrEP (NEW)_Pregnant and breastfeeding women HV01-31]])</f>
        <v>0</v>
      </c>
      <c r="DA636" s="6">
        <f t="shared" si="104"/>
        <v>0</v>
      </c>
      <c r="DB636" s="6">
        <f t="shared" si="105"/>
        <v>0</v>
      </c>
      <c r="DC636" s="6">
        <f>Table1[[#This Row],[MOH 711 SGBV Total Survivors Seen]]</f>
        <v>0</v>
      </c>
      <c r="DD636" s="6">
        <f t="shared" si="106"/>
        <v>0</v>
      </c>
      <c r="DE636" s="6">
        <f t="shared" si="107"/>
        <v>0</v>
      </c>
      <c r="DF636" s="6">
        <f>SUM(Table1[[#This Row],[MOH 731_HIV_TB_StartTPT_&lt;15 HV03-31]:[MOH 731_HIV_TB_StartTPT_15+ HV03-32]])</f>
        <v>0</v>
      </c>
      <c r="DG636" s="6">
        <f t="shared" si="108"/>
        <v>0</v>
      </c>
      <c r="DH636" s="18"/>
      <c r="DI636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('202409_rdxYtDCVNVv','202409','rdxYtDCVNVv','20006','0','4','2','0','0','0','0','0','0','0','0','0','0','0','2','0','0','0','0','0','0','0','0','0','0','0','0','0','0','0','0','0');</v>
      </c>
    </row>
    <row r="637" spans="2:113" x14ac:dyDescent="0.25">
      <c r="B637" s="1">
        <v>202409</v>
      </c>
      <c r="C637" s="2">
        <v>45536</v>
      </c>
      <c r="D637" s="1">
        <v>202409</v>
      </c>
      <c r="E637" s="1"/>
      <c r="F637" s="1" t="s">
        <v>229</v>
      </c>
      <c r="G637" s="1" t="s">
        <v>230</v>
      </c>
      <c r="H637" s="1">
        <v>14881</v>
      </c>
      <c r="I637" s="1"/>
      <c r="J637" s="1"/>
      <c r="K637" s="1">
        <v>1</v>
      </c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>
        <v>1</v>
      </c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>
        <v>1</v>
      </c>
      <c r="BZ637" s="1"/>
      <c r="CA637" s="1"/>
      <c r="CB637" s="16">
        <f>SUM(Table1[[#This Row],[MOH 731_HTS_Positive_2-9 _(M)_ HV01-06]:[MOH 731_HTS_Positive_25+ _(F) (Including PMTCT)_HV01-15]])</f>
        <v>0</v>
      </c>
      <c r="CC637" s="16">
        <f>SUM(Table1[[#This Row],[MOH 731_HTS_Tests _(M)_ HV01-01]:[MOH 731_HTS_Tests _(F) (Including PMTCT)_ HV01-02]])</f>
        <v>1</v>
      </c>
      <c r="CD637" s="16">
        <f>Table1[[#This Row],[MOH 711 New ANC clients]]</f>
        <v>1</v>
      </c>
      <c r="CE637" s="6">
        <f>SUM(Table1[[#This Row],[MOH 731_EMTCT_Tested at ANC_Initial_HV02-02]])</f>
        <v>1</v>
      </c>
      <c r="CF637" s="6">
        <f t="shared" si="110"/>
        <v>0</v>
      </c>
      <c r="CG637" s="6">
        <f t="shared" si="110"/>
        <v>0</v>
      </c>
      <c r="CH637" s="6">
        <f>SUM(Table1[[#This Row],[MOH 731_EMTCT_Known Positive at 1st ANC_HV02-01]])</f>
        <v>0</v>
      </c>
      <c r="CI637" s="6">
        <f>SUM(Table1[[#This Row],[MOH 731_EMTCT_Positive Results_ANC_HV02-10]])</f>
        <v>0</v>
      </c>
      <c r="CJ637" s="6">
        <f t="shared" si="100"/>
        <v>0</v>
      </c>
      <c r="CK637" s="6">
        <f t="shared" si="101"/>
        <v>0</v>
      </c>
      <c r="CL637" s="6">
        <f>Table1[[#This Row],[MOH 731_EMTCT_Start HAART_ANC_HV02-15]]</f>
        <v>0</v>
      </c>
      <c r="CM637" s="6">
        <f>Table1[[#This Row],[MOH 731_EMTCT_On HAART at 1st ANC_HV02-14]]</f>
        <v>0</v>
      </c>
      <c r="CN637" s="6">
        <f>SUM(Table1[[#This Row],[MOH 731_HIV_TB_StartART_&lt;1 (M) HV03-01]:[MOH 731_HIV_TB_StartART_25+_(F)_HV03-14]])</f>
        <v>0</v>
      </c>
      <c r="CO637" s="6">
        <f>SUM(Table1[[#This Row],[MOH 731_HIV_TB_OnART_&lt;1 (M) HV03-15]:[MOH 731_HIV_TB_OnART_25+_(F)_HV03-28]])</f>
        <v>0</v>
      </c>
      <c r="CP637" s="6">
        <f>Table1[[#This Row],[anc1_731]]</f>
        <v>1</v>
      </c>
      <c r="CQ637" s="6">
        <f>Table1[[#This Row],[anc_kp]]</f>
        <v>0</v>
      </c>
      <c r="CR637" s="6">
        <f>Table1[[#This Row],[MOH 731_HIV_TB cases_New_HV03-61]]</f>
        <v>0</v>
      </c>
      <c r="CS637" s="6">
        <f>Table1[[#This Row],[MOH 731_HIV_TB New_KnownHIVPositive(KPs)_HV03-62]]</f>
        <v>0</v>
      </c>
      <c r="CT637" s="6">
        <f t="shared" si="102"/>
        <v>0</v>
      </c>
      <c r="CU637" s="6">
        <f t="shared" si="103"/>
        <v>0</v>
      </c>
      <c r="CV637" s="6">
        <f>Table1[[#This Row],[MOH 731_HIV_TB New HIV Positive_HV03-63]]</f>
        <v>0</v>
      </c>
      <c r="CW637" s="6">
        <f>Table1[[#This Row],[MOH 731_HIV_TB New Known HIV Positive (KP) on HAART_HV03-64]]</f>
        <v>0</v>
      </c>
      <c r="CX637" s="6">
        <f>Table1[[#This Row],[MOH 731_HIV_TB New_start_HAART_HV03-65]]</f>
        <v>0</v>
      </c>
      <c r="CY637" s="6">
        <f>SUM(Table1[[#This Row],[tb_alreadyart_3082]:[tb_newart_3083]])</f>
        <v>0</v>
      </c>
      <c r="CZ637" s="6">
        <f>SUM(Table1[[#This Row],[MOH 731_HTS_No. Initiated on PrEP (NEW)_General popn _(M)_ HV01-19]:[MOH 731_HTS_No. Initiated on PrEP (NEW)_Pregnant and breastfeeding women HV01-31]])</f>
        <v>0</v>
      </c>
      <c r="DA637" s="6">
        <f t="shared" si="104"/>
        <v>0</v>
      </c>
      <c r="DB637" s="6">
        <f t="shared" si="105"/>
        <v>0</v>
      </c>
      <c r="DC637" s="6">
        <f>Table1[[#This Row],[MOH 711 SGBV Total Survivors Seen]]</f>
        <v>0</v>
      </c>
      <c r="DD637" s="6">
        <f t="shared" si="106"/>
        <v>0</v>
      </c>
      <c r="DE637" s="6">
        <f t="shared" si="107"/>
        <v>0</v>
      </c>
      <c r="DF637" s="6">
        <f>SUM(Table1[[#This Row],[MOH 731_HIV_TB_StartTPT_&lt;15 HV03-31]:[MOH 731_HIV_TB_StartTPT_15+ HV03-32]])</f>
        <v>0</v>
      </c>
      <c r="DG637" s="6">
        <f t="shared" si="108"/>
        <v>0</v>
      </c>
      <c r="DH637" s="18"/>
      <c r="DI637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('202409_nOVMb7I56W1','202409','nOVMb7I56W1','14881','0','1','1','1','0','0','0','0','0','0','0','0','0','0','1','0','0','0','0','0','0','0','0','0','0','0','0','0','0','0','0','0');</v>
      </c>
    </row>
    <row r="638" spans="2:113" x14ac:dyDescent="0.25">
      <c r="B638" s="1">
        <v>202409</v>
      </c>
      <c r="C638" s="2">
        <v>45536</v>
      </c>
      <c r="D638" s="1">
        <v>202409</v>
      </c>
      <c r="E638" s="1"/>
      <c r="F638" s="1" t="s">
        <v>235</v>
      </c>
      <c r="G638" s="1" t="s">
        <v>236</v>
      </c>
      <c r="H638" s="1">
        <v>17091</v>
      </c>
      <c r="I638" s="1"/>
      <c r="J638" s="1">
        <v>5</v>
      </c>
      <c r="K638" s="1">
        <v>23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>
        <v>7</v>
      </c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>
        <v>7</v>
      </c>
      <c r="BZ638" s="1"/>
      <c r="CA638" s="1"/>
      <c r="CB638" s="16">
        <f>SUM(Table1[[#This Row],[MOH 731_HTS_Positive_2-9 _(M)_ HV01-06]:[MOH 731_HTS_Positive_25+ _(F) (Including PMTCT)_HV01-15]])</f>
        <v>0</v>
      </c>
      <c r="CC638" s="16">
        <f>SUM(Table1[[#This Row],[MOH 731_HTS_Tests _(M)_ HV01-01]:[MOH 731_HTS_Tests _(F) (Including PMTCT)_ HV01-02]])</f>
        <v>28</v>
      </c>
      <c r="CD638" s="16">
        <f>Table1[[#This Row],[MOH 711 New ANC clients]]</f>
        <v>7</v>
      </c>
      <c r="CE638" s="6">
        <f>SUM(Table1[[#This Row],[MOH 731_EMTCT_Tested at ANC_Initial_HV02-02]])</f>
        <v>7</v>
      </c>
      <c r="CF638" s="6">
        <f t="shared" si="110"/>
        <v>0</v>
      </c>
      <c r="CG638" s="6">
        <f t="shared" si="110"/>
        <v>0</v>
      </c>
      <c r="CH638" s="6">
        <f>SUM(Table1[[#This Row],[MOH 731_EMTCT_Known Positive at 1st ANC_HV02-01]])</f>
        <v>0</v>
      </c>
      <c r="CI638" s="6">
        <f>SUM(Table1[[#This Row],[MOH 731_EMTCT_Positive Results_ANC_HV02-10]])</f>
        <v>0</v>
      </c>
      <c r="CJ638" s="6">
        <f t="shared" si="100"/>
        <v>0</v>
      </c>
      <c r="CK638" s="6">
        <f t="shared" si="101"/>
        <v>0</v>
      </c>
      <c r="CL638" s="6">
        <f>Table1[[#This Row],[MOH 731_EMTCT_Start HAART_ANC_HV02-15]]</f>
        <v>0</v>
      </c>
      <c r="CM638" s="6">
        <f>Table1[[#This Row],[MOH 731_EMTCT_On HAART at 1st ANC_HV02-14]]</f>
        <v>0</v>
      </c>
      <c r="CN638" s="6">
        <f>SUM(Table1[[#This Row],[MOH 731_HIV_TB_StartART_&lt;1 (M) HV03-01]:[MOH 731_HIV_TB_StartART_25+_(F)_HV03-14]])</f>
        <v>0</v>
      </c>
      <c r="CO638" s="6">
        <f>SUM(Table1[[#This Row],[MOH 731_HIV_TB_OnART_&lt;1 (M) HV03-15]:[MOH 731_HIV_TB_OnART_25+_(F)_HV03-28]])</f>
        <v>0</v>
      </c>
      <c r="CP638" s="6">
        <f>Table1[[#This Row],[anc1_731]]</f>
        <v>7</v>
      </c>
      <c r="CQ638" s="6">
        <f>Table1[[#This Row],[anc_kp]]</f>
        <v>0</v>
      </c>
      <c r="CR638" s="6">
        <f>Table1[[#This Row],[MOH 731_HIV_TB cases_New_HV03-61]]</f>
        <v>0</v>
      </c>
      <c r="CS638" s="6">
        <f>Table1[[#This Row],[MOH 731_HIV_TB New_KnownHIVPositive(KPs)_HV03-62]]</f>
        <v>0</v>
      </c>
      <c r="CT638" s="6">
        <f t="shared" si="102"/>
        <v>0</v>
      </c>
      <c r="CU638" s="6">
        <f t="shared" si="103"/>
        <v>0</v>
      </c>
      <c r="CV638" s="6">
        <f>Table1[[#This Row],[MOH 731_HIV_TB New HIV Positive_HV03-63]]</f>
        <v>0</v>
      </c>
      <c r="CW638" s="6">
        <f>Table1[[#This Row],[MOH 731_HIV_TB New Known HIV Positive (KP) on HAART_HV03-64]]</f>
        <v>0</v>
      </c>
      <c r="CX638" s="6">
        <f>Table1[[#This Row],[MOH 731_HIV_TB New_start_HAART_HV03-65]]</f>
        <v>0</v>
      </c>
      <c r="CY638" s="6">
        <f>SUM(Table1[[#This Row],[tb_alreadyart_3082]:[tb_newart_3083]])</f>
        <v>0</v>
      </c>
      <c r="CZ638" s="6">
        <f>SUM(Table1[[#This Row],[MOH 731_HTS_No. Initiated on PrEP (NEW)_General popn _(M)_ HV01-19]:[MOH 731_HTS_No. Initiated on PrEP (NEW)_Pregnant and breastfeeding women HV01-31]])</f>
        <v>0</v>
      </c>
      <c r="DA638" s="6">
        <f t="shared" si="104"/>
        <v>0</v>
      </c>
      <c r="DB638" s="6">
        <f t="shared" si="105"/>
        <v>0</v>
      </c>
      <c r="DC638" s="6">
        <f>Table1[[#This Row],[MOH 711 SGBV Total Survivors Seen]]</f>
        <v>0</v>
      </c>
      <c r="DD638" s="6">
        <f t="shared" si="106"/>
        <v>0</v>
      </c>
      <c r="DE638" s="6">
        <f t="shared" si="107"/>
        <v>0</v>
      </c>
      <c r="DF638" s="6">
        <f>SUM(Table1[[#This Row],[MOH 731_HIV_TB_StartTPT_&lt;15 HV03-31]:[MOH 731_HIV_TB_StartTPT_15+ HV03-32]])</f>
        <v>0</v>
      </c>
      <c r="DG638" s="6">
        <f t="shared" si="108"/>
        <v>0</v>
      </c>
      <c r="DH638" s="18"/>
      <c r="DI638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('202409_U8JZMF0DCDV','202409','U8JZMF0DCDV','17091','0','28','7','7','0','0','0','0','0','0','0','0','0','0','7','0','0','0','0','0','0','0','0','0','0','0','0','0','0','0','0','0');</v>
      </c>
    </row>
    <row r="639" spans="2:113" x14ac:dyDescent="0.25">
      <c r="B639" s="1">
        <v>202409</v>
      </c>
      <c r="C639" s="2">
        <v>45536</v>
      </c>
      <c r="D639" s="1">
        <v>202409</v>
      </c>
      <c r="E639" s="1"/>
      <c r="F639" s="1" t="s">
        <v>237</v>
      </c>
      <c r="G639" s="1" t="s">
        <v>238</v>
      </c>
      <c r="H639" s="1">
        <v>17154</v>
      </c>
      <c r="I639" s="1"/>
      <c r="J639" s="1">
        <v>1</v>
      </c>
      <c r="K639" s="1">
        <v>5</v>
      </c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>
        <v>3</v>
      </c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>
        <v>3</v>
      </c>
      <c r="BZ639" s="1"/>
      <c r="CA639" s="1"/>
      <c r="CB639" s="16">
        <f>SUM(Table1[[#This Row],[MOH 731_HTS_Positive_2-9 _(M)_ HV01-06]:[MOH 731_HTS_Positive_25+ _(F) (Including PMTCT)_HV01-15]])</f>
        <v>0</v>
      </c>
      <c r="CC639" s="16">
        <f>SUM(Table1[[#This Row],[MOH 731_HTS_Tests _(M)_ HV01-01]:[MOH 731_HTS_Tests _(F) (Including PMTCT)_ HV01-02]])</f>
        <v>6</v>
      </c>
      <c r="CD639" s="16">
        <f>Table1[[#This Row],[MOH 711 New ANC clients]]</f>
        <v>3</v>
      </c>
      <c r="CE639" s="6">
        <f>SUM(Table1[[#This Row],[MOH 731_EMTCT_Tested at ANC_Initial_HV02-02]])</f>
        <v>3</v>
      </c>
      <c r="CF639" s="6">
        <f t="shared" si="110"/>
        <v>0</v>
      </c>
      <c r="CG639" s="6">
        <f t="shared" si="110"/>
        <v>0</v>
      </c>
      <c r="CH639" s="6">
        <f>SUM(Table1[[#This Row],[MOH 731_EMTCT_Known Positive at 1st ANC_HV02-01]])</f>
        <v>0</v>
      </c>
      <c r="CI639" s="6">
        <f>SUM(Table1[[#This Row],[MOH 731_EMTCT_Positive Results_ANC_HV02-10]])</f>
        <v>0</v>
      </c>
      <c r="CJ639" s="6">
        <f t="shared" si="100"/>
        <v>0</v>
      </c>
      <c r="CK639" s="6">
        <f t="shared" si="101"/>
        <v>0</v>
      </c>
      <c r="CL639" s="6">
        <f>Table1[[#This Row],[MOH 731_EMTCT_Start HAART_ANC_HV02-15]]</f>
        <v>0</v>
      </c>
      <c r="CM639" s="6">
        <f>Table1[[#This Row],[MOH 731_EMTCT_On HAART at 1st ANC_HV02-14]]</f>
        <v>0</v>
      </c>
      <c r="CN639" s="6">
        <f>SUM(Table1[[#This Row],[MOH 731_HIV_TB_StartART_&lt;1 (M) HV03-01]:[MOH 731_HIV_TB_StartART_25+_(F)_HV03-14]])</f>
        <v>0</v>
      </c>
      <c r="CO639" s="6">
        <f>SUM(Table1[[#This Row],[MOH 731_HIV_TB_OnART_&lt;1 (M) HV03-15]:[MOH 731_HIV_TB_OnART_25+_(F)_HV03-28]])</f>
        <v>0</v>
      </c>
      <c r="CP639" s="6">
        <f>Table1[[#This Row],[anc1_731]]</f>
        <v>3</v>
      </c>
      <c r="CQ639" s="6">
        <f>Table1[[#This Row],[anc_kp]]</f>
        <v>0</v>
      </c>
      <c r="CR639" s="6">
        <f>Table1[[#This Row],[MOH 731_HIV_TB cases_New_HV03-61]]</f>
        <v>0</v>
      </c>
      <c r="CS639" s="6">
        <f>Table1[[#This Row],[MOH 731_HIV_TB New_KnownHIVPositive(KPs)_HV03-62]]</f>
        <v>0</v>
      </c>
      <c r="CT639" s="6">
        <f t="shared" si="102"/>
        <v>0</v>
      </c>
      <c r="CU639" s="6">
        <f t="shared" si="103"/>
        <v>0</v>
      </c>
      <c r="CV639" s="6">
        <f>Table1[[#This Row],[MOH 731_HIV_TB New HIV Positive_HV03-63]]</f>
        <v>0</v>
      </c>
      <c r="CW639" s="6">
        <f>Table1[[#This Row],[MOH 731_HIV_TB New Known HIV Positive (KP) on HAART_HV03-64]]</f>
        <v>0</v>
      </c>
      <c r="CX639" s="6">
        <f>Table1[[#This Row],[MOH 731_HIV_TB New_start_HAART_HV03-65]]</f>
        <v>0</v>
      </c>
      <c r="CY639" s="6">
        <f>SUM(Table1[[#This Row],[tb_alreadyart_3082]:[tb_newart_3083]])</f>
        <v>0</v>
      </c>
      <c r="CZ639" s="6">
        <f>SUM(Table1[[#This Row],[MOH 731_HTS_No. Initiated on PrEP (NEW)_General popn _(M)_ HV01-19]:[MOH 731_HTS_No. Initiated on PrEP (NEW)_Pregnant and breastfeeding women HV01-31]])</f>
        <v>0</v>
      </c>
      <c r="DA639" s="6">
        <f t="shared" si="104"/>
        <v>0</v>
      </c>
      <c r="DB639" s="6">
        <f t="shared" si="105"/>
        <v>0</v>
      </c>
      <c r="DC639" s="6">
        <f>Table1[[#This Row],[MOH 711 SGBV Total Survivors Seen]]</f>
        <v>0</v>
      </c>
      <c r="DD639" s="6">
        <f t="shared" si="106"/>
        <v>0</v>
      </c>
      <c r="DE639" s="6">
        <f t="shared" si="107"/>
        <v>0</v>
      </c>
      <c r="DF639" s="6">
        <f>SUM(Table1[[#This Row],[MOH 731_HIV_TB_StartTPT_&lt;15 HV03-31]:[MOH 731_HIV_TB_StartTPT_15+ HV03-32]])</f>
        <v>0</v>
      </c>
      <c r="DG639" s="6">
        <f t="shared" si="108"/>
        <v>0</v>
      </c>
      <c r="DH639" s="18"/>
      <c r="DI639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('202409_WSAbGL21Gfs','202409','WSAbGL21Gfs','17154','0','6','3','3','0','0','0','0','0','0','0','0','0','0','3','0','0','0','0','0','0','0','0','0','0','0','0','0','0','0','0','0');</v>
      </c>
    </row>
    <row r="640" spans="2:113" x14ac:dyDescent="0.25">
      <c r="B640" s="1">
        <v>202409</v>
      </c>
      <c r="C640" s="2">
        <v>45536</v>
      </c>
      <c r="D640" s="1">
        <v>202409</v>
      </c>
      <c r="E640" s="1"/>
      <c r="F640" s="1" t="s">
        <v>645</v>
      </c>
      <c r="G640" s="1" t="s">
        <v>646</v>
      </c>
      <c r="H640" s="1">
        <v>16733</v>
      </c>
      <c r="I640" s="1"/>
      <c r="J640" s="1"/>
      <c r="K640" s="1">
        <v>4</v>
      </c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>
        <v>4</v>
      </c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6">
        <f>SUM(Table1[[#This Row],[MOH 731_HTS_Positive_2-9 _(M)_ HV01-06]:[MOH 731_HTS_Positive_25+ _(F) (Including PMTCT)_HV01-15]])</f>
        <v>0</v>
      </c>
      <c r="CC640" s="16">
        <f>SUM(Table1[[#This Row],[MOH 731_HTS_Tests _(M)_ HV01-01]:[MOH 731_HTS_Tests _(F) (Including PMTCT)_ HV01-02]])</f>
        <v>4</v>
      </c>
      <c r="CD640" s="16">
        <f>Table1[[#This Row],[MOH 711 New ANC clients]]</f>
        <v>0</v>
      </c>
      <c r="CE640" s="6">
        <f>SUM(Table1[[#This Row],[MOH 731_EMTCT_Tested at ANC_Initial_HV02-02]])</f>
        <v>4</v>
      </c>
      <c r="CF640" s="6">
        <f t="shared" si="110"/>
        <v>0</v>
      </c>
      <c r="CG640" s="6">
        <f t="shared" si="110"/>
        <v>0</v>
      </c>
      <c r="CH640" s="6">
        <f>SUM(Table1[[#This Row],[MOH 731_EMTCT_Known Positive at 1st ANC_HV02-01]])</f>
        <v>0</v>
      </c>
      <c r="CI640" s="6">
        <f>SUM(Table1[[#This Row],[MOH 731_EMTCT_Positive Results_ANC_HV02-10]])</f>
        <v>0</v>
      </c>
      <c r="CJ640" s="6">
        <f t="shared" si="100"/>
        <v>0</v>
      </c>
      <c r="CK640" s="6">
        <f t="shared" si="101"/>
        <v>0</v>
      </c>
      <c r="CL640" s="6">
        <f>Table1[[#This Row],[MOH 731_EMTCT_Start HAART_ANC_HV02-15]]</f>
        <v>0</v>
      </c>
      <c r="CM640" s="6">
        <f>Table1[[#This Row],[MOH 731_EMTCT_On HAART at 1st ANC_HV02-14]]</f>
        <v>0</v>
      </c>
      <c r="CN640" s="6">
        <f>SUM(Table1[[#This Row],[MOH 731_HIV_TB_StartART_&lt;1 (M) HV03-01]:[MOH 731_HIV_TB_StartART_25+_(F)_HV03-14]])</f>
        <v>0</v>
      </c>
      <c r="CO640" s="6">
        <f>SUM(Table1[[#This Row],[MOH 731_HIV_TB_OnART_&lt;1 (M) HV03-15]:[MOH 731_HIV_TB_OnART_25+_(F)_HV03-28]])</f>
        <v>0</v>
      </c>
      <c r="CP640" s="6">
        <f>Table1[[#This Row],[anc1_731]]</f>
        <v>0</v>
      </c>
      <c r="CQ640" s="6">
        <f>Table1[[#This Row],[anc_kp]]</f>
        <v>0</v>
      </c>
      <c r="CR640" s="6">
        <f>Table1[[#This Row],[MOH 731_HIV_TB cases_New_HV03-61]]</f>
        <v>0</v>
      </c>
      <c r="CS640" s="6">
        <f>Table1[[#This Row],[MOH 731_HIV_TB New_KnownHIVPositive(KPs)_HV03-62]]</f>
        <v>0</v>
      </c>
      <c r="CT640" s="6">
        <f t="shared" si="102"/>
        <v>0</v>
      </c>
      <c r="CU640" s="6">
        <f t="shared" si="103"/>
        <v>0</v>
      </c>
      <c r="CV640" s="6">
        <f>Table1[[#This Row],[MOH 731_HIV_TB New HIV Positive_HV03-63]]</f>
        <v>0</v>
      </c>
      <c r="CW640" s="6">
        <f>Table1[[#This Row],[MOH 731_HIV_TB New Known HIV Positive (KP) on HAART_HV03-64]]</f>
        <v>0</v>
      </c>
      <c r="CX640" s="6">
        <f>Table1[[#This Row],[MOH 731_HIV_TB New_start_HAART_HV03-65]]</f>
        <v>0</v>
      </c>
      <c r="CY640" s="6">
        <f>SUM(Table1[[#This Row],[tb_alreadyart_3082]:[tb_newart_3083]])</f>
        <v>0</v>
      </c>
      <c r="CZ640" s="6">
        <f>SUM(Table1[[#This Row],[MOH 731_HTS_No. Initiated on PrEP (NEW)_General popn _(M)_ HV01-19]:[MOH 731_HTS_No. Initiated on PrEP (NEW)_Pregnant and breastfeeding women HV01-31]])</f>
        <v>0</v>
      </c>
      <c r="DA640" s="6">
        <f t="shared" si="104"/>
        <v>0</v>
      </c>
      <c r="DB640" s="6">
        <f t="shared" si="105"/>
        <v>0</v>
      </c>
      <c r="DC640" s="6">
        <f>Table1[[#This Row],[MOH 711 SGBV Total Survivors Seen]]</f>
        <v>0</v>
      </c>
      <c r="DD640" s="6">
        <f t="shared" si="106"/>
        <v>0</v>
      </c>
      <c r="DE640" s="6">
        <f t="shared" si="107"/>
        <v>0</v>
      </c>
      <c r="DF640" s="6">
        <f>SUM(Table1[[#This Row],[MOH 731_HIV_TB_StartTPT_&lt;15 HV03-31]:[MOH 731_HIV_TB_StartTPT_15+ HV03-32]])</f>
        <v>0</v>
      </c>
      <c r="DG640" s="6">
        <f t="shared" si="108"/>
        <v>0</v>
      </c>
      <c r="DH640" s="18"/>
      <c r="DI640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('202409_gZlk5SZXMMJ','202409','gZlk5SZXMMJ','16733','0','4','0','4','0','0','0','0','0','0','0','0','0','0','0','0','0','0','0','0','0','0','0','0','0','0','0','0','0','0','0','0');</v>
      </c>
    </row>
    <row r="641" spans="2:113" x14ac:dyDescent="0.25">
      <c r="B641" s="1">
        <v>202409</v>
      </c>
      <c r="C641" s="2">
        <v>45536</v>
      </c>
      <c r="D641" s="1">
        <v>202409</v>
      </c>
      <c r="E641" s="1"/>
      <c r="F641" s="1" t="s">
        <v>243</v>
      </c>
      <c r="G641" s="1" t="s">
        <v>244</v>
      </c>
      <c r="H641" s="1">
        <v>17099</v>
      </c>
      <c r="I641" s="1"/>
      <c r="J641" s="1">
        <v>3</v>
      </c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6">
        <f>SUM(Table1[[#This Row],[MOH 731_HTS_Positive_2-9 _(M)_ HV01-06]:[MOH 731_HTS_Positive_25+ _(F) (Including PMTCT)_HV01-15]])</f>
        <v>0</v>
      </c>
      <c r="CC641" s="16">
        <f>SUM(Table1[[#This Row],[MOH 731_HTS_Tests _(M)_ HV01-01]:[MOH 731_HTS_Tests _(F) (Including PMTCT)_ HV01-02]])</f>
        <v>3</v>
      </c>
      <c r="CD641" s="16">
        <f>Table1[[#This Row],[MOH 711 New ANC clients]]</f>
        <v>0</v>
      </c>
      <c r="CE641" s="6">
        <f>SUM(Table1[[#This Row],[MOH 731_EMTCT_Tested at ANC_Initial_HV02-02]])</f>
        <v>0</v>
      </c>
      <c r="CF641" s="6">
        <f t="shared" si="110"/>
        <v>0</v>
      </c>
      <c r="CG641" s="6">
        <f t="shared" si="110"/>
        <v>0</v>
      </c>
      <c r="CH641" s="6">
        <f>SUM(Table1[[#This Row],[MOH 731_EMTCT_Known Positive at 1st ANC_HV02-01]])</f>
        <v>0</v>
      </c>
      <c r="CI641" s="6">
        <f>SUM(Table1[[#This Row],[MOH 731_EMTCT_Positive Results_ANC_HV02-10]])</f>
        <v>0</v>
      </c>
      <c r="CJ641" s="6">
        <f t="shared" si="100"/>
        <v>0</v>
      </c>
      <c r="CK641" s="6">
        <f t="shared" si="101"/>
        <v>0</v>
      </c>
      <c r="CL641" s="6">
        <f>Table1[[#This Row],[MOH 731_EMTCT_Start HAART_ANC_HV02-15]]</f>
        <v>0</v>
      </c>
      <c r="CM641" s="6">
        <f>Table1[[#This Row],[MOH 731_EMTCT_On HAART at 1st ANC_HV02-14]]</f>
        <v>0</v>
      </c>
      <c r="CN641" s="6">
        <f>SUM(Table1[[#This Row],[MOH 731_HIV_TB_StartART_&lt;1 (M) HV03-01]:[MOH 731_HIV_TB_StartART_25+_(F)_HV03-14]])</f>
        <v>0</v>
      </c>
      <c r="CO641" s="6">
        <f>SUM(Table1[[#This Row],[MOH 731_HIV_TB_OnART_&lt;1 (M) HV03-15]:[MOH 731_HIV_TB_OnART_25+_(F)_HV03-28]])</f>
        <v>0</v>
      </c>
      <c r="CP641" s="6">
        <f>Table1[[#This Row],[anc1_731]]</f>
        <v>0</v>
      </c>
      <c r="CQ641" s="6">
        <f>Table1[[#This Row],[anc_kp]]</f>
        <v>0</v>
      </c>
      <c r="CR641" s="6">
        <f>Table1[[#This Row],[MOH 731_HIV_TB cases_New_HV03-61]]</f>
        <v>0</v>
      </c>
      <c r="CS641" s="6">
        <f>Table1[[#This Row],[MOH 731_HIV_TB New_KnownHIVPositive(KPs)_HV03-62]]</f>
        <v>0</v>
      </c>
      <c r="CT641" s="6">
        <f t="shared" si="102"/>
        <v>0</v>
      </c>
      <c r="CU641" s="6">
        <f t="shared" si="103"/>
        <v>0</v>
      </c>
      <c r="CV641" s="6">
        <f>Table1[[#This Row],[MOH 731_HIV_TB New HIV Positive_HV03-63]]</f>
        <v>0</v>
      </c>
      <c r="CW641" s="6">
        <f>Table1[[#This Row],[MOH 731_HIV_TB New Known HIV Positive (KP) on HAART_HV03-64]]</f>
        <v>0</v>
      </c>
      <c r="CX641" s="6">
        <f>Table1[[#This Row],[MOH 731_HIV_TB New_start_HAART_HV03-65]]</f>
        <v>0</v>
      </c>
      <c r="CY641" s="6">
        <f>SUM(Table1[[#This Row],[tb_alreadyart_3082]:[tb_newart_3083]])</f>
        <v>0</v>
      </c>
      <c r="CZ641" s="6">
        <f>SUM(Table1[[#This Row],[MOH 731_HTS_No. Initiated on PrEP (NEW)_General popn _(M)_ HV01-19]:[MOH 731_HTS_No. Initiated on PrEP (NEW)_Pregnant and breastfeeding women HV01-31]])</f>
        <v>0</v>
      </c>
      <c r="DA641" s="6">
        <f t="shared" si="104"/>
        <v>0</v>
      </c>
      <c r="DB641" s="6">
        <f t="shared" si="105"/>
        <v>0</v>
      </c>
      <c r="DC641" s="6">
        <f>Table1[[#This Row],[MOH 711 SGBV Total Survivors Seen]]</f>
        <v>0</v>
      </c>
      <c r="DD641" s="6">
        <f t="shared" si="106"/>
        <v>0</v>
      </c>
      <c r="DE641" s="6">
        <f t="shared" si="107"/>
        <v>0</v>
      </c>
      <c r="DF641" s="6">
        <f>SUM(Table1[[#This Row],[MOH 731_HIV_TB_StartTPT_&lt;15 HV03-31]:[MOH 731_HIV_TB_StartTPT_15+ HV03-32]])</f>
        <v>0</v>
      </c>
      <c r="DG641" s="6">
        <f t="shared" si="108"/>
        <v>0</v>
      </c>
      <c r="DH641" s="18"/>
      <c r="DI641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('202409_miMOa1UuHYb','202409','miMOa1UuHYb','17099','0','3','0','0','0','0','0','0','0','0','0','0','0','0','0','0','0','0','0','0','0','0','0','0','0','0','0','0','0','0','0','0');</v>
      </c>
    </row>
    <row r="642" spans="2:113" x14ac:dyDescent="0.25">
      <c r="B642" s="1">
        <v>202409</v>
      </c>
      <c r="C642" s="2">
        <v>45536</v>
      </c>
      <c r="D642" s="1">
        <v>202409</v>
      </c>
      <c r="E642" s="1"/>
      <c r="F642" s="1" t="s">
        <v>541</v>
      </c>
      <c r="G642" s="1" t="s">
        <v>542</v>
      </c>
      <c r="H642" s="1">
        <v>23469</v>
      </c>
      <c r="I642" s="1"/>
      <c r="J642" s="1"/>
      <c r="K642" s="1">
        <v>1</v>
      </c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6">
        <f>SUM(Table1[[#This Row],[MOH 731_HTS_Positive_2-9 _(M)_ HV01-06]:[MOH 731_HTS_Positive_25+ _(F) (Including PMTCT)_HV01-15]])</f>
        <v>0</v>
      </c>
      <c r="CC642" s="16">
        <f>SUM(Table1[[#This Row],[MOH 731_HTS_Tests _(M)_ HV01-01]:[MOH 731_HTS_Tests _(F) (Including PMTCT)_ HV01-02]])</f>
        <v>1</v>
      </c>
      <c r="CD642" s="16">
        <f>Table1[[#This Row],[MOH 711 New ANC clients]]</f>
        <v>0</v>
      </c>
      <c r="CE642" s="6">
        <f>SUM(Table1[[#This Row],[MOH 731_EMTCT_Tested at ANC_Initial_HV02-02]])</f>
        <v>0</v>
      </c>
      <c r="CF642" s="6">
        <f t="shared" si="110"/>
        <v>0</v>
      </c>
      <c r="CG642" s="6">
        <f t="shared" si="110"/>
        <v>0</v>
      </c>
      <c r="CH642" s="6">
        <f>SUM(Table1[[#This Row],[MOH 731_EMTCT_Known Positive at 1st ANC_HV02-01]])</f>
        <v>0</v>
      </c>
      <c r="CI642" s="6">
        <f>SUM(Table1[[#This Row],[MOH 731_EMTCT_Positive Results_ANC_HV02-10]])</f>
        <v>0</v>
      </c>
      <c r="CJ642" s="6">
        <f t="shared" si="100"/>
        <v>0</v>
      </c>
      <c r="CK642" s="6">
        <f t="shared" si="101"/>
        <v>0</v>
      </c>
      <c r="CL642" s="6">
        <f>Table1[[#This Row],[MOH 731_EMTCT_Start HAART_ANC_HV02-15]]</f>
        <v>0</v>
      </c>
      <c r="CM642" s="6">
        <f>Table1[[#This Row],[MOH 731_EMTCT_On HAART at 1st ANC_HV02-14]]</f>
        <v>0</v>
      </c>
      <c r="CN642" s="6">
        <f>SUM(Table1[[#This Row],[MOH 731_HIV_TB_StartART_&lt;1 (M) HV03-01]:[MOH 731_HIV_TB_StartART_25+_(F)_HV03-14]])</f>
        <v>0</v>
      </c>
      <c r="CO642" s="6">
        <f>SUM(Table1[[#This Row],[MOH 731_HIV_TB_OnART_&lt;1 (M) HV03-15]:[MOH 731_HIV_TB_OnART_25+_(F)_HV03-28]])</f>
        <v>0</v>
      </c>
      <c r="CP642" s="6">
        <f>Table1[[#This Row],[anc1_731]]</f>
        <v>0</v>
      </c>
      <c r="CQ642" s="6">
        <f>Table1[[#This Row],[anc_kp]]</f>
        <v>0</v>
      </c>
      <c r="CR642" s="6">
        <f>Table1[[#This Row],[MOH 731_HIV_TB cases_New_HV03-61]]</f>
        <v>0</v>
      </c>
      <c r="CS642" s="6">
        <f>Table1[[#This Row],[MOH 731_HIV_TB New_KnownHIVPositive(KPs)_HV03-62]]</f>
        <v>0</v>
      </c>
      <c r="CT642" s="6">
        <f t="shared" si="102"/>
        <v>0</v>
      </c>
      <c r="CU642" s="6">
        <f t="shared" si="103"/>
        <v>0</v>
      </c>
      <c r="CV642" s="6">
        <f>Table1[[#This Row],[MOH 731_HIV_TB New HIV Positive_HV03-63]]</f>
        <v>0</v>
      </c>
      <c r="CW642" s="6">
        <f>Table1[[#This Row],[MOH 731_HIV_TB New Known HIV Positive (KP) on HAART_HV03-64]]</f>
        <v>0</v>
      </c>
      <c r="CX642" s="6">
        <f>Table1[[#This Row],[MOH 731_HIV_TB New_start_HAART_HV03-65]]</f>
        <v>0</v>
      </c>
      <c r="CY642" s="6">
        <f>SUM(Table1[[#This Row],[tb_alreadyart_3082]:[tb_newart_3083]])</f>
        <v>0</v>
      </c>
      <c r="CZ642" s="6">
        <f>SUM(Table1[[#This Row],[MOH 731_HTS_No. Initiated on PrEP (NEW)_General popn _(M)_ HV01-19]:[MOH 731_HTS_No. Initiated on PrEP (NEW)_Pregnant and breastfeeding women HV01-31]])</f>
        <v>0</v>
      </c>
      <c r="DA642" s="6">
        <f t="shared" si="104"/>
        <v>0</v>
      </c>
      <c r="DB642" s="6">
        <f t="shared" si="105"/>
        <v>0</v>
      </c>
      <c r="DC642" s="6">
        <f>Table1[[#This Row],[MOH 711 SGBV Total Survivors Seen]]</f>
        <v>0</v>
      </c>
      <c r="DD642" s="6">
        <f t="shared" si="106"/>
        <v>0</v>
      </c>
      <c r="DE642" s="6">
        <f t="shared" si="107"/>
        <v>0</v>
      </c>
      <c r="DF642" s="6">
        <f>SUM(Table1[[#This Row],[MOH 731_HIV_TB_StartTPT_&lt;15 HV03-31]:[MOH 731_HIV_TB_StartTPT_15+ HV03-32]])</f>
        <v>0</v>
      </c>
      <c r="DG642" s="6">
        <f t="shared" si="108"/>
        <v>0</v>
      </c>
      <c r="DH642" s="18"/>
      <c r="DI642" s="18" t="str">
        <f t="shared" si="109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('202409_AeMJdXQ7yOt','202409','AeMJdXQ7yOt','23469','0','1','0','0','0','0','0','0','0','0','0','0','0','0','0','0','0','0','0','0','0','0','0','0','0','0','0','0','0','0','0','0');</v>
      </c>
    </row>
    <row r="643" spans="2:113" x14ac:dyDescent="0.25">
      <c r="B643" s="1">
        <v>202409</v>
      </c>
      <c r="C643" s="2">
        <v>45536</v>
      </c>
      <c r="D643" s="1">
        <v>202409</v>
      </c>
      <c r="E643" s="1"/>
      <c r="F643" s="1" t="s">
        <v>249</v>
      </c>
      <c r="G643" s="1" t="s">
        <v>250</v>
      </c>
      <c r="H643" s="1">
        <v>14933</v>
      </c>
      <c r="I643" s="1"/>
      <c r="J643" s="1">
        <v>5</v>
      </c>
      <c r="K643" s="1">
        <v>8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>
        <v>5</v>
      </c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>
        <v>5</v>
      </c>
      <c r="BZ643" s="1"/>
      <c r="CA643" s="1"/>
      <c r="CB643" s="16">
        <f>SUM(Table1[[#This Row],[MOH 731_HTS_Positive_2-9 _(M)_ HV01-06]:[MOH 731_HTS_Positive_25+ _(F) (Including PMTCT)_HV01-15]])</f>
        <v>0</v>
      </c>
      <c r="CC643" s="16">
        <f>SUM(Table1[[#This Row],[MOH 731_HTS_Tests _(M)_ HV01-01]:[MOH 731_HTS_Tests _(F) (Including PMTCT)_ HV01-02]])</f>
        <v>13</v>
      </c>
      <c r="CD643" s="16">
        <f>Table1[[#This Row],[MOH 711 New ANC clients]]</f>
        <v>5</v>
      </c>
      <c r="CE643" s="6">
        <f>SUM(Table1[[#This Row],[MOH 731_EMTCT_Tested at ANC_Initial_HV02-02]])</f>
        <v>5</v>
      </c>
      <c r="CF643" s="6">
        <f t="shared" si="110"/>
        <v>0</v>
      </c>
      <c r="CG643" s="6">
        <f t="shared" si="110"/>
        <v>0</v>
      </c>
      <c r="CH643" s="6">
        <f>SUM(Table1[[#This Row],[MOH 731_EMTCT_Known Positive at 1st ANC_HV02-01]])</f>
        <v>0</v>
      </c>
      <c r="CI643" s="6">
        <f>SUM(Table1[[#This Row],[MOH 731_EMTCT_Positive Results_ANC_HV02-10]])</f>
        <v>0</v>
      </c>
      <c r="CJ643" s="6">
        <f t="shared" ref="CJ643:CJ706" si="111">IF(1=1,0,0)</f>
        <v>0</v>
      </c>
      <c r="CK643" s="6">
        <f t="shared" ref="CK643:CK706" si="112">IF(1=1,0,0)</f>
        <v>0</v>
      </c>
      <c r="CL643" s="6">
        <f>Table1[[#This Row],[MOH 731_EMTCT_Start HAART_ANC_HV02-15]]</f>
        <v>0</v>
      </c>
      <c r="CM643" s="6">
        <f>Table1[[#This Row],[MOH 731_EMTCT_On HAART at 1st ANC_HV02-14]]</f>
        <v>0</v>
      </c>
      <c r="CN643" s="6">
        <f>SUM(Table1[[#This Row],[MOH 731_HIV_TB_StartART_&lt;1 (M) HV03-01]:[MOH 731_HIV_TB_StartART_25+_(F)_HV03-14]])</f>
        <v>0</v>
      </c>
      <c r="CO643" s="6">
        <f>SUM(Table1[[#This Row],[MOH 731_HIV_TB_OnART_&lt;1 (M) HV03-15]:[MOH 731_HIV_TB_OnART_25+_(F)_HV03-28]])</f>
        <v>0</v>
      </c>
      <c r="CP643" s="6">
        <f>Table1[[#This Row],[anc1_731]]</f>
        <v>5</v>
      </c>
      <c r="CQ643" s="6">
        <f>Table1[[#This Row],[anc_kp]]</f>
        <v>0</v>
      </c>
      <c r="CR643" s="6">
        <f>Table1[[#This Row],[MOH 731_HIV_TB cases_New_HV03-61]]</f>
        <v>0</v>
      </c>
      <c r="CS643" s="6">
        <f>Table1[[#This Row],[MOH 731_HIV_TB New_KnownHIVPositive(KPs)_HV03-62]]</f>
        <v>0</v>
      </c>
      <c r="CT643" s="6">
        <f t="shared" ref="CT643:CT706" si="113">IF(1=1,0,0)</f>
        <v>0</v>
      </c>
      <c r="CU643" s="6">
        <f t="shared" ref="CU643:CU706" si="114">IF(1=1,0,0)</f>
        <v>0</v>
      </c>
      <c r="CV643" s="6">
        <f>Table1[[#This Row],[MOH 731_HIV_TB New HIV Positive_HV03-63]]</f>
        <v>0</v>
      </c>
      <c r="CW643" s="6">
        <f>Table1[[#This Row],[MOH 731_HIV_TB New Known HIV Positive (KP) on HAART_HV03-64]]</f>
        <v>0</v>
      </c>
      <c r="CX643" s="6">
        <f>Table1[[#This Row],[MOH 731_HIV_TB New_start_HAART_HV03-65]]</f>
        <v>0</v>
      </c>
      <c r="CY643" s="6">
        <f>SUM(Table1[[#This Row],[tb_alreadyart_3082]:[tb_newart_3083]])</f>
        <v>0</v>
      </c>
      <c r="CZ643" s="6">
        <f>SUM(Table1[[#This Row],[MOH 731_HTS_No. Initiated on PrEP (NEW)_General popn _(M)_ HV01-19]:[MOH 731_HTS_No. Initiated on PrEP (NEW)_Pregnant and breastfeeding women HV01-31]])</f>
        <v>0</v>
      </c>
      <c r="DA643" s="6">
        <f t="shared" ref="DA643:DA706" si="115">IF(1=1,0,0)</f>
        <v>0</v>
      </c>
      <c r="DB643" s="6">
        <f t="shared" ref="DB643:DB706" si="116">IF(1=1,0,0)</f>
        <v>0</v>
      </c>
      <c r="DC643" s="6">
        <f>Table1[[#This Row],[MOH 711 SGBV Total Survivors Seen]]</f>
        <v>0</v>
      </c>
      <c r="DD643" s="6">
        <f t="shared" ref="DD643:DD706" si="117">IF(1=1,0,0)</f>
        <v>0</v>
      </c>
      <c r="DE643" s="6">
        <f t="shared" ref="DE643:DE706" si="118">IF(1=1,0,0)</f>
        <v>0</v>
      </c>
      <c r="DF643" s="6">
        <f>SUM(Table1[[#This Row],[MOH 731_HIV_TB_StartTPT_&lt;15 HV03-31]:[MOH 731_HIV_TB_StartTPT_15+ HV03-32]])</f>
        <v>0</v>
      </c>
      <c r="DG643" s="6">
        <f t="shared" ref="DG643:DG706" si="119">IF(1=1,0,0)</f>
        <v>0</v>
      </c>
      <c r="DH643" s="18"/>
      <c r="DI643" s="18" t="str">
        <f t="shared" ref="DI643:DI708" si="120">IF(B643&lt;&gt;"",CONCATENATE(" replace into  internal_system.khis_monthly_comparison (id,",B$1,",",F$1,",",H$1,",",CB$1,",",CC$1,",",CD$1,",",CE$1,",",CF$1,",",CG$1,",",CH$1,",",CI$1,",",CJ$1,",",CK$1,",",CL$1,",",CM$1,",",CN$1,",",CO$1,",",CP$1,",",CQ$1,",",CR$1,",",CS$1,",",CT$1,",",CU$1,",",CV$1,",",CW$1,",",CX$1,",",CY$1,",",CZ$1,",",DA$1,",",DB$1,",",DC$1,",",DD$1,",",DE$1,",",DF$1,",",DG$1,") values ('",B643,"_",F643,"','",B643,"','",F643,"','",H643,"','",CB643,"','",CC643,"','",CD643,"','",CE643,"','",CF643,"','",CG643,"','",CH643,"','",CI643,"','",CJ643,"','",CK643,"','",CL643,"','",CM643,"','",CN643,"','",CO643,"','",CP643,"','",CQ643,"','",CR643,"','",CS643,"','",CT643,"','",CU643,"','",CV643,"','",CW643,"','",CX643,"','",CY643,"','",CZ643,"','",DA643,"','",DB643,"','",DC643,"','",DD643,"','",DE643,"','",DF643,"','",DG643,"');"),"")</f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('202409_Z4oxNX03R0x','202409','Z4oxNX03R0x','14933','0','13','5','5','0','0','0','0','0','0','0','0','0','0','5','0','0','0','0','0','0','0','0','0','0','0','0','0','0','0','0','0');</v>
      </c>
    </row>
    <row r="644" spans="2:113" x14ac:dyDescent="0.25">
      <c r="B644" s="1">
        <v>202409</v>
      </c>
      <c r="C644" s="2">
        <v>45536</v>
      </c>
      <c r="D644" s="1">
        <v>202409</v>
      </c>
      <c r="E644" s="1"/>
      <c r="F644" s="1" t="s">
        <v>266</v>
      </c>
      <c r="G644" s="1" t="s">
        <v>267</v>
      </c>
      <c r="H644" s="1">
        <v>14976</v>
      </c>
      <c r="I644" s="1"/>
      <c r="J644" s="1"/>
      <c r="K644" s="1">
        <v>2</v>
      </c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>
        <v>2</v>
      </c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>
        <v>2</v>
      </c>
      <c r="BQ644" s="1">
        <v>2</v>
      </c>
      <c r="BR644" s="1"/>
      <c r="BS644" s="1"/>
      <c r="BT644" s="1"/>
      <c r="BU644" s="1"/>
      <c r="BV644" s="1"/>
      <c r="BW644" s="1"/>
      <c r="BX644" s="1"/>
      <c r="BY644" s="1">
        <v>1</v>
      </c>
      <c r="BZ644" s="1"/>
      <c r="CA644" s="1"/>
      <c r="CB644" s="16">
        <f>SUM(Table1[[#This Row],[MOH 731_HTS_Positive_2-9 _(M)_ HV01-06]:[MOH 731_HTS_Positive_25+ _(F) (Including PMTCT)_HV01-15]])</f>
        <v>0</v>
      </c>
      <c r="CC644" s="16">
        <f>SUM(Table1[[#This Row],[MOH 731_HTS_Tests _(M)_ HV01-01]:[MOH 731_HTS_Tests _(F) (Including PMTCT)_ HV01-02]])</f>
        <v>2</v>
      </c>
      <c r="CD644" s="16">
        <f>Table1[[#This Row],[MOH 711 New ANC clients]]</f>
        <v>1</v>
      </c>
      <c r="CE644" s="6">
        <f>SUM(Table1[[#This Row],[MOH 731_EMTCT_Tested at ANC_Initial_HV02-02]])</f>
        <v>2</v>
      </c>
      <c r="CF644" s="6">
        <f t="shared" ref="CF644:CG707" si="121">IF(1=1,0,0)</f>
        <v>0</v>
      </c>
      <c r="CG644" s="6">
        <f t="shared" si="121"/>
        <v>0</v>
      </c>
      <c r="CH644" s="6">
        <f>SUM(Table1[[#This Row],[MOH 731_EMTCT_Known Positive at 1st ANC_HV02-01]])</f>
        <v>0</v>
      </c>
      <c r="CI644" s="6">
        <f>SUM(Table1[[#This Row],[MOH 731_EMTCT_Positive Results_ANC_HV02-10]])</f>
        <v>0</v>
      </c>
      <c r="CJ644" s="6">
        <f t="shared" si="111"/>
        <v>0</v>
      </c>
      <c r="CK644" s="6">
        <f t="shared" si="112"/>
        <v>0</v>
      </c>
      <c r="CL644" s="6">
        <f>Table1[[#This Row],[MOH 731_EMTCT_Start HAART_ANC_HV02-15]]</f>
        <v>0</v>
      </c>
      <c r="CM644" s="6">
        <f>Table1[[#This Row],[MOH 731_EMTCT_On HAART at 1st ANC_HV02-14]]</f>
        <v>0</v>
      </c>
      <c r="CN644" s="6">
        <f>SUM(Table1[[#This Row],[MOH 731_HIV_TB_StartART_&lt;1 (M) HV03-01]:[MOH 731_HIV_TB_StartART_25+_(F)_HV03-14]])</f>
        <v>0</v>
      </c>
      <c r="CO644" s="6">
        <f>SUM(Table1[[#This Row],[MOH 731_HIV_TB_OnART_&lt;1 (M) HV03-15]:[MOH 731_HIV_TB_OnART_25+_(F)_HV03-28]])</f>
        <v>4</v>
      </c>
      <c r="CP644" s="6">
        <f>Table1[[#This Row],[anc1_731]]</f>
        <v>1</v>
      </c>
      <c r="CQ644" s="6">
        <f>Table1[[#This Row],[anc_kp]]</f>
        <v>0</v>
      </c>
      <c r="CR644" s="6">
        <f>Table1[[#This Row],[MOH 731_HIV_TB cases_New_HV03-61]]</f>
        <v>0</v>
      </c>
      <c r="CS644" s="6">
        <f>Table1[[#This Row],[MOH 731_HIV_TB New_KnownHIVPositive(KPs)_HV03-62]]</f>
        <v>0</v>
      </c>
      <c r="CT644" s="6">
        <f t="shared" si="113"/>
        <v>0</v>
      </c>
      <c r="CU644" s="6">
        <f t="shared" si="114"/>
        <v>0</v>
      </c>
      <c r="CV644" s="6">
        <f>Table1[[#This Row],[MOH 731_HIV_TB New HIV Positive_HV03-63]]</f>
        <v>0</v>
      </c>
      <c r="CW644" s="6">
        <f>Table1[[#This Row],[MOH 731_HIV_TB New Known HIV Positive (KP) on HAART_HV03-64]]</f>
        <v>0</v>
      </c>
      <c r="CX644" s="6">
        <f>Table1[[#This Row],[MOH 731_HIV_TB New_start_HAART_HV03-65]]</f>
        <v>0</v>
      </c>
      <c r="CY644" s="6">
        <f>SUM(Table1[[#This Row],[tb_alreadyart_3082]:[tb_newart_3083]])</f>
        <v>0</v>
      </c>
      <c r="CZ644" s="6">
        <f>SUM(Table1[[#This Row],[MOH 731_HTS_No. Initiated on PrEP (NEW)_General popn _(M)_ HV01-19]:[MOH 731_HTS_No. Initiated on PrEP (NEW)_Pregnant and breastfeeding women HV01-31]])</f>
        <v>0</v>
      </c>
      <c r="DA644" s="6">
        <f t="shared" si="115"/>
        <v>0</v>
      </c>
      <c r="DB644" s="6">
        <f t="shared" si="116"/>
        <v>0</v>
      </c>
      <c r="DC644" s="6">
        <f>Table1[[#This Row],[MOH 711 SGBV Total Survivors Seen]]</f>
        <v>0</v>
      </c>
      <c r="DD644" s="6">
        <f t="shared" si="117"/>
        <v>0</v>
      </c>
      <c r="DE644" s="6">
        <f t="shared" si="118"/>
        <v>0</v>
      </c>
      <c r="DF644" s="6">
        <f>SUM(Table1[[#This Row],[MOH 731_HIV_TB_StartTPT_&lt;15 HV03-31]:[MOH 731_HIV_TB_StartTPT_15+ HV03-32]])</f>
        <v>0</v>
      </c>
      <c r="DG644" s="6">
        <f t="shared" si="119"/>
        <v>0</v>
      </c>
      <c r="DH644" s="18"/>
      <c r="DI644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('202409_NMtE7XRIFzo','202409','NMtE7XRIFzo','14976','0','2','1','2','0','0','0','0','0','0','0','0','0','4','1','0','0','0','0','0','0','0','0','0','0','0','0','0','0','0','0','0');</v>
      </c>
    </row>
    <row r="645" spans="2:113" x14ac:dyDescent="0.25">
      <c r="B645" s="1">
        <v>202409</v>
      </c>
      <c r="C645" s="2">
        <v>45536</v>
      </c>
      <c r="D645" s="1">
        <v>202409</v>
      </c>
      <c r="E645" s="1"/>
      <c r="F645" s="1" t="s">
        <v>270</v>
      </c>
      <c r="G645" s="1" t="s">
        <v>271</v>
      </c>
      <c r="H645" s="1">
        <v>14979</v>
      </c>
      <c r="I645" s="1"/>
      <c r="J645" s="1">
        <v>3</v>
      </c>
      <c r="K645" s="1">
        <v>42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>
        <v>34</v>
      </c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>
        <v>2</v>
      </c>
      <c r="BJ645" s="1"/>
      <c r="BK645" s="1">
        <v>1</v>
      </c>
      <c r="BL645" s="1"/>
      <c r="BM645" s="1"/>
      <c r="BN645" s="1"/>
      <c r="BO645" s="1"/>
      <c r="BP645" s="1">
        <v>1</v>
      </c>
      <c r="BQ645" s="1">
        <v>10</v>
      </c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6">
        <f>SUM(Table1[[#This Row],[MOH 731_HTS_Positive_2-9 _(M)_ HV01-06]:[MOH 731_HTS_Positive_25+ _(F) (Including PMTCT)_HV01-15]])</f>
        <v>0</v>
      </c>
      <c r="CC645" s="16">
        <f>SUM(Table1[[#This Row],[MOH 731_HTS_Tests _(M)_ HV01-01]:[MOH 731_HTS_Tests _(F) (Including PMTCT)_ HV01-02]])</f>
        <v>45</v>
      </c>
      <c r="CD645" s="16">
        <f>Table1[[#This Row],[MOH 711 New ANC clients]]</f>
        <v>0</v>
      </c>
      <c r="CE645" s="6">
        <f>SUM(Table1[[#This Row],[MOH 731_EMTCT_Tested at ANC_Initial_HV02-02]])</f>
        <v>34</v>
      </c>
      <c r="CF645" s="6">
        <f t="shared" si="121"/>
        <v>0</v>
      </c>
      <c r="CG645" s="6">
        <f t="shared" si="121"/>
        <v>0</v>
      </c>
      <c r="CH645" s="6">
        <f>SUM(Table1[[#This Row],[MOH 731_EMTCT_Known Positive at 1st ANC_HV02-01]])</f>
        <v>0</v>
      </c>
      <c r="CI645" s="6">
        <f>SUM(Table1[[#This Row],[MOH 731_EMTCT_Positive Results_ANC_HV02-10]])</f>
        <v>0</v>
      </c>
      <c r="CJ645" s="6">
        <f t="shared" si="111"/>
        <v>0</v>
      </c>
      <c r="CK645" s="6">
        <f t="shared" si="112"/>
        <v>0</v>
      </c>
      <c r="CL645" s="6">
        <f>Table1[[#This Row],[MOH 731_EMTCT_Start HAART_ANC_HV02-15]]</f>
        <v>0</v>
      </c>
      <c r="CM645" s="6">
        <f>Table1[[#This Row],[MOH 731_EMTCT_On HAART at 1st ANC_HV02-14]]</f>
        <v>0</v>
      </c>
      <c r="CN645" s="6">
        <f>SUM(Table1[[#This Row],[MOH 731_HIV_TB_StartART_&lt;1 (M) HV03-01]:[MOH 731_HIV_TB_StartART_25+_(F)_HV03-14]])</f>
        <v>0</v>
      </c>
      <c r="CO645" s="6">
        <f>SUM(Table1[[#This Row],[MOH 731_HIV_TB_OnART_&lt;1 (M) HV03-15]:[MOH 731_HIV_TB_OnART_25+_(F)_HV03-28]])</f>
        <v>14</v>
      </c>
      <c r="CP645" s="6">
        <f>Table1[[#This Row],[anc1_731]]</f>
        <v>0</v>
      </c>
      <c r="CQ645" s="6">
        <f>Table1[[#This Row],[anc_kp]]</f>
        <v>0</v>
      </c>
      <c r="CR645" s="6">
        <f>Table1[[#This Row],[MOH 731_HIV_TB cases_New_HV03-61]]</f>
        <v>0</v>
      </c>
      <c r="CS645" s="6">
        <f>Table1[[#This Row],[MOH 731_HIV_TB New_KnownHIVPositive(KPs)_HV03-62]]</f>
        <v>0</v>
      </c>
      <c r="CT645" s="6">
        <f t="shared" si="113"/>
        <v>0</v>
      </c>
      <c r="CU645" s="6">
        <f t="shared" si="114"/>
        <v>0</v>
      </c>
      <c r="CV645" s="6">
        <f>Table1[[#This Row],[MOH 731_HIV_TB New HIV Positive_HV03-63]]</f>
        <v>0</v>
      </c>
      <c r="CW645" s="6">
        <f>Table1[[#This Row],[MOH 731_HIV_TB New Known HIV Positive (KP) on HAART_HV03-64]]</f>
        <v>0</v>
      </c>
      <c r="CX645" s="6">
        <f>Table1[[#This Row],[MOH 731_HIV_TB New_start_HAART_HV03-65]]</f>
        <v>0</v>
      </c>
      <c r="CY645" s="6">
        <f>SUM(Table1[[#This Row],[tb_alreadyart_3082]:[tb_newart_3083]])</f>
        <v>0</v>
      </c>
      <c r="CZ645" s="6">
        <f>SUM(Table1[[#This Row],[MOH 731_HTS_No. Initiated on PrEP (NEW)_General popn _(M)_ HV01-19]:[MOH 731_HTS_No. Initiated on PrEP (NEW)_Pregnant and breastfeeding women HV01-31]])</f>
        <v>0</v>
      </c>
      <c r="DA645" s="6">
        <f t="shared" si="115"/>
        <v>0</v>
      </c>
      <c r="DB645" s="6">
        <f t="shared" si="116"/>
        <v>0</v>
      </c>
      <c r="DC645" s="6">
        <f>Table1[[#This Row],[MOH 711 SGBV Total Survivors Seen]]</f>
        <v>0</v>
      </c>
      <c r="DD645" s="6">
        <f t="shared" si="117"/>
        <v>0</v>
      </c>
      <c r="DE645" s="6">
        <f t="shared" si="118"/>
        <v>0</v>
      </c>
      <c r="DF645" s="6">
        <f>SUM(Table1[[#This Row],[MOH 731_HIV_TB_StartTPT_&lt;15 HV03-31]:[MOH 731_HIV_TB_StartTPT_15+ HV03-32]])</f>
        <v>0</v>
      </c>
      <c r="DG645" s="6">
        <f t="shared" si="119"/>
        <v>0</v>
      </c>
      <c r="DH645" s="18"/>
      <c r="DI645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('202409_U07xBlCoslL','202409','U07xBlCoslL','14979','0','45','0','34','0','0','0','0','0','0','0','0','0','14','0','0','0','0','0','0','0','0','0','0','0','0','0','0','0','0','0','0');</v>
      </c>
    </row>
    <row r="646" spans="2:113" x14ac:dyDescent="0.25">
      <c r="B646" s="1">
        <v>202409</v>
      </c>
      <c r="C646" s="2">
        <v>45536</v>
      </c>
      <c r="D646" s="1">
        <v>202409</v>
      </c>
      <c r="E646" s="1"/>
      <c r="F646" s="1" t="s">
        <v>549</v>
      </c>
      <c r="G646" s="1" t="s">
        <v>550</v>
      </c>
      <c r="H646" s="1">
        <v>23256</v>
      </c>
      <c r="I646" s="1" t="s">
        <v>551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>
        <v>9</v>
      </c>
      <c r="BZ646" s="1"/>
      <c r="CA646" s="1"/>
      <c r="CB646" s="16">
        <f>SUM(Table1[[#This Row],[MOH 731_HTS_Positive_2-9 _(M)_ HV01-06]:[MOH 731_HTS_Positive_25+ _(F) (Including PMTCT)_HV01-15]])</f>
        <v>0</v>
      </c>
      <c r="CC646" s="16">
        <f>SUM(Table1[[#This Row],[MOH 731_HTS_Tests _(M)_ HV01-01]:[MOH 731_HTS_Tests _(F) (Including PMTCT)_ HV01-02]])</f>
        <v>0</v>
      </c>
      <c r="CD646" s="16">
        <f>Table1[[#This Row],[MOH 711 New ANC clients]]</f>
        <v>9</v>
      </c>
      <c r="CE646" s="6">
        <f>SUM(Table1[[#This Row],[MOH 731_EMTCT_Tested at ANC_Initial_HV02-02]])</f>
        <v>0</v>
      </c>
      <c r="CF646" s="6">
        <f t="shared" si="121"/>
        <v>0</v>
      </c>
      <c r="CG646" s="6">
        <f t="shared" si="121"/>
        <v>0</v>
      </c>
      <c r="CH646" s="6">
        <f>SUM(Table1[[#This Row],[MOH 731_EMTCT_Known Positive at 1st ANC_HV02-01]])</f>
        <v>0</v>
      </c>
      <c r="CI646" s="6">
        <f>SUM(Table1[[#This Row],[MOH 731_EMTCT_Positive Results_ANC_HV02-10]])</f>
        <v>0</v>
      </c>
      <c r="CJ646" s="6">
        <f t="shared" si="111"/>
        <v>0</v>
      </c>
      <c r="CK646" s="6">
        <f t="shared" si="112"/>
        <v>0</v>
      </c>
      <c r="CL646" s="6">
        <f>Table1[[#This Row],[MOH 731_EMTCT_Start HAART_ANC_HV02-15]]</f>
        <v>0</v>
      </c>
      <c r="CM646" s="6">
        <f>Table1[[#This Row],[MOH 731_EMTCT_On HAART at 1st ANC_HV02-14]]</f>
        <v>0</v>
      </c>
      <c r="CN646" s="6">
        <f>SUM(Table1[[#This Row],[MOH 731_HIV_TB_StartART_&lt;1 (M) HV03-01]:[MOH 731_HIV_TB_StartART_25+_(F)_HV03-14]])</f>
        <v>0</v>
      </c>
      <c r="CO646" s="6">
        <f>SUM(Table1[[#This Row],[MOH 731_HIV_TB_OnART_&lt;1 (M) HV03-15]:[MOH 731_HIV_TB_OnART_25+_(F)_HV03-28]])</f>
        <v>0</v>
      </c>
      <c r="CP646" s="6">
        <f>Table1[[#This Row],[anc1_731]]</f>
        <v>9</v>
      </c>
      <c r="CQ646" s="6">
        <f>Table1[[#This Row],[anc_kp]]</f>
        <v>0</v>
      </c>
      <c r="CR646" s="6">
        <f>Table1[[#This Row],[MOH 731_HIV_TB cases_New_HV03-61]]</f>
        <v>0</v>
      </c>
      <c r="CS646" s="6">
        <f>Table1[[#This Row],[MOH 731_HIV_TB New_KnownHIVPositive(KPs)_HV03-62]]</f>
        <v>0</v>
      </c>
      <c r="CT646" s="6">
        <f t="shared" si="113"/>
        <v>0</v>
      </c>
      <c r="CU646" s="6">
        <f t="shared" si="114"/>
        <v>0</v>
      </c>
      <c r="CV646" s="6">
        <f>Table1[[#This Row],[MOH 731_HIV_TB New HIV Positive_HV03-63]]</f>
        <v>0</v>
      </c>
      <c r="CW646" s="6">
        <f>Table1[[#This Row],[MOH 731_HIV_TB New Known HIV Positive (KP) on HAART_HV03-64]]</f>
        <v>0</v>
      </c>
      <c r="CX646" s="6">
        <f>Table1[[#This Row],[MOH 731_HIV_TB New_start_HAART_HV03-65]]</f>
        <v>0</v>
      </c>
      <c r="CY646" s="6">
        <f>SUM(Table1[[#This Row],[tb_alreadyart_3082]:[tb_newart_3083]])</f>
        <v>0</v>
      </c>
      <c r="CZ646" s="6">
        <f>SUM(Table1[[#This Row],[MOH 731_HTS_No. Initiated on PrEP (NEW)_General popn _(M)_ HV01-19]:[MOH 731_HTS_No. Initiated on PrEP (NEW)_Pregnant and breastfeeding women HV01-31]])</f>
        <v>0</v>
      </c>
      <c r="DA646" s="6">
        <f t="shared" si="115"/>
        <v>0</v>
      </c>
      <c r="DB646" s="6">
        <f t="shared" si="116"/>
        <v>0</v>
      </c>
      <c r="DC646" s="6">
        <f>Table1[[#This Row],[MOH 711 SGBV Total Survivors Seen]]</f>
        <v>0</v>
      </c>
      <c r="DD646" s="6">
        <f t="shared" si="117"/>
        <v>0</v>
      </c>
      <c r="DE646" s="6">
        <f t="shared" si="118"/>
        <v>0</v>
      </c>
      <c r="DF646" s="6">
        <f>SUM(Table1[[#This Row],[MOH 731_HIV_TB_StartTPT_&lt;15 HV03-31]:[MOH 731_HIV_TB_StartTPT_15+ HV03-32]])</f>
        <v>0</v>
      </c>
      <c r="DG646" s="6">
        <f t="shared" si="119"/>
        <v>0</v>
      </c>
      <c r="DH646" s="18"/>
      <c r="DI646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('202409_wq5a5131T7z','202409','wq5a5131T7z','23256','0','0','9','0','0','0','0','0','0','0','0','0','0','0','9','0','0','0','0','0','0','0','0','0','0','0','0','0','0','0','0','0');</v>
      </c>
    </row>
    <row r="647" spans="2:113" x14ac:dyDescent="0.25">
      <c r="B647" s="1">
        <v>202409</v>
      </c>
      <c r="C647" s="2">
        <v>45536</v>
      </c>
      <c r="D647" s="1">
        <v>202409</v>
      </c>
      <c r="E647" s="1"/>
      <c r="F647" s="1" t="s">
        <v>278</v>
      </c>
      <c r="G647" s="1" t="s">
        <v>279</v>
      </c>
      <c r="H647" s="1">
        <v>15016</v>
      </c>
      <c r="I647" s="1"/>
      <c r="J647" s="1">
        <v>2</v>
      </c>
      <c r="K647" s="1">
        <v>2</v>
      </c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6">
        <f>SUM(Table1[[#This Row],[MOH 731_HTS_Positive_2-9 _(M)_ HV01-06]:[MOH 731_HTS_Positive_25+ _(F) (Including PMTCT)_HV01-15]])</f>
        <v>0</v>
      </c>
      <c r="CC647" s="16">
        <f>SUM(Table1[[#This Row],[MOH 731_HTS_Tests _(M)_ HV01-01]:[MOH 731_HTS_Tests _(F) (Including PMTCT)_ HV01-02]])</f>
        <v>4</v>
      </c>
      <c r="CD647" s="16">
        <f>Table1[[#This Row],[MOH 711 New ANC clients]]</f>
        <v>0</v>
      </c>
      <c r="CE647" s="6">
        <f>SUM(Table1[[#This Row],[MOH 731_EMTCT_Tested at ANC_Initial_HV02-02]])</f>
        <v>0</v>
      </c>
      <c r="CF647" s="6">
        <f t="shared" si="121"/>
        <v>0</v>
      </c>
      <c r="CG647" s="6">
        <f t="shared" si="121"/>
        <v>0</v>
      </c>
      <c r="CH647" s="6">
        <f>SUM(Table1[[#This Row],[MOH 731_EMTCT_Known Positive at 1st ANC_HV02-01]])</f>
        <v>0</v>
      </c>
      <c r="CI647" s="6">
        <f>SUM(Table1[[#This Row],[MOH 731_EMTCT_Positive Results_ANC_HV02-10]])</f>
        <v>0</v>
      </c>
      <c r="CJ647" s="6">
        <f t="shared" si="111"/>
        <v>0</v>
      </c>
      <c r="CK647" s="6">
        <f t="shared" si="112"/>
        <v>0</v>
      </c>
      <c r="CL647" s="6">
        <f>Table1[[#This Row],[MOH 731_EMTCT_Start HAART_ANC_HV02-15]]</f>
        <v>0</v>
      </c>
      <c r="CM647" s="6">
        <f>Table1[[#This Row],[MOH 731_EMTCT_On HAART at 1st ANC_HV02-14]]</f>
        <v>0</v>
      </c>
      <c r="CN647" s="6">
        <f>SUM(Table1[[#This Row],[MOH 731_HIV_TB_StartART_&lt;1 (M) HV03-01]:[MOH 731_HIV_TB_StartART_25+_(F)_HV03-14]])</f>
        <v>0</v>
      </c>
      <c r="CO647" s="6">
        <f>SUM(Table1[[#This Row],[MOH 731_HIV_TB_OnART_&lt;1 (M) HV03-15]:[MOH 731_HIV_TB_OnART_25+_(F)_HV03-28]])</f>
        <v>0</v>
      </c>
      <c r="CP647" s="6">
        <f>Table1[[#This Row],[anc1_731]]</f>
        <v>0</v>
      </c>
      <c r="CQ647" s="6">
        <f>Table1[[#This Row],[anc_kp]]</f>
        <v>0</v>
      </c>
      <c r="CR647" s="6">
        <f>Table1[[#This Row],[MOH 731_HIV_TB cases_New_HV03-61]]</f>
        <v>0</v>
      </c>
      <c r="CS647" s="6">
        <f>Table1[[#This Row],[MOH 731_HIV_TB New_KnownHIVPositive(KPs)_HV03-62]]</f>
        <v>0</v>
      </c>
      <c r="CT647" s="6">
        <f t="shared" si="113"/>
        <v>0</v>
      </c>
      <c r="CU647" s="6">
        <f t="shared" si="114"/>
        <v>0</v>
      </c>
      <c r="CV647" s="6">
        <f>Table1[[#This Row],[MOH 731_HIV_TB New HIV Positive_HV03-63]]</f>
        <v>0</v>
      </c>
      <c r="CW647" s="6">
        <f>Table1[[#This Row],[MOH 731_HIV_TB New Known HIV Positive (KP) on HAART_HV03-64]]</f>
        <v>0</v>
      </c>
      <c r="CX647" s="6">
        <f>Table1[[#This Row],[MOH 731_HIV_TB New_start_HAART_HV03-65]]</f>
        <v>0</v>
      </c>
      <c r="CY647" s="6">
        <f>SUM(Table1[[#This Row],[tb_alreadyart_3082]:[tb_newart_3083]])</f>
        <v>0</v>
      </c>
      <c r="CZ647" s="6">
        <f>SUM(Table1[[#This Row],[MOH 731_HTS_No. Initiated on PrEP (NEW)_General popn _(M)_ HV01-19]:[MOH 731_HTS_No. Initiated on PrEP (NEW)_Pregnant and breastfeeding women HV01-31]])</f>
        <v>0</v>
      </c>
      <c r="DA647" s="6">
        <f t="shared" si="115"/>
        <v>0</v>
      </c>
      <c r="DB647" s="6">
        <f t="shared" si="116"/>
        <v>0</v>
      </c>
      <c r="DC647" s="6">
        <f>Table1[[#This Row],[MOH 711 SGBV Total Survivors Seen]]</f>
        <v>0</v>
      </c>
      <c r="DD647" s="6">
        <f t="shared" si="117"/>
        <v>0</v>
      </c>
      <c r="DE647" s="6">
        <f t="shared" si="118"/>
        <v>0</v>
      </c>
      <c r="DF647" s="6">
        <f>SUM(Table1[[#This Row],[MOH 731_HIV_TB_StartTPT_&lt;15 HV03-31]:[MOH 731_HIV_TB_StartTPT_15+ HV03-32]])</f>
        <v>0</v>
      </c>
      <c r="DG647" s="6">
        <f t="shared" si="119"/>
        <v>0</v>
      </c>
      <c r="DH647" s="18"/>
      <c r="DI647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('202409_uKgdZY6oggg','202409','uKgdZY6oggg','15016','0','4','0','0','0','0','0','0','0','0','0','0','0','0','0','0','0','0','0','0','0','0','0','0','0','0','0','0','0','0','0','0');</v>
      </c>
    </row>
    <row r="648" spans="2:113" x14ac:dyDescent="0.25">
      <c r="B648" s="1">
        <v>202409</v>
      </c>
      <c r="C648" s="2">
        <v>45536</v>
      </c>
      <c r="D648" s="1">
        <v>202409</v>
      </c>
      <c r="E648" s="1"/>
      <c r="F648" s="1" t="s">
        <v>552</v>
      </c>
      <c r="G648" s="1" t="s">
        <v>553</v>
      </c>
      <c r="H648" s="1">
        <v>15017</v>
      </c>
      <c r="I648" s="1" t="s">
        <v>554</v>
      </c>
      <c r="J648" s="1">
        <v>2</v>
      </c>
      <c r="K648" s="1">
        <v>17</v>
      </c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>
        <v>5</v>
      </c>
      <c r="BZ648" s="1"/>
      <c r="CA648" s="1"/>
      <c r="CB648" s="16">
        <f>SUM(Table1[[#This Row],[MOH 731_HTS_Positive_2-9 _(M)_ HV01-06]:[MOH 731_HTS_Positive_25+ _(F) (Including PMTCT)_HV01-15]])</f>
        <v>0</v>
      </c>
      <c r="CC648" s="16">
        <f>SUM(Table1[[#This Row],[MOH 731_HTS_Tests _(M)_ HV01-01]:[MOH 731_HTS_Tests _(F) (Including PMTCT)_ HV01-02]])</f>
        <v>19</v>
      </c>
      <c r="CD648" s="16">
        <f>Table1[[#This Row],[MOH 711 New ANC clients]]</f>
        <v>5</v>
      </c>
      <c r="CE648" s="6">
        <f>SUM(Table1[[#This Row],[MOH 731_EMTCT_Tested at ANC_Initial_HV02-02]])</f>
        <v>0</v>
      </c>
      <c r="CF648" s="6">
        <f t="shared" si="121"/>
        <v>0</v>
      </c>
      <c r="CG648" s="6">
        <f t="shared" si="121"/>
        <v>0</v>
      </c>
      <c r="CH648" s="6">
        <f>SUM(Table1[[#This Row],[MOH 731_EMTCT_Known Positive at 1st ANC_HV02-01]])</f>
        <v>0</v>
      </c>
      <c r="CI648" s="6">
        <f>SUM(Table1[[#This Row],[MOH 731_EMTCT_Positive Results_ANC_HV02-10]])</f>
        <v>0</v>
      </c>
      <c r="CJ648" s="6">
        <f t="shared" si="111"/>
        <v>0</v>
      </c>
      <c r="CK648" s="6">
        <f t="shared" si="112"/>
        <v>0</v>
      </c>
      <c r="CL648" s="6">
        <f>Table1[[#This Row],[MOH 731_EMTCT_Start HAART_ANC_HV02-15]]</f>
        <v>0</v>
      </c>
      <c r="CM648" s="6">
        <f>Table1[[#This Row],[MOH 731_EMTCT_On HAART at 1st ANC_HV02-14]]</f>
        <v>0</v>
      </c>
      <c r="CN648" s="6">
        <f>SUM(Table1[[#This Row],[MOH 731_HIV_TB_StartART_&lt;1 (M) HV03-01]:[MOH 731_HIV_TB_StartART_25+_(F)_HV03-14]])</f>
        <v>0</v>
      </c>
      <c r="CO648" s="6">
        <f>SUM(Table1[[#This Row],[MOH 731_HIV_TB_OnART_&lt;1 (M) HV03-15]:[MOH 731_HIV_TB_OnART_25+_(F)_HV03-28]])</f>
        <v>0</v>
      </c>
      <c r="CP648" s="6">
        <f>Table1[[#This Row],[anc1_731]]</f>
        <v>5</v>
      </c>
      <c r="CQ648" s="6">
        <f>Table1[[#This Row],[anc_kp]]</f>
        <v>0</v>
      </c>
      <c r="CR648" s="6">
        <f>Table1[[#This Row],[MOH 731_HIV_TB cases_New_HV03-61]]</f>
        <v>0</v>
      </c>
      <c r="CS648" s="6">
        <f>Table1[[#This Row],[MOH 731_HIV_TB New_KnownHIVPositive(KPs)_HV03-62]]</f>
        <v>0</v>
      </c>
      <c r="CT648" s="6">
        <f t="shared" si="113"/>
        <v>0</v>
      </c>
      <c r="CU648" s="6">
        <f t="shared" si="114"/>
        <v>0</v>
      </c>
      <c r="CV648" s="6">
        <f>Table1[[#This Row],[MOH 731_HIV_TB New HIV Positive_HV03-63]]</f>
        <v>0</v>
      </c>
      <c r="CW648" s="6">
        <f>Table1[[#This Row],[MOH 731_HIV_TB New Known HIV Positive (KP) on HAART_HV03-64]]</f>
        <v>0</v>
      </c>
      <c r="CX648" s="6">
        <f>Table1[[#This Row],[MOH 731_HIV_TB New_start_HAART_HV03-65]]</f>
        <v>0</v>
      </c>
      <c r="CY648" s="6">
        <f>SUM(Table1[[#This Row],[tb_alreadyart_3082]:[tb_newart_3083]])</f>
        <v>0</v>
      </c>
      <c r="CZ648" s="6">
        <f>SUM(Table1[[#This Row],[MOH 731_HTS_No. Initiated on PrEP (NEW)_General popn _(M)_ HV01-19]:[MOH 731_HTS_No. Initiated on PrEP (NEW)_Pregnant and breastfeeding women HV01-31]])</f>
        <v>0</v>
      </c>
      <c r="DA648" s="6">
        <f t="shared" si="115"/>
        <v>0</v>
      </c>
      <c r="DB648" s="6">
        <f t="shared" si="116"/>
        <v>0</v>
      </c>
      <c r="DC648" s="6">
        <f>Table1[[#This Row],[MOH 711 SGBV Total Survivors Seen]]</f>
        <v>0</v>
      </c>
      <c r="DD648" s="6">
        <f t="shared" si="117"/>
        <v>0</v>
      </c>
      <c r="DE648" s="6">
        <f t="shared" si="118"/>
        <v>0</v>
      </c>
      <c r="DF648" s="6">
        <f>SUM(Table1[[#This Row],[MOH 731_HIV_TB_StartTPT_&lt;15 HV03-31]:[MOH 731_HIV_TB_StartTPT_15+ HV03-32]])</f>
        <v>0</v>
      </c>
      <c r="DG648" s="6">
        <f t="shared" si="119"/>
        <v>0</v>
      </c>
      <c r="DH648" s="18"/>
      <c r="DI648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('202409_bR0ZSglgLa1','202409','bR0ZSglgLa1','15017','0','19','5','0','0','0','0','0','0','0','0','0','0','0','5','0','0','0','0','0','0','0','0','0','0','0','0','0','0','0','0','0');</v>
      </c>
    </row>
    <row r="649" spans="2:113" x14ac:dyDescent="0.25">
      <c r="B649" s="1">
        <v>202409</v>
      </c>
      <c r="C649" s="2">
        <v>45536</v>
      </c>
      <c r="D649" s="1">
        <v>202409</v>
      </c>
      <c r="E649" s="1"/>
      <c r="F649" s="1" t="s">
        <v>557</v>
      </c>
      <c r="G649" s="1" t="s">
        <v>558</v>
      </c>
      <c r="H649" s="1">
        <v>15028</v>
      </c>
      <c r="I649" s="1"/>
      <c r="J649" s="1"/>
      <c r="K649" s="1">
        <v>6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>
        <v>6</v>
      </c>
      <c r="AK649" s="1"/>
      <c r="AL649" s="1"/>
      <c r="AM649" s="1"/>
      <c r="AN649" s="1"/>
      <c r="AO649" s="1"/>
      <c r="AP649" s="1"/>
      <c r="AQ649" s="1">
        <v>6</v>
      </c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>
        <v>3</v>
      </c>
      <c r="BZ649" s="1"/>
      <c r="CA649" s="1"/>
      <c r="CB649" s="16">
        <f>SUM(Table1[[#This Row],[MOH 731_HTS_Positive_2-9 _(M)_ HV01-06]:[MOH 731_HTS_Positive_25+ _(F) (Including PMTCT)_HV01-15]])</f>
        <v>0</v>
      </c>
      <c r="CC649" s="16">
        <f>SUM(Table1[[#This Row],[MOH 731_HTS_Tests _(M)_ HV01-01]:[MOH 731_HTS_Tests _(F) (Including PMTCT)_ HV01-02]])</f>
        <v>6</v>
      </c>
      <c r="CD649" s="16">
        <f>Table1[[#This Row],[MOH 711 New ANC clients]]</f>
        <v>3</v>
      </c>
      <c r="CE649" s="6">
        <f>SUM(Table1[[#This Row],[MOH 731_EMTCT_Tested at ANC_Initial_HV02-02]])</f>
        <v>6</v>
      </c>
      <c r="CF649" s="6">
        <f t="shared" si="121"/>
        <v>0</v>
      </c>
      <c r="CG649" s="6">
        <f t="shared" si="121"/>
        <v>0</v>
      </c>
      <c r="CH649" s="6">
        <f>SUM(Table1[[#This Row],[MOH 731_EMTCT_Known Positive at 1st ANC_HV02-01]])</f>
        <v>0</v>
      </c>
      <c r="CI649" s="6">
        <f>SUM(Table1[[#This Row],[MOH 731_EMTCT_Positive Results_ANC_HV02-10]])</f>
        <v>0</v>
      </c>
      <c r="CJ649" s="6">
        <f t="shared" si="111"/>
        <v>0</v>
      </c>
      <c r="CK649" s="6">
        <f t="shared" si="112"/>
        <v>0</v>
      </c>
      <c r="CL649" s="6">
        <f>Table1[[#This Row],[MOH 731_EMTCT_Start HAART_ANC_HV02-15]]</f>
        <v>0</v>
      </c>
      <c r="CM649" s="6">
        <f>Table1[[#This Row],[MOH 731_EMTCT_On HAART at 1st ANC_HV02-14]]</f>
        <v>0</v>
      </c>
      <c r="CN649" s="6">
        <f>SUM(Table1[[#This Row],[MOH 731_HIV_TB_StartART_&lt;1 (M) HV03-01]:[MOH 731_HIV_TB_StartART_25+_(F)_HV03-14]])</f>
        <v>6</v>
      </c>
      <c r="CO649" s="6">
        <f>SUM(Table1[[#This Row],[MOH 731_HIV_TB_OnART_&lt;1 (M) HV03-15]:[MOH 731_HIV_TB_OnART_25+_(F)_HV03-28]])</f>
        <v>0</v>
      </c>
      <c r="CP649" s="6">
        <f>Table1[[#This Row],[anc1_731]]</f>
        <v>3</v>
      </c>
      <c r="CQ649" s="6">
        <f>Table1[[#This Row],[anc_kp]]</f>
        <v>0</v>
      </c>
      <c r="CR649" s="6">
        <f>Table1[[#This Row],[MOH 731_HIV_TB cases_New_HV03-61]]</f>
        <v>0</v>
      </c>
      <c r="CS649" s="6">
        <f>Table1[[#This Row],[MOH 731_HIV_TB New_KnownHIVPositive(KPs)_HV03-62]]</f>
        <v>0</v>
      </c>
      <c r="CT649" s="6">
        <f t="shared" si="113"/>
        <v>0</v>
      </c>
      <c r="CU649" s="6">
        <f t="shared" si="114"/>
        <v>0</v>
      </c>
      <c r="CV649" s="6">
        <f>Table1[[#This Row],[MOH 731_HIV_TB New HIV Positive_HV03-63]]</f>
        <v>0</v>
      </c>
      <c r="CW649" s="6">
        <f>Table1[[#This Row],[MOH 731_HIV_TB New Known HIV Positive (KP) on HAART_HV03-64]]</f>
        <v>0</v>
      </c>
      <c r="CX649" s="6">
        <f>Table1[[#This Row],[MOH 731_HIV_TB New_start_HAART_HV03-65]]</f>
        <v>0</v>
      </c>
      <c r="CY649" s="6">
        <f>SUM(Table1[[#This Row],[tb_alreadyart_3082]:[tb_newart_3083]])</f>
        <v>0</v>
      </c>
      <c r="CZ649" s="6">
        <f>SUM(Table1[[#This Row],[MOH 731_HTS_No. Initiated on PrEP (NEW)_General popn _(M)_ HV01-19]:[MOH 731_HTS_No. Initiated on PrEP (NEW)_Pregnant and breastfeeding women HV01-31]])</f>
        <v>0</v>
      </c>
      <c r="DA649" s="6">
        <f t="shared" si="115"/>
        <v>0</v>
      </c>
      <c r="DB649" s="6">
        <f t="shared" si="116"/>
        <v>0</v>
      </c>
      <c r="DC649" s="6">
        <f>Table1[[#This Row],[MOH 711 SGBV Total Survivors Seen]]</f>
        <v>0</v>
      </c>
      <c r="DD649" s="6">
        <f t="shared" si="117"/>
        <v>0</v>
      </c>
      <c r="DE649" s="6">
        <f t="shared" si="118"/>
        <v>0</v>
      </c>
      <c r="DF649" s="6">
        <f>SUM(Table1[[#This Row],[MOH 731_HIV_TB_StartTPT_&lt;15 HV03-31]:[MOH 731_HIV_TB_StartTPT_15+ HV03-32]])</f>
        <v>0</v>
      </c>
      <c r="DG649" s="6">
        <f t="shared" si="119"/>
        <v>0</v>
      </c>
      <c r="DH649" s="18"/>
      <c r="DI649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('202409_TCBGWHUlgR2','202409','TCBGWHUlgR2','15028','0','6','3','6','0','0','0','0','0','0','0','0','6','0','3','0','0','0','0','0','0','0','0','0','0','0','0','0','0','0','0','0');</v>
      </c>
    </row>
    <row r="650" spans="2:113" x14ac:dyDescent="0.25">
      <c r="B650" s="1">
        <v>202409</v>
      </c>
      <c r="C650" s="2">
        <v>45536</v>
      </c>
      <c r="D650" s="1">
        <v>202409</v>
      </c>
      <c r="E650" s="1"/>
      <c r="F650" s="1" t="s">
        <v>280</v>
      </c>
      <c r="G650" s="1" t="s">
        <v>281</v>
      </c>
      <c r="H650" s="1">
        <v>17275</v>
      </c>
      <c r="I650" s="1" t="s">
        <v>89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>
        <v>1</v>
      </c>
      <c r="BZ650" s="1"/>
      <c r="CA650" s="1"/>
      <c r="CB650" s="16">
        <f>SUM(Table1[[#This Row],[MOH 731_HTS_Positive_2-9 _(M)_ HV01-06]:[MOH 731_HTS_Positive_25+ _(F) (Including PMTCT)_HV01-15]])</f>
        <v>0</v>
      </c>
      <c r="CC650" s="16">
        <f>SUM(Table1[[#This Row],[MOH 731_HTS_Tests _(M)_ HV01-01]:[MOH 731_HTS_Tests _(F) (Including PMTCT)_ HV01-02]])</f>
        <v>0</v>
      </c>
      <c r="CD650" s="16">
        <f>Table1[[#This Row],[MOH 711 New ANC clients]]</f>
        <v>1</v>
      </c>
      <c r="CE650" s="6">
        <f>SUM(Table1[[#This Row],[MOH 731_EMTCT_Tested at ANC_Initial_HV02-02]])</f>
        <v>0</v>
      </c>
      <c r="CF650" s="6">
        <f t="shared" si="121"/>
        <v>0</v>
      </c>
      <c r="CG650" s="6">
        <f t="shared" si="121"/>
        <v>0</v>
      </c>
      <c r="CH650" s="6">
        <f>SUM(Table1[[#This Row],[MOH 731_EMTCT_Known Positive at 1st ANC_HV02-01]])</f>
        <v>0</v>
      </c>
      <c r="CI650" s="6">
        <f>SUM(Table1[[#This Row],[MOH 731_EMTCT_Positive Results_ANC_HV02-10]])</f>
        <v>0</v>
      </c>
      <c r="CJ650" s="6">
        <f t="shared" si="111"/>
        <v>0</v>
      </c>
      <c r="CK650" s="6">
        <f t="shared" si="112"/>
        <v>0</v>
      </c>
      <c r="CL650" s="6">
        <f>Table1[[#This Row],[MOH 731_EMTCT_Start HAART_ANC_HV02-15]]</f>
        <v>0</v>
      </c>
      <c r="CM650" s="6">
        <f>Table1[[#This Row],[MOH 731_EMTCT_On HAART at 1st ANC_HV02-14]]</f>
        <v>0</v>
      </c>
      <c r="CN650" s="6">
        <f>SUM(Table1[[#This Row],[MOH 731_HIV_TB_StartART_&lt;1 (M) HV03-01]:[MOH 731_HIV_TB_StartART_25+_(F)_HV03-14]])</f>
        <v>0</v>
      </c>
      <c r="CO650" s="6">
        <f>SUM(Table1[[#This Row],[MOH 731_HIV_TB_OnART_&lt;1 (M) HV03-15]:[MOH 731_HIV_TB_OnART_25+_(F)_HV03-28]])</f>
        <v>0</v>
      </c>
      <c r="CP650" s="6">
        <f>Table1[[#This Row],[anc1_731]]</f>
        <v>1</v>
      </c>
      <c r="CQ650" s="6">
        <f>Table1[[#This Row],[anc_kp]]</f>
        <v>0</v>
      </c>
      <c r="CR650" s="6">
        <f>Table1[[#This Row],[MOH 731_HIV_TB cases_New_HV03-61]]</f>
        <v>0</v>
      </c>
      <c r="CS650" s="6">
        <f>Table1[[#This Row],[MOH 731_HIV_TB New_KnownHIVPositive(KPs)_HV03-62]]</f>
        <v>0</v>
      </c>
      <c r="CT650" s="6">
        <f t="shared" si="113"/>
        <v>0</v>
      </c>
      <c r="CU650" s="6">
        <f t="shared" si="114"/>
        <v>0</v>
      </c>
      <c r="CV650" s="6">
        <f>Table1[[#This Row],[MOH 731_HIV_TB New HIV Positive_HV03-63]]</f>
        <v>0</v>
      </c>
      <c r="CW650" s="6">
        <f>Table1[[#This Row],[MOH 731_HIV_TB New Known HIV Positive (KP) on HAART_HV03-64]]</f>
        <v>0</v>
      </c>
      <c r="CX650" s="6">
        <f>Table1[[#This Row],[MOH 731_HIV_TB New_start_HAART_HV03-65]]</f>
        <v>0</v>
      </c>
      <c r="CY650" s="6">
        <f>SUM(Table1[[#This Row],[tb_alreadyart_3082]:[tb_newart_3083]])</f>
        <v>0</v>
      </c>
      <c r="CZ650" s="6">
        <f>SUM(Table1[[#This Row],[MOH 731_HTS_No. Initiated on PrEP (NEW)_General popn _(M)_ HV01-19]:[MOH 731_HTS_No. Initiated on PrEP (NEW)_Pregnant and breastfeeding women HV01-31]])</f>
        <v>0</v>
      </c>
      <c r="DA650" s="6">
        <f t="shared" si="115"/>
        <v>0</v>
      </c>
      <c r="DB650" s="6">
        <f t="shared" si="116"/>
        <v>0</v>
      </c>
      <c r="DC650" s="6">
        <f>Table1[[#This Row],[MOH 711 SGBV Total Survivors Seen]]</f>
        <v>0</v>
      </c>
      <c r="DD650" s="6">
        <f t="shared" si="117"/>
        <v>0</v>
      </c>
      <c r="DE650" s="6">
        <f t="shared" si="118"/>
        <v>0</v>
      </c>
      <c r="DF650" s="6">
        <f>SUM(Table1[[#This Row],[MOH 731_HIV_TB_StartTPT_&lt;15 HV03-31]:[MOH 731_HIV_TB_StartTPT_15+ HV03-32]])</f>
        <v>0</v>
      </c>
      <c r="DG650" s="6">
        <f t="shared" si="119"/>
        <v>0</v>
      </c>
      <c r="DH650" s="18"/>
      <c r="DI650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('202409_NJVnTQ5LD3H','202409','NJVnTQ5LD3H','17275','0','0','1','0','0','0','0','0','0','0','0','0','0','0','1','0','0','0','0','0','0','0','0','0','0','0','0','0','0','0','0','0');</v>
      </c>
    </row>
    <row r="651" spans="2:113" x14ac:dyDescent="0.25">
      <c r="B651" s="1">
        <v>202409</v>
      </c>
      <c r="C651" s="2">
        <v>45536</v>
      </c>
      <c r="D651" s="1">
        <v>202409</v>
      </c>
      <c r="E651" s="1"/>
      <c r="F651" s="1" t="s">
        <v>282</v>
      </c>
      <c r="G651" s="1" t="s">
        <v>283</v>
      </c>
      <c r="H651" s="1">
        <v>15029</v>
      </c>
      <c r="I651" s="1"/>
      <c r="J651" s="1">
        <v>43</v>
      </c>
      <c r="K651" s="1">
        <v>32</v>
      </c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>
        <v>4</v>
      </c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>
        <v>37</v>
      </c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>
        <v>1</v>
      </c>
      <c r="BI651" s="1"/>
      <c r="BJ651" s="1"/>
      <c r="BK651" s="1"/>
      <c r="BL651" s="1">
        <v>1</v>
      </c>
      <c r="BM651" s="1">
        <v>1</v>
      </c>
      <c r="BN651" s="1">
        <v>1</v>
      </c>
      <c r="BO651" s="1">
        <v>1</v>
      </c>
      <c r="BP651" s="1">
        <v>7</v>
      </c>
      <c r="BQ651" s="1">
        <v>16</v>
      </c>
      <c r="BR651" s="1"/>
      <c r="BS651" s="1"/>
      <c r="BT651" s="1"/>
      <c r="BU651" s="1"/>
      <c r="BV651" s="1"/>
      <c r="BW651" s="1"/>
      <c r="BX651" s="1"/>
      <c r="BY651" s="1">
        <v>37</v>
      </c>
      <c r="BZ651" s="1"/>
      <c r="CA651" s="1"/>
      <c r="CB651" s="16">
        <f>SUM(Table1[[#This Row],[MOH 731_HTS_Positive_2-9 _(M)_ HV01-06]:[MOH 731_HTS_Positive_25+ _(F) (Including PMTCT)_HV01-15]])</f>
        <v>0</v>
      </c>
      <c r="CC651" s="16">
        <f>SUM(Table1[[#This Row],[MOH 731_HTS_Tests _(M)_ HV01-01]:[MOH 731_HTS_Tests _(F) (Including PMTCT)_ HV01-02]])</f>
        <v>75</v>
      </c>
      <c r="CD651" s="16">
        <f>Table1[[#This Row],[MOH 711 New ANC clients]]</f>
        <v>37</v>
      </c>
      <c r="CE651" s="6">
        <f>SUM(Table1[[#This Row],[MOH 731_EMTCT_Tested at ANC_Initial_HV02-02]])</f>
        <v>37</v>
      </c>
      <c r="CF651" s="6">
        <f t="shared" si="121"/>
        <v>0</v>
      </c>
      <c r="CG651" s="6">
        <f t="shared" si="121"/>
        <v>0</v>
      </c>
      <c r="CH651" s="6">
        <f>SUM(Table1[[#This Row],[MOH 731_EMTCT_Known Positive at 1st ANC_HV02-01]])</f>
        <v>0</v>
      </c>
      <c r="CI651" s="6">
        <f>SUM(Table1[[#This Row],[MOH 731_EMTCT_Positive Results_ANC_HV02-10]])</f>
        <v>0</v>
      </c>
      <c r="CJ651" s="6">
        <f t="shared" si="111"/>
        <v>0</v>
      </c>
      <c r="CK651" s="6">
        <f t="shared" si="112"/>
        <v>0</v>
      </c>
      <c r="CL651" s="6">
        <f>Table1[[#This Row],[MOH 731_EMTCT_Start HAART_ANC_HV02-15]]</f>
        <v>0</v>
      </c>
      <c r="CM651" s="6">
        <f>Table1[[#This Row],[MOH 731_EMTCT_On HAART at 1st ANC_HV02-14]]</f>
        <v>0</v>
      </c>
      <c r="CN651" s="6">
        <f>SUM(Table1[[#This Row],[MOH 731_HIV_TB_StartART_&lt;1 (M) HV03-01]:[MOH 731_HIV_TB_StartART_25+_(F)_HV03-14]])</f>
        <v>0</v>
      </c>
      <c r="CO651" s="6">
        <f>SUM(Table1[[#This Row],[MOH 731_HIV_TB_OnART_&lt;1 (M) HV03-15]:[MOH 731_HIV_TB_OnART_25+_(F)_HV03-28]])</f>
        <v>28</v>
      </c>
      <c r="CP651" s="6">
        <f>Table1[[#This Row],[anc1_731]]</f>
        <v>37</v>
      </c>
      <c r="CQ651" s="6">
        <f>Table1[[#This Row],[anc_kp]]</f>
        <v>0</v>
      </c>
      <c r="CR651" s="6">
        <f>Table1[[#This Row],[MOH 731_HIV_TB cases_New_HV03-61]]</f>
        <v>0</v>
      </c>
      <c r="CS651" s="6">
        <f>Table1[[#This Row],[MOH 731_HIV_TB New_KnownHIVPositive(KPs)_HV03-62]]</f>
        <v>0</v>
      </c>
      <c r="CT651" s="6">
        <f t="shared" si="113"/>
        <v>0</v>
      </c>
      <c r="CU651" s="6">
        <f t="shared" si="114"/>
        <v>0</v>
      </c>
      <c r="CV651" s="6">
        <f>Table1[[#This Row],[MOH 731_HIV_TB New HIV Positive_HV03-63]]</f>
        <v>0</v>
      </c>
      <c r="CW651" s="6">
        <f>Table1[[#This Row],[MOH 731_HIV_TB New Known HIV Positive (KP) on HAART_HV03-64]]</f>
        <v>0</v>
      </c>
      <c r="CX651" s="6">
        <f>Table1[[#This Row],[MOH 731_HIV_TB New_start_HAART_HV03-65]]</f>
        <v>0</v>
      </c>
      <c r="CY651" s="6">
        <f>SUM(Table1[[#This Row],[tb_alreadyart_3082]:[tb_newart_3083]])</f>
        <v>0</v>
      </c>
      <c r="CZ651" s="6">
        <f>SUM(Table1[[#This Row],[MOH 731_HTS_No. Initiated on PrEP (NEW)_General popn _(M)_ HV01-19]:[MOH 731_HTS_No. Initiated on PrEP (NEW)_Pregnant and breastfeeding women HV01-31]])</f>
        <v>4</v>
      </c>
      <c r="DA651" s="6">
        <f t="shared" si="115"/>
        <v>0</v>
      </c>
      <c r="DB651" s="6">
        <f t="shared" si="116"/>
        <v>0</v>
      </c>
      <c r="DC651" s="6">
        <f>Table1[[#This Row],[MOH 711 SGBV Total Survivors Seen]]</f>
        <v>0</v>
      </c>
      <c r="DD651" s="6">
        <f t="shared" si="117"/>
        <v>0</v>
      </c>
      <c r="DE651" s="6">
        <f t="shared" si="118"/>
        <v>0</v>
      </c>
      <c r="DF651" s="6">
        <f>SUM(Table1[[#This Row],[MOH 731_HIV_TB_StartTPT_&lt;15 HV03-31]:[MOH 731_HIV_TB_StartTPT_15+ HV03-32]])</f>
        <v>0</v>
      </c>
      <c r="DG651" s="6">
        <f t="shared" si="119"/>
        <v>0</v>
      </c>
      <c r="DH651" s="18"/>
      <c r="DI651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('202409_MDoP17LtqAC','202409','MDoP17LtqAC','15029','0','75','37','37','0','0','0','0','0','0','0','0','0','28','37','0','0','0','0','0','0','0','0','0','4','0','0','0','0','0','0','0');</v>
      </c>
    </row>
    <row r="652" spans="2:113" x14ac:dyDescent="0.25">
      <c r="B652" s="1">
        <v>202409</v>
      </c>
      <c r="C652" s="2">
        <v>45536</v>
      </c>
      <c r="D652" s="1">
        <v>202409</v>
      </c>
      <c r="E652" s="1"/>
      <c r="F652" s="1" t="s">
        <v>288</v>
      </c>
      <c r="G652" s="1" t="s">
        <v>289</v>
      </c>
      <c r="H652" s="1">
        <v>17145</v>
      </c>
      <c r="I652" s="1"/>
      <c r="J652" s="1">
        <v>3</v>
      </c>
      <c r="K652" s="1">
        <v>6</v>
      </c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>
        <v>3</v>
      </c>
      <c r="BZ652" s="1"/>
      <c r="CA652" s="1"/>
      <c r="CB652" s="16">
        <f>SUM(Table1[[#This Row],[MOH 731_HTS_Positive_2-9 _(M)_ HV01-06]:[MOH 731_HTS_Positive_25+ _(F) (Including PMTCT)_HV01-15]])</f>
        <v>0</v>
      </c>
      <c r="CC652" s="16">
        <f>SUM(Table1[[#This Row],[MOH 731_HTS_Tests _(M)_ HV01-01]:[MOH 731_HTS_Tests _(F) (Including PMTCT)_ HV01-02]])</f>
        <v>9</v>
      </c>
      <c r="CD652" s="16">
        <f>Table1[[#This Row],[MOH 711 New ANC clients]]</f>
        <v>3</v>
      </c>
      <c r="CE652" s="6">
        <f>SUM(Table1[[#This Row],[MOH 731_EMTCT_Tested at ANC_Initial_HV02-02]])</f>
        <v>0</v>
      </c>
      <c r="CF652" s="6">
        <f t="shared" si="121"/>
        <v>0</v>
      </c>
      <c r="CG652" s="6">
        <f t="shared" si="121"/>
        <v>0</v>
      </c>
      <c r="CH652" s="6">
        <f>SUM(Table1[[#This Row],[MOH 731_EMTCT_Known Positive at 1st ANC_HV02-01]])</f>
        <v>0</v>
      </c>
      <c r="CI652" s="6">
        <f>SUM(Table1[[#This Row],[MOH 731_EMTCT_Positive Results_ANC_HV02-10]])</f>
        <v>0</v>
      </c>
      <c r="CJ652" s="6">
        <f t="shared" si="111"/>
        <v>0</v>
      </c>
      <c r="CK652" s="6">
        <f t="shared" si="112"/>
        <v>0</v>
      </c>
      <c r="CL652" s="6">
        <f>Table1[[#This Row],[MOH 731_EMTCT_Start HAART_ANC_HV02-15]]</f>
        <v>0</v>
      </c>
      <c r="CM652" s="6">
        <f>Table1[[#This Row],[MOH 731_EMTCT_On HAART at 1st ANC_HV02-14]]</f>
        <v>0</v>
      </c>
      <c r="CN652" s="6">
        <f>SUM(Table1[[#This Row],[MOH 731_HIV_TB_StartART_&lt;1 (M) HV03-01]:[MOH 731_HIV_TB_StartART_25+_(F)_HV03-14]])</f>
        <v>0</v>
      </c>
      <c r="CO652" s="6">
        <f>SUM(Table1[[#This Row],[MOH 731_HIV_TB_OnART_&lt;1 (M) HV03-15]:[MOH 731_HIV_TB_OnART_25+_(F)_HV03-28]])</f>
        <v>0</v>
      </c>
      <c r="CP652" s="6">
        <f>Table1[[#This Row],[anc1_731]]</f>
        <v>3</v>
      </c>
      <c r="CQ652" s="6">
        <f>Table1[[#This Row],[anc_kp]]</f>
        <v>0</v>
      </c>
      <c r="CR652" s="6">
        <f>Table1[[#This Row],[MOH 731_HIV_TB cases_New_HV03-61]]</f>
        <v>0</v>
      </c>
      <c r="CS652" s="6">
        <f>Table1[[#This Row],[MOH 731_HIV_TB New_KnownHIVPositive(KPs)_HV03-62]]</f>
        <v>0</v>
      </c>
      <c r="CT652" s="6">
        <f t="shared" si="113"/>
        <v>0</v>
      </c>
      <c r="CU652" s="6">
        <f t="shared" si="114"/>
        <v>0</v>
      </c>
      <c r="CV652" s="6">
        <f>Table1[[#This Row],[MOH 731_HIV_TB New HIV Positive_HV03-63]]</f>
        <v>0</v>
      </c>
      <c r="CW652" s="6">
        <f>Table1[[#This Row],[MOH 731_HIV_TB New Known HIV Positive (KP) on HAART_HV03-64]]</f>
        <v>0</v>
      </c>
      <c r="CX652" s="6">
        <f>Table1[[#This Row],[MOH 731_HIV_TB New_start_HAART_HV03-65]]</f>
        <v>0</v>
      </c>
      <c r="CY652" s="6">
        <f>SUM(Table1[[#This Row],[tb_alreadyart_3082]:[tb_newart_3083]])</f>
        <v>0</v>
      </c>
      <c r="CZ652" s="6">
        <f>SUM(Table1[[#This Row],[MOH 731_HTS_No. Initiated on PrEP (NEW)_General popn _(M)_ HV01-19]:[MOH 731_HTS_No. Initiated on PrEP (NEW)_Pregnant and breastfeeding women HV01-31]])</f>
        <v>0</v>
      </c>
      <c r="DA652" s="6">
        <f t="shared" si="115"/>
        <v>0</v>
      </c>
      <c r="DB652" s="6">
        <f t="shared" si="116"/>
        <v>0</v>
      </c>
      <c r="DC652" s="6">
        <f>Table1[[#This Row],[MOH 711 SGBV Total Survivors Seen]]</f>
        <v>0</v>
      </c>
      <c r="DD652" s="6">
        <f t="shared" si="117"/>
        <v>0</v>
      </c>
      <c r="DE652" s="6">
        <f t="shared" si="118"/>
        <v>0</v>
      </c>
      <c r="DF652" s="6">
        <f>SUM(Table1[[#This Row],[MOH 731_HIV_TB_StartTPT_&lt;15 HV03-31]:[MOH 731_HIV_TB_StartTPT_15+ HV03-32]])</f>
        <v>0</v>
      </c>
      <c r="DG652" s="6">
        <f t="shared" si="119"/>
        <v>0</v>
      </c>
      <c r="DH652" s="18"/>
      <c r="DI652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('202409_wW5ggFuj9M2','202409','wW5ggFuj9M2','17145','0','9','3','0','0','0','0','0','0','0','0','0','0','0','3','0','0','0','0','0','0','0','0','0','0','0','0','0','0','0','0','0');</v>
      </c>
    </row>
    <row r="653" spans="2:113" x14ac:dyDescent="0.25">
      <c r="B653" s="1">
        <v>202409</v>
      </c>
      <c r="C653" s="2">
        <v>45536</v>
      </c>
      <c r="D653" s="1">
        <v>202409</v>
      </c>
      <c r="E653" s="1"/>
      <c r="F653" s="1" t="s">
        <v>292</v>
      </c>
      <c r="G653" s="1" t="s">
        <v>293</v>
      </c>
      <c r="H653" s="1">
        <v>15042</v>
      </c>
      <c r="I653" s="1"/>
      <c r="J653" s="1">
        <v>4</v>
      </c>
      <c r="K653" s="1">
        <v>12</v>
      </c>
      <c r="L653" s="1"/>
      <c r="M653" s="1"/>
      <c r="N653" s="1"/>
      <c r="O653" s="1"/>
      <c r="P653" s="1"/>
      <c r="Q653" s="1"/>
      <c r="R653" s="1"/>
      <c r="S653" s="1"/>
      <c r="T653" s="1">
        <v>1</v>
      </c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>
        <v>2</v>
      </c>
      <c r="AK653" s="1">
        <v>2</v>
      </c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>
        <v>1</v>
      </c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>
        <v>1</v>
      </c>
      <c r="BQ653" s="1">
        <v>5</v>
      </c>
      <c r="BR653" s="1"/>
      <c r="BS653" s="1"/>
      <c r="BT653" s="1"/>
      <c r="BU653" s="1"/>
      <c r="BV653" s="1"/>
      <c r="BW653" s="1"/>
      <c r="BX653" s="1"/>
      <c r="BY653" s="1">
        <v>2</v>
      </c>
      <c r="BZ653" s="1"/>
      <c r="CA653" s="1"/>
      <c r="CB653" s="16">
        <f>SUM(Table1[[#This Row],[MOH 731_HTS_Positive_2-9 _(M)_ HV01-06]:[MOH 731_HTS_Positive_25+ _(F) (Including PMTCT)_HV01-15]])</f>
        <v>1</v>
      </c>
      <c r="CC653" s="16">
        <f>SUM(Table1[[#This Row],[MOH 731_HTS_Tests _(M)_ HV01-01]:[MOH 731_HTS_Tests _(F) (Including PMTCT)_ HV01-02]])</f>
        <v>16</v>
      </c>
      <c r="CD653" s="16">
        <f>Table1[[#This Row],[MOH 711 New ANC clients]]</f>
        <v>2</v>
      </c>
      <c r="CE653" s="6">
        <f>SUM(Table1[[#This Row],[MOH 731_EMTCT_Tested at ANC_Initial_HV02-02]])</f>
        <v>2</v>
      </c>
      <c r="CF653" s="6">
        <f t="shared" si="121"/>
        <v>0</v>
      </c>
      <c r="CG653" s="6">
        <f t="shared" si="121"/>
        <v>0</v>
      </c>
      <c r="CH653" s="6">
        <f>SUM(Table1[[#This Row],[MOH 731_EMTCT_Known Positive at 1st ANC_HV02-01]])</f>
        <v>0</v>
      </c>
      <c r="CI653" s="6">
        <f>SUM(Table1[[#This Row],[MOH 731_EMTCT_Positive Results_ANC_HV02-10]])</f>
        <v>0</v>
      </c>
      <c r="CJ653" s="6">
        <f t="shared" si="111"/>
        <v>0</v>
      </c>
      <c r="CK653" s="6">
        <f t="shared" si="112"/>
        <v>0</v>
      </c>
      <c r="CL653" s="6">
        <f>Table1[[#This Row],[MOH 731_EMTCT_Start HAART_ANC_HV02-15]]</f>
        <v>0</v>
      </c>
      <c r="CM653" s="6">
        <f>Table1[[#This Row],[MOH 731_EMTCT_On HAART at 1st ANC_HV02-14]]</f>
        <v>0</v>
      </c>
      <c r="CN653" s="6">
        <f>SUM(Table1[[#This Row],[MOH 731_HIV_TB_StartART_&lt;1 (M) HV03-01]:[MOH 731_HIV_TB_StartART_25+_(F)_HV03-14]])</f>
        <v>1</v>
      </c>
      <c r="CO653" s="6">
        <f>SUM(Table1[[#This Row],[MOH 731_HIV_TB_OnART_&lt;1 (M) HV03-15]:[MOH 731_HIV_TB_OnART_25+_(F)_HV03-28]])</f>
        <v>6</v>
      </c>
      <c r="CP653" s="6">
        <f>Table1[[#This Row],[anc1_731]]</f>
        <v>2</v>
      </c>
      <c r="CQ653" s="6">
        <f>Table1[[#This Row],[anc_kp]]</f>
        <v>0</v>
      </c>
      <c r="CR653" s="6">
        <f>Table1[[#This Row],[MOH 731_HIV_TB cases_New_HV03-61]]</f>
        <v>0</v>
      </c>
      <c r="CS653" s="6">
        <f>Table1[[#This Row],[MOH 731_HIV_TB New_KnownHIVPositive(KPs)_HV03-62]]</f>
        <v>0</v>
      </c>
      <c r="CT653" s="6">
        <f t="shared" si="113"/>
        <v>0</v>
      </c>
      <c r="CU653" s="6">
        <f t="shared" si="114"/>
        <v>0</v>
      </c>
      <c r="CV653" s="6">
        <f>Table1[[#This Row],[MOH 731_HIV_TB New HIV Positive_HV03-63]]</f>
        <v>0</v>
      </c>
      <c r="CW653" s="6">
        <f>Table1[[#This Row],[MOH 731_HIV_TB New Known HIV Positive (KP) on HAART_HV03-64]]</f>
        <v>0</v>
      </c>
      <c r="CX653" s="6">
        <f>Table1[[#This Row],[MOH 731_HIV_TB New_start_HAART_HV03-65]]</f>
        <v>0</v>
      </c>
      <c r="CY653" s="6">
        <f>SUM(Table1[[#This Row],[tb_alreadyart_3082]:[tb_newart_3083]])</f>
        <v>0</v>
      </c>
      <c r="CZ653" s="6">
        <f>SUM(Table1[[#This Row],[MOH 731_HTS_No. Initiated on PrEP (NEW)_General popn _(M)_ HV01-19]:[MOH 731_HTS_No. Initiated on PrEP (NEW)_Pregnant and breastfeeding women HV01-31]])</f>
        <v>0</v>
      </c>
      <c r="DA653" s="6">
        <f t="shared" si="115"/>
        <v>0</v>
      </c>
      <c r="DB653" s="6">
        <f t="shared" si="116"/>
        <v>0</v>
      </c>
      <c r="DC653" s="6">
        <f>Table1[[#This Row],[MOH 711 SGBV Total Survivors Seen]]</f>
        <v>0</v>
      </c>
      <c r="DD653" s="6">
        <f t="shared" si="117"/>
        <v>0</v>
      </c>
      <c r="DE653" s="6">
        <f t="shared" si="118"/>
        <v>0</v>
      </c>
      <c r="DF653" s="6">
        <f>SUM(Table1[[#This Row],[MOH 731_HIV_TB_StartTPT_&lt;15 HV03-31]:[MOH 731_HIV_TB_StartTPT_15+ HV03-32]])</f>
        <v>0</v>
      </c>
      <c r="DG653" s="6">
        <f t="shared" si="119"/>
        <v>0</v>
      </c>
      <c r="DH653" s="18"/>
      <c r="DI653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('202409_fePES3jRUeR','202409','fePES3jRUeR','15042','1','16','2','2','0','0','0','0','0','0','0','0','1','6','2','0','0','0','0','0','0','0','0','0','0','0','0','0','0','0','0','0');</v>
      </c>
    </row>
    <row r="654" spans="2:113" x14ac:dyDescent="0.25">
      <c r="B654" s="1">
        <v>202409</v>
      </c>
      <c r="C654" s="2">
        <v>45536</v>
      </c>
      <c r="D654" s="1">
        <v>202409</v>
      </c>
      <c r="E654" s="1"/>
      <c r="F654" s="1" t="s">
        <v>564</v>
      </c>
      <c r="G654" s="1" t="s">
        <v>565</v>
      </c>
      <c r="H654" s="1">
        <v>20890</v>
      </c>
      <c r="I654" s="1"/>
      <c r="J654" s="1"/>
      <c r="K654" s="1">
        <v>61</v>
      </c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>
        <v>61</v>
      </c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6">
        <f>SUM(Table1[[#This Row],[MOH 731_HTS_Positive_2-9 _(M)_ HV01-06]:[MOH 731_HTS_Positive_25+ _(F) (Including PMTCT)_HV01-15]])</f>
        <v>0</v>
      </c>
      <c r="CC654" s="16">
        <f>SUM(Table1[[#This Row],[MOH 731_HTS_Tests _(M)_ HV01-01]:[MOH 731_HTS_Tests _(F) (Including PMTCT)_ HV01-02]])</f>
        <v>61</v>
      </c>
      <c r="CD654" s="16">
        <f>Table1[[#This Row],[MOH 711 New ANC clients]]</f>
        <v>0</v>
      </c>
      <c r="CE654" s="6">
        <f>SUM(Table1[[#This Row],[MOH 731_EMTCT_Tested at ANC_Initial_HV02-02]])</f>
        <v>61</v>
      </c>
      <c r="CF654" s="6">
        <f t="shared" si="121"/>
        <v>0</v>
      </c>
      <c r="CG654" s="6">
        <f t="shared" si="121"/>
        <v>0</v>
      </c>
      <c r="CH654" s="6">
        <f>SUM(Table1[[#This Row],[MOH 731_EMTCT_Known Positive at 1st ANC_HV02-01]])</f>
        <v>0</v>
      </c>
      <c r="CI654" s="6">
        <f>SUM(Table1[[#This Row],[MOH 731_EMTCT_Positive Results_ANC_HV02-10]])</f>
        <v>0</v>
      </c>
      <c r="CJ654" s="6">
        <f t="shared" si="111"/>
        <v>0</v>
      </c>
      <c r="CK654" s="6">
        <f t="shared" si="112"/>
        <v>0</v>
      </c>
      <c r="CL654" s="6">
        <f>Table1[[#This Row],[MOH 731_EMTCT_Start HAART_ANC_HV02-15]]</f>
        <v>0</v>
      </c>
      <c r="CM654" s="6">
        <f>Table1[[#This Row],[MOH 731_EMTCT_On HAART at 1st ANC_HV02-14]]</f>
        <v>0</v>
      </c>
      <c r="CN654" s="6">
        <f>SUM(Table1[[#This Row],[MOH 731_HIV_TB_StartART_&lt;1 (M) HV03-01]:[MOH 731_HIV_TB_StartART_25+_(F)_HV03-14]])</f>
        <v>0</v>
      </c>
      <c r="CO654" s="6">
        <f>SUM(Table1[[#This Row],[MOH 731_HIV_TB_OnART_&lt;1 (M) HV03-15]:[MOH 731_HIV_TB_OnART_25+_(F)_HV03-28]])</f>
        <v>0</v>
      </c>
      <c r="CP654" s="6">
        <f>Table1[[#This Row],[anc1_731]]</f>
        <v>0</v>
      </c>
      <c r="CQ654" s="6">
        <f>Table1[[#This Row],[anc_kp]]</f>
        <v>0</v>
      </c>
      <c r="CR654" s="6">
        <f>Table1[[#This Row],[MOH 731_HIV_TB cases_New_HV03-61]]</f>
        <v>0</v>
      </c>
      <c r="CS654" s="6">
        <f>Table1[[#This Row],[MOH 731_HIV_TB New_KnownHIVPositive(KPs)_HV03-62]]</f>
        <v>0</v>
      </c>
      <c r="CT654" s="6">
        <f t="shared" si="113"/>
        <v>0</v>
      </c>
      <c r="CU654" s="6">
        <f t="shared" si="114"/>
        <v>0</v>
      </c>
      <c r="CV654" s="6">
        <f>Table1[[#This Row],[MOH 731_HIV_TB New HIV Positive_HV03-63]]</f>
        <v>0</v>
      </c>
      <c r="CW654" s="6">
        <f>Table1[[#This Row],[MOH 731_HIV_TB New Known HIV Positive (KP) on HAART_HV03-64]]</f>
        <v>0</v>
      </c>
      <c r="CX654" s="6">
        <f>Table1[[#This Row],[MOH 731_HIV_TB New_start_HAART_HV03-65]]</f>
        <v>0</v>
      </c>
      <c r="CY654" s="6">
        <f>SUM(Table1[[#This Row],[tb_alreadyart_3082]:[tb_newart_3083]])</f>
        <v>0</v>
      </c>
      <c r="CZ654" s="6">
        <f>SUM(Table1[[#This Row],[MOH 731_HTS_No. Initiated on PrEP (NEW)_General popn _(M)_ HV01-19]:[MOH 731_HTS_No. Initiated on PrEP (NEW)_Pregnant and breastfeeding women HV01-31]])</f>
        <v>0</v>
      </c>
      <c r="DA654" s="6">
        <f t="shared" si="115"/>
        <v>0</v>
      </c>
      <c r="DB654" s="6">
        <f t="shared" si="116"/>
        <v>0</v>
      </c>
      <c r="DC654" s="6">
        <f>Table1[[#This Row],[MOH 711 SGBV Total Survivors Seen]]</f>
        <v>0</v>
      </c>
      <c r="DD654" s="6">
        <f t="shared" si="117"/>
        <v>0</v>
      </c>
      <c r="DE654" s="6">
        <f t="shared" si="118"/>
        <v>0</v>
      </c>
      <c r="DF654" s="6">
        <f>SUM(Table1[[#This Row],[MOH 731_HIV_TB_StartTPT_&lt;15 HV03-31]:[MOH 731_HIV_TB_StartTPT_15+ HV03-32]])</f>
        <v>0</v>
      </c>
      <c r="DG654" s="6">
        <f t="shared" si="119"/>
        <v>0</v>
      </c>
      <c r="DH654" s="18"/>
      <c r="DI654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('202409_l1IP57DOi8O','202409','l1IP57DOi8O','20890','0','61','0','61','0','0','0','0','0','0','0','0','0','0','0','0','0','0','0','0','0','0','0','0','0','0','0','0','0','0','0','0');</v>
      </c>
    </row>
    <row r="655" spans="2:113" x14ac:dyDescent="0.25">
      <c r="B655" s="1">
        <v>202409</v>
      </c>
      <c r="C655" s="2">
        <v>45536</v>
      </c>
      <c r="D655" s="1">
        <v>202409</v>
      </c>
      <c r="E655" s="1"/>
      <c r="F655" s="1" t="s">
        <v>647</v>
      </c>
      <c r="G655" s="1" t="s">
        <v>648</v>
      </c>
      <c r="H655" s="1">
        <v>15047</v>
      </c>
      <c r="I655" s="1" t="s">
        <v>89</v>
      </c>
      <c r="J655" s="1">
        <v>27</v>
      </c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>
        <v>7</v>
      </c>
      <c r="BZ655" s="1"/>
      <c r="CA655" s="1"/>
      <c r="CB655" s="16">
        <f>SUM(Table1[[#This Row],[MOH 731_HTS_Positive_2-9 _(M)_ HV01-06]:[MOH 731_HTS_Positive_25+ _(F) (Including PMTCT)_HV01-15]])</f>
        <v>0</v>
      </c>
      <c r="CC655" s="16">
        <f>SUM(Table1[[#This Row],[MOH 731_HTS_Tests _(M)_ HV01-01]:[MOH 731_HTS_Tests _(F) (Including PMTCT)_ HV01-02]])</f>
        <v>27</v>
      </c>
      <c r="CD655" s="16">
        <f>Table1[[#This Row],[MOH 711 New ANC clients]]</f>
        <v>7</v>
      </c>
      <c r="CE655" s="6">
        <f>SUM(Table1[[#This Row],[MOH 731_EMTCT_Tested at ANC_Initial_HV02-02]])</f>
        <v>0</v>
      </c>
      <c r="CF655" s="6">
        <f t="shared" si="121"/>
        <v>0</v>
      </c>
      <c r="CG655" s="6">
        <f t="shared" si="121"/>
        <v>0</v>
      </c>
      <c r="CH655" s="6">
        <f>SUM(Table1[[#This Row],[MOH 731_EMTCT_Known Positive at 1st ANC_HV02-01]])</f>
        <v>0</v>
      </c>
      <c r="CI655" s="6">
        <f>SUM(Table1[[#This Row],[MOH 731_EMTCT_Positive Results_ANC_HV02-10]])</f>
        <v>0</v>
      </c>
      <c r="CJ655" s="6">
        <f t="shared" si="111"/>
        <v>0</v>
      </c>
      <c r="CK655" s="6">
        <f t="shared" si="112"/>
        <v>0</v>
      </c>
      <c r="CL655" s="6">
        <f>Table1[[#This Row],[MOH 731_EMTCT_Start HAART_ANC_HV02-15]]</f>
        <v>0</v>
      </c>
      <c r="CM655" s="6">
        <f>Table1[[#This Row],[MOH 731_EMTCT_On HAART at 1st ANC_HV02-14]]</f>
        <v>0</v>
      </c>
      <c r="CN655" s="6">
        <f>SUM(Table1[[#This Row],[MOH 731_HIV_TB_StartART_&lt;1 (M) HV03-01]:[MOH 731_HIV_TB_StartART_25+_(F)_HV03-14]])</f>
        <v>0</v>
      </c>
      <c r="CO655" s="6">
        <f>SUM(Table1[[#This Row],[MOH 731_HIV_TB_OnART_&lt;1 (M) HV03-15]:[MOH 731_HIV_TB_OnART_25+_(F)_HV03-28]])</f>
        <v>0</v>
      </c>
      <c r="CP655" s="6">
        <f>Table1[[#This Row],[anc1_731]]</f>
        <v>7</v>
      </c>
      <c r="CQ655" s="6">
        <f>Table1[[#This Row],[anc_kp]]</f>
        <v>0</v>
      </c>
      <c r="CR655" s="6">
        <f>Table1[[#This Row],[MOH 731_HIV_TB cases_New_HV03-61]]</f>
        <v>0</v>
      </c>
      <c r="CS655" s="6">
        <f>Table1[[#This Row],[MOH 731_HIV_TB New_KnownHIVPositive(KPs)_HV03-62]]</f>
        <v>0</v>
      </c>
      <c r="CT655" s="6">
        <f t="shared" si="113"/>
        <v>0</v>
      </c>
      <c r="CU655" s="6">
        <f t="shared" si="114"/>
        <v>0</v>
      </c>
      <c r="CV655" s="6">
        <f>Table1[[#This Row],[MOH 731_HIV_TB New HIV Positive_HV03-63]]</f>
        <v>0</v>
      </c>
      <c r="CW655" s="6">
        <f>Table1[[#This Row],[MOH 731_HIV_TB New Known HIV Positive (KP) on HAART_HV03-64]]</f>
        <v>0</v>
      </c>
      <c r="CX655" s="6">
        <f>Table1[[#This Row],[MOH 731_HIV_TB New_start_HAART_HV03-65]]</f>
        <v>0</v>
      </c>
      <c r="CY655" s="6">
        <f>SUM(Table1[[#This Row],[tb_alreadyart_3082]:[tb_newart_3083]])</f>
        <v>0</v>
      </c>
      <c r="CZ655" s="6">
        <f>SUM(Table1[[#This Row],[MOH 731_HTS_No. Initiated on PrEP (NEW)_General popn _(M)_ HV01-19]:[MOH 731_HTS_No. Initiated on PrEP (NEW)_Pregnant and breastfeeding women HV01-31]])</f>
        <v>0</v>
      </c>
      <c r="DA655" s="6">
        <f t="shared" si="115"/>
        <v>0</v>
      </c>
      <c r="DB655" s="6">
        <f t="shared" si="116"/>
        <v>0</v>
      </c>
      <c r="DC655" s="6">
        <f>Table1[[#This Row],[MOH 711 SGBV Total Survivors Seen]]</f>
        <v>0</v>
      </c>
      <c r="DD655" s="6">
        <f t="shared" si="117"/>
        <v>0</v>
      </c>
      <c r="DE655" s="6">
        <f t="shared" si="118"/>
        <v>0</v>
      </c>
      <c r="DF655" s="6">
        <f>SUM(Table1[[#This Row],[MOH 731_HIV_TB_StartTPT_&lt;15 HV03-31]:[MOH 731_HIV_TB_StartTPT_15+ HV03-32]])</f>
        <v>0</v>
      </c>
      <c r="DG655" s="6">
        <f t="shared" si="119"/>
        <v>0</v>
      </c>
      <c r="DH655" s="18"/>
      <c r="DI655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('202409_zxc7CoENEFF','202409','zxc7CoENEFF','15047','0','27','7','0','0','0','0','0','0','0','0','0','0','0','7','0','0','0','0','0','0','0','0','0','0','0','0','0','0','0','0','0');</v>
      </c>
    </row>
    <row r="656" spans="2:113" x14ac:dyDescent="0.25">
      <c r="B656" s="1">
        <v>202409</v>
      </c>
      <c r="C656" s="2">
        <v>45536</v>
      </c>
      <c r="D656" s="1">
        <v>202409</v>
      </c>
      <c r="E656" s="1"/>
      <c r="F656" s="1" t="s">
        <v>304</v>
      </c>
      <c r="G656" s="1" t="s">
        <v>305</v>
      </c>
      <c r="H656" s="1">
        <v>17189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>
        <v>1</v>
      </c>
      <c r="BZ656" s="1"/>
      <c r="CA656" s="1"/>
      <c r="CB656" s="16">
        <f>SUM(Table1[[#This Row],[MOH 731_HTS_Positive_2-9 _(M)_ HV01-06]:[MOH 731_HTS_Positive_25+ _(F) (Including PMTCT)_HV01-15]])</f>
        <v>0</v>
      </c>
      <c r="CC656" s="16">
        <f>SUM(Table1[[#This Row],[MOH 731_HTS_Tests _(M)_ HV01-01]:[MOH 731_HTS_Tests _(F) (Including PMTCT)_ HV01-02]])</f>
        <v>0</v>
      </c>
      <c r="CD656" s="16">
        <f>Table1[[#This Row],[MOH 711 New ANC clients]]</f>
        <v>1</v>
      </c>
      <c r="CE656" s="6">
        <f>SUM(Table1[[#This Row],[MOH 731_EMTCT_Tested at ANC_Initial_HV02-02]])</f>
        <v>0</v>
      </c>
      <c r="CF656" s="6">
        <f t="shared" si="121"/>
        <v>0</v>
      </c>
      <c r="CG656" s="6">
        <f t="shared" si="121"/>
        <v>0</v>
      </c>
      <c r="CH656" s="6">
        <f>SUM(Table1[[#This Row],[MOH 731_EMTCT_Known Positive at 1st ANC_HV02-01]])</f>
        <v>0</v>
      </c>
      <c r="CI656" s="6">
        <f>SUM(Table1[[#This Row],[MOH 731_EMTCT_Positive Results_ANC_HV02-10]])</f>
        <v>0</v>
      </c>
      <c r="CJ656" s="6">
        <f t="shared" si="111"/>
        <v>0</v>
      </c>
      <c r="CK656" s="6">
        <f t="shared" si="112"/>
        <v>0</v>
      </c>
      <c r="CL656" s="6">
        <f>Table1[[#This Row],[MOH 731_EMTCT_Start HAART_ANC_HV02-15]]</f>
        <v>0</v>
      </c>
      <c r="CM656" s="6">
        <f>Table1[[#This Row],[MOH 731_EMTCT_On HAART at 1st ANC_HV02-14]]</f>
        <v>0</v>
      </c>
      <c r="CN656" s="6">
        <f>SUM(Table1[[#This Row],[MOH 731_HIV_TB_StartART_&lt;1 (M) HV03-01]:[MOH 731_HIV_TB_StartART_25+_(F)_HV03-14]])</f>
        <v>0</v>
      </c>
      <c r="CO656" s="6">
        <f>SUM(Table1[[#This Row],[MOH 731_HIV_TB_OnART_&lt;1 (M) HV03-15]:[MOH 731_HIV_TB_OnART_25+_(F)_HV03-28]])</f>
        <v>0</v>
      </c>
      <c r="CP656" s="6">
        <f>Table1[[#This Row],[anc1_731]]</f>
        <v>1</v>
      </c>
      <c r="CQ656" s="6">
        <f>Table1[[#This Row],[anc_kp]]</f>
        <v>0</v>
      </c>
      <c r="CR656" s="6">
        <f>Table1[[#This Row],[MOH 731_HIV_TB cases_New_HV03-61]]</f>
        <v>0</v>
      </c>
      <c r="CS656" s="6">
        <f>Table1[[#This Row],[MOH 731_HIV_TB New_KnownHIVPositive(KPs)_HV03-62]]</f>
        <v>0</v>
      </c>
      <c r="CT656" s="6">
        <f t="shared" si="113"/>
        <v>0</v>
      </c>
      <c r="CU656" s="6">
        <f t="shared" si="114"/>
        <v>0</v>
      </c>
      <c r="CV656" s="6">
        <f>Table1[[#This Row],[MOH 731_HIV_TB New HIV Positive_HV03-63]]</f>
        <v>0</v>
      </c>
      <c r="CW656" s="6">
        <f>Table1[[#This Row],[MOH 731_HIV_TB New Known HIV Positive (KP) on HAART_HV03-64]]</f>
        <v>0</v>
      </c>
      <c r="CX656" s="6">
        <f>Table1[[#This Row],[MOH 731_HIV_TB New_start_HAART_HV03-65]]</f>
        <v>0</v>
      </c>
      <c r="CY656" s="6">
        <f>SUM(Table1[[#This Row],[tb_alreadyart_3082]:[tb_newart_3083]])</f>
        <v>0</v>
      </c>
      <c r="CZ656" s="6">
        <f>SUM(Table1[[#This Row],[MOH 731_HTS_No. Initiated on PrEP (NEW)_General popn _(M)_ HV01-19]:[MOH 731_HTS_No. Initiated on PrEP (NEW)_Pregnant and breastfeeding women HV01-31]])</f>
        <v>0</v>
      </c>
      <c r="DA656" s="6">
        <f t="shared" si="115"/>
        <v>0</v>
      </c>
      <c r="DB656" s="6">
        <f t="shared" si="116"/>
        <v>0</v>
      </c>
      <c r="DC656" s="6">
        <f>Table1[[#This Row],[MOH 711 SGBV Total Survivors Seen]]</f>
        <v>0</v>
      </c>
      <c r="DD656" s="6">
        <f t="shared" si="117"/>
        <v>0</v>
      </c>
      <c r="DE656" s="6">
        <f t="shared" si="118"/>
        <v>0</v>
      </c>
      <c r="DF656" s="6">
        <f>SUM(Table1[[#This Row],[MOH 731_HIV_TB_StartTPT_&lt;15 HV03-31]:[MOH 731_HIV_TB_StartTPT_15+ HV03-32]])</f>
        <v>0</v>
      </c>
      <c r="DG656" s="6">
        <f t="shared" si="119"/>
        <v>0</v>
      </c>
      <c r="DH656" s="18"/>
      <c r="DI656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('202409_H3EUZMnenJn','202409','H3EUZMnenJn','17189','0','0','1','0','0','0','0','0','0','0','0','0','0','0','1','0','0','0','0','0','0','0','0','0','0','0','0','0','0','0','0','0');</v>
      </c>
    </row>
    <row r="657" spans="2:113" x14ac:dyDescent="0.25">
      <c r="B657" s="1">
        <v>202409</v>
      </c>
      <c r="C657" s="2">
        <v>45536</v>
      </c>
      <c r="D657" s="1">
        <v>202409</v>
      </c>
      <c r="E657" s="1"/>
      <c r="F657" s="1" t="s">
        <v>312</v>
      </c>
      <c r="G657" s="1" t="s">
        <v>313</v>
      </c>
      <c r="H657" s="1">
        <v>15079</v>
      </c>
      <c r="I657" s="1"/>
      <c r="J657" s="1">
        <v>13</v>
      </c>
      <c r="K657" s="1">
        <v>79</v>
      </c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>
        <v>2</v>
      </c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>
        <v>23</v>
      </c>
      <c r="AK657" s="1">
        <v>3</v>
      </c>
      <c r="AL657" s="1">
        <v>24</v>
      </c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>
        <v>2</v>
      </c>
      <c r="BH657" s="1">
        <v>1</v>
      </c>
      <c r="BI657" s="1"/>
      <c r="BJ657" s="1"/>
      <c r="BK657" s="1"/>
      <c r="BL657" s="1"/>
      <c r="BM657" s="1">
        <v>4</v>
      </c>
      <c r="BN657" s="1"/>
      <c r="BO657" s="1">
        <v>1</v>
      </c>
      <c r="BP657" s="1">
        <v>7</v>
      </c>
      <c r="BQ657" s="1">
        <v>25</v>
      </c>
      <c r="BR657" s="1"/>
      <c r="BS657" s="1"/>
      <c r="BT657" s="1"/>
      <c r="BU657" s="1"/>
      <c r="BV657" s="1"/>
      <c r="BW657" s="1"/>
      <c r="BX657" s="1"/>
      <c r="BY657" s="1">
        <v>23</v>
      </c>
      <c r="BZ657" s="1"/>
      <c r="CA657" s="1"/>
      <c r="CB657" s="16">
        <f>SUM(Table1[[#This Row],[MOH 731_HTS_Positive_2-9 _(M)_ HV01-06]:[MOH 731_HTS_Positive_25+ _(F) (Including PMTCT)_HV01-15]])</f>
        <v>0</v>
      </c>
      <c r="CC657" s="16">
        <f>SUM(Table1[[#This Row],[MOH 731_HTS_Tests _(M)_ HV01-01]:[MOH 731_HTS_Tests _(F) (Including PMTCT)_ HV01-02]])</f>
        <v>92</v>
      </c>
      <c r="CD657" s="16">
        <f>Table1[[#This Row],[MOH 711 New ANC clients]]</f>
        <v>23</v>
      </c>
      <c r="CE657" s="6">
        <f>SUM(Table1[[#This Row],[MOH 731_EMTCT_Tested at ANC_Initial_HV02-02]])</f>
        <v>23</v>
      </c>
      <c r="CF657" s="6">
        <f t="shared" si="121"/>
        <v>0</v>
      </c>
      <c r="CG657" s="6">
        <f t="shared" si="121"/>
        <v>0</v>
      </c>
      <c r="CH657" s="6">
        <f>SUM(Table1[[#This Row],[MOH 731_EMTCT_Known Positive at 1st ANC_HV02-01]])</f>
        <v>0</v>
      </c>
      <c r="CI657" s="6">
        <f>SUM(Table1[[#This Row],[MOH 731_EMTCT_Positive Results_ANC_HV02-10]])</f>
        <v>0</v>
      </c>
      <c r="CJ657" s="6">
        <f t="shared" si="111"/>
        <v>0</v>
      </c>
      <c r="CK657" s="6">
        <f t="shared" si="112"/>
        <v>0</v>
      </c>
      <c r="CL657" s="6">
        <f>Table1[[#This Row],[MOH 731_EMTCT_Start HAART_ANC_HV02-15]]</f>
        <v>0</v>
      </c>
      <c r="CM657" s="6">
        <f>Table1[[#This Row],[MOH 731_EMTCT_On HAART at 1st ANC_HV02-14]]</f>
        <v>0</v>
      </c>
      <c r="CN657" s="6">
        <f>SUM(Table1[[#This Row],[MOH 731_HIV_TB_StartART_&lt;1 (M) HV03-01]:[MOH 731_HIV_TB_StartART_25+_(F)_HV03-14]])</f>
        <v>0</v>
      </c>
      <c r="CO657" s="6">
        <f>SUM(Table1[[#This Row],[MOH 731_HIV_TB_OnART_&lt;1 (M) HV03-15]:[MOH 731_HIV_TB_OnART_25+_(F)_HV03-28]])</f>
        <v>40</v>
      </c>
      <c r="CP657" s="6">
        <f>Table1[[#This Row],[anc1_731]]</f>
        <v>23</v>
      </c>
      <c r="CQ657" s="6">
        <f>Table1[[#This Row],[anc_kp]]</f>
        <v>0</v>
      </c>
      <c r="CR657" s="6">
        <f>Table1[[#This Row],[MOH 731_HIV_TB cases_New_HV03-61]]</f>
        <v>0</v>
      </c>
      <c r="CS657" s="6">
        <f>Table1[[#This Row],[MOH 731_HIV_TB New_KnownHIVPositive(KPs)_HV03-62]]</f>
        <v>0</v>
      </c>
      <c r="CT657" s="6">
        <f t="shared" si="113"/>
        <v>0</v>
      </c>
      <c r="CU657" s="6">
        <f t="shared" si="114"/>
        <v>0</v>
      </c>
      <c r="CV657" s="6">
        <f>Table1[[#This Row],[MOH 731_HIV_TB New HIV Positive_HV03-63]]</f>
        <v>0</v>
      </c>
      <c r="CW657" s="6">
        <f>Table1[[#This Row],[MOH 731_HIV_TB New Known HIV Positive (KP) on HAART_HV03-64]]</f>
        <v>0</v>
      </c>
      <c r="CX657" s="6">
        <f>Table1[[#This Row],[MOH 731_HIV_TB New_start_HAART_HV03-65]]</f>
        <v>0</v>
      </c>
      <c r="CY657" s="6">
        <f>SUM(Table1[[#This Row],[tb_alreadyart_3082]:[tb_newart_3083]])</f>
        <v>0</v>
      </c>
      <c r="CZ657" s="6">
        <f>SUM(Table1[[#This Row],[MOH 731_HTS_No. Initiated on PrEP (NEW)_General popn _(M)_ HV01-19]:[MOH 731_HTS_No. Initiated on PrEP (NEW)_Pregnant and breastfeeding women HV01-31]])</f>
        <v>2</v>
      </c>
      <c r="DA657" s="6">
        <f t="shared" si="115"/>
        <v>0</v>
      </c>
      <c r="DB657" s="6">
        <f t="shared" si="116"/>
        <v>0</v>
      </c>
      <c r="DC657" s="6">
        <f>Table1[[#This Row],[MOH 711 SGBV Total Survivors Seen]]</f>
        <v>0</v>
      </c>
      <c r="DD657" s="6">
        <f t="shared" si="117"/>
        <v>0</v>
      </c>
      <c r="DE657" s="6">
        <f t="shared" si="118"/>
        <v>0</v>
      </c>
      <c r="DF657" s="6">
        <f>SUM(Table1[[#This Row],[MOH 731_HIV_TB_StartTPT_&lt;15 HV03-31]:[MOH 731_HIV_TB_StartTPT_15+ HV03-32]])</f>
        <v>0</v>
      </c>
      <c r="DG657" s="6">
        <f t="shared" si="119"/>
        <v>0</v>
      </c>
      <c r="DH657" s="18"/>
      <c r="DI657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('202409_T31nW3EJMLj','202409','T31nW3EJMLj','15079','0','92','23','23','0','0','0','0','0','0','0','0','0','40','23','0','0','0','0','0','0','0','0','0','2','0','0','0','0','0','0','0');</v>
      </c>
    </row>
    <row r="658" spans="2:113" x14ac:dyDescent="0.25">
      <c r="B658" s="1">
        <v>202409</v>
      </c>
      <c r="C658" s="2">
        <v>45536</v>
      </c>
      <c r="D658" s="1">
        <v>202409</v>
      </c>
      <c r="E658" s="1"/>
      <c r="F658" s="1" t="s">
        <v>649</v>
      </c>
      <c r="G658" s="1" t="s">
        <v>650</v>
      </c>
      <c r="H658" s="1">
        <v>20758</v>
      </c>
      <c r="I658" s="1"/>
      <c r="J658" s="1"/>
      <c r="K658" s="1">
        <v>4</v>
      </c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>
        <v>4</v>
      </c>
      <c r="BZ658" s="1"/>
      <c r="CA658" s="1"/>
      <c r="CB658" s="16">
        <f>SUM(Table1[[#This Row],[MOH 731_HTS_Positive_2-9 _(M)_ HV01-06]:[MOH 731_HTS_Positive_25+ _(F) (Including PMTCT)_HV01-15]])</f>
        <v>0</v>
      </c>
      <c r="CC658" s="16">
        <f>SUM(Table1[[#This Row],[MOH 731_HTS_Tests _(M)_ HV01-01]:[MOH 731_HTS_Tests _(F) (Including PMTCT)_ HV01-02]])</f>
        <v>4</v>
      </c>
      <c r="CD658" s="16">
        <f>Table1[[#This Row],[MOH 711 New ANC clients]]</f>
        <v>4</v>
      </c>
      <c r="CE658" s="6">
        <f>SUM(Table1[[#This Row],[MOH 731_EMTCT_Tested at ANC_Initial_HV02-02]])</f>
        <v>0</v>
      </c>
      <c r="CF658" s="6">
        <f t="shared" si="121"/>
        <v>0</v>
      </c>
      <c r="CG658" s="6">
        <f t="shared" si="121"/>
        <v>0</v>
      </c>
      <c r="CH658" s="6">
        <f>SUM(Table1[[#This Row],[MOH 731_EMTCT_Known Positive at 1st ANC_HV02-01]])</f>
        <v>0</v>
      </c>
      <c r="CI658" s="6">
        <f>SUM(Table1[[#This Row],[MOH 731_EMTCT_Positive Results_ANC_HV02-10]])</f>
        <v>0</v>
      </c>
      <c r="CJ658" s="6">
        <f t="shared" si="111"/>
        <v>0</v>
      </c>
      <c r="CK658" s="6">
        <f t="shared" si="112"/>
        <v>0</v>
      </c>
      <c r="CL658" s="6">
        <f>Table1[[#This Row],[MOH 731_EMTCT_Start HAART_ANC_HV02-15]]</f>
        <v>0</v>
      </c>
      <c r="CM658" s="6">
        <f>Table1[[#This Row],[MOH 731_EMTCT_On HAART at 1st ANC_HV02-14]]</f>
        <v>0</v>
      </c>
      <c r="CN658" s="6">
        <f>SUM(Table1[[#This Row],[MOH 731_HIV_TB_StartART_&lt;1 (M) HV03-01]:[MOH 731_HIV_TB_StartART_25+_(F)_HV03-14]])</f>
        <v>0</v>
      </c>
      <c r="CO658" s="6">
        <f>SUM(Table1[[#This Row],[MOH 731_HIV_TB_OnART_&lt;1 (M) HV03-15]:[MOH 731_HIV_TB_OnART_25+_(F)_HV03-28]])</f>
        <v>0</v>
      </c>
      <c r="CP658" s="6">
        <f>Table1[[#This Row],[anc1_731]]</f>
        <v>4</v>
      </c>
      <c r="CQ658" s="6">
        <f>Table1[[#This Row],[anc_kp]]</f>
        <v>0</v>
      </c>
      <c r="CR658" s="6">
        <f>Table1[[#This Row],[MOH 731_HIV_TB cases_New_HV03-61]]</f>
        <v>0</v>
      </c>
      <c r="CS658" s="6">
        <f>Table1[[#This Row],[MOH 731_HIV_TB New_KnownHIVPositive(KPs)_HV03-62]]</f>
        <v>0</v>
      </c>
      <c r="CT658" s="6">
        <f t="shared" si="113"/>
        <v>0</v>
      </c>
      <c r="CU658" s="6">
        <f t="shared" si="114"/>
        <v>0</v>
      </c>
      <c r="CV658" s="6">
        <f>Table1[[#This Row],[MOH 731_HIV_TB New HIV Positive_HV03-63]]</f>
        <v>0</v>
      </c>
      <c r="CW658" s="6">
        <f>Table1[[#This Row],[MOH 731_HIV_TB New Known HIV Positive (KP) on HAART_HV03-64]]</f>
        <v>0</v>
      </c>
      <c r="CX658" s="6">
        <f>Table1[[#This Row],[MOH 731_HIV_TB New_start_HAART_HV03-65]]</f>
        <v>0</v>
      </c>
      <c r="CY658" s="6">
        <f>SUM(Table1[[#This Row],[tb_alreadyart_3082]:[tb_newart_3083]])</f>
        <v>0</v>
      </c>
      <c r="CZ658" s="6">
        <f>SUM(Table1[[#This Row],[MOH 731_HTS_No. Initiated on PrEP (NEW)_General popn _(M)_ HV01-19]:[MOH 731_HTS_No. Initiated on PrEP (NEW)_Pregnant and breastfeeding women HV01-31]])</f>
        <v>0</v>
      </c>
      <c r="DA658" s="6">
        <f t="shared" si="115"/>
        <v>0</v>
      </c>
      <c r="DB658" s="6">
        <f t="shared" si="116"/>
        <v>0</v>
      </c>
      <c r="DC658" s="6">
        <f>Table1[[#This Row],[MOH 711 SGBV Total Survivors Seen]]</f>
        <v>0</v>
      </c>
      <c r="DD658" s="6">
        <f t="shared" si="117"/>
        <v>0</v>
      </c>
      <c r="DE658" s="6">
        <f t="shared" si="118"/>
        <v>0</v>
      </c>
      <c r="DF658" s="6">
        <f>SUM(Table1[[#This Row],[MOH 731_HIV_TB_StartTPT_&lt;15 HV03-31]:[MOH 731_HIV_TB_StartTPT_15+ HV03-32]])</f>
        <v>0</v>
      </c>
      <c r="DG658" s="6">
        <f t="shared" si="119"/>
        <v>0</v>
      </c>
      <c r="DH658" s="18"/>
      <c r="DI658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('202409_mR4jQEcLFbT','202409','mR4jQEcLFbT','20758','0','4','4','0','0','0','0','0','0','0','0','0','0','0','4','0','0','0','0','0','0','0','0','0','0','0','0','0','0','0','0','0');</v>
      </c>
    </row>
    <row r="659" spans="2:113" x14ac:dyDescent="0.25">
      <c r="B659" s="1">
        <v>202409</v>
      </c>
      <c r="C659" s="2">
        <v>45536</v>
      </c>
      <c r="D659" s="1">
        <v>202409</v>
      </c>
      <c r="E659" s="1"/>
      <c r="F659" s="1" t="s">
        <v>328</v>
      </c>
      <c r="G659" s="1" t="s">
        <v>329</v>
      </c>
      <c r="H659" s="1">
        <v>15137</v>
      </c>
      <c r="I659" s="1"/>
      <c r="J659" s="1">
        <v>7</v>
      </c>
      <c r="K659" s="1">
        <v>193</v>
      </c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>
        <v>75</v>
      </c>
      <c r="AK659" s="1">
        <v>28</v>
      </c>
      <c r="AL659" s="1"/>
      <c r="AM659" s="1"/>
      <c r="AN659" s="1">
        <v>1</v>
      </c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>
        <v>1</v>
      </c>
      <c r="BG659" s="1"/>
      <c r="BH659" s="1">
        <v>1</v>
      </c>
      <c r="BI659" s="1">
        <v>1</v>
      </c>
      <c r="BJ659" s="1"/>
      <c r="BK659" s="1">
        <v>1</v>
      </c>
      <c r="BL659" s="1"/>
      <c r="BM659" s="1">
        <v>2</v>
      </c>
      <c r="BN659" s="1">
        <v>1</v>
      </c>
      <c r="BO659" s="1">
        <v>5</v>
      </c>
      <c r="BP659" s="1">
        <v>35</v>
      </c>
      <c r="BQ659" s="1">
        <v>81</v>
      </c>
      <c r="BR659" s="1"/>
      <c r="BS659" s="1">
        <v>4</v>
      </c>
      <c r="BT659" s="1">
        <v>2</v>
      </c>
      <c r="BU659" s="1"/>
      <c r="BV659" s="1"/>
      <c r="BW659" s="1"/>
      <c r="BX659" s="1"/>
      <c r="BY659" s="1">
        <v>76</v>
      </c>
      <c r="BZ659" s="1"/>
      <c r="CA659" s="1"/>
      <c r="CB659" s="16">
        <f>SUM(Table1[[#This Row],[MOH 731_HTS_Positive_2-9 _(M)_ HV01-06]:[MOH 731_HTS_Positive_25+ _(F) (Including PMTCT)_HV01-15]])</f>
        <v>0</v>
      </c>
      <c r="CC659" s="16">
        <f>SUM(Table1[[#This Row],[MOH 731_HTS_Tests _(M)_ HV01-01]:[MOH 731_HTS_Tests _(F) (Including PMTCT)_ HV01-02]])</f>
        <v>200</v>
      </c>
      <c r="CD659" s="16">
        <f>Table1[[#This Row],[MOH 711 New ANC clients]]</f>
        <v>76</v>
      </c>
      <c r="CE659" s="6">
        <f>SUM(Table1[[#This Row],[MOH 731_EMTCT_Tested at ANC_Initial_HV02-02]])</f>
        <v>75</v>
      </c>
      <c r="CF659" s="6">
        <f t="shared" si="121"/>
        <v>0</v>
      </c>
      <c r="CG659" s="6">
        <f t="shared" si="121"/>
        <v>0</v>
      </c>
      <c r="CH659" s="6">
        <f>SUM(Table1[[#This Row],[MOH 731_EMTCT_Known Positive at 1st ANC_HV02-01]])</f>
        <v>0</v>
      </c>
      <c r="CI659" s="6">
        <f>SUM(Table1[[#This Row],[MOH 731_EMTCT_Positive Results_ANC_HV02-10]])</f>
        <v>0</v>
      </c>
      <c r="CJ659" s="6">
        <f t="shared" si="111"/>
        <v>0</v>
      </c>
      <c r="CK659" s="6">
        <f t="shared" si="112"/>
        <v>0</v>
      </c>
      <c r="CL659" s="6">
        <f>Table1[[#This Row],[MOH 731_EMTCT_Start HAART_ANC_HV02-15]]</f>
        <v>0</v>
      </c>
      <c r="CM659" s="6">
        <f>Table1[[#This Row],[MOH 731_EMTCT_On HAART at 1st ANC_HV02-14]]</f>
        <v>1</v>
      </c>
      <c r="CN659" s="6">
        <f>SUM(Table1[[#This Row],[MOH 731_HIV_TB_StartART_&lt;1 (M) HV03-01]:[MOH 731_HIV_TB_StartART_25+_(F)_HV03-14]])</f>
        <v>0</v>
      </c>
      <c r="CO659" s="6">
        <f>SUM(Table1[[#This Row],[MOH 731_HIV_TB_OnART_&lt;1 (M) HV03-15]:[MOH 731_HIV_TB_OnART_25+_(F)_HV03-28]])</f>
        <v>128</v>
      </c>
      <c r="CP659" s="6">
        <f>Table1[[#This Row],[anc1_731]]</f>
        <v>76</v>
      </c>
      <c r="CQ659" s="6">
        <f>Table1[[#This Row],[anc_kp]]</f>
        <v>0</v>
      </c>
      <c r="CR659" s="6">
        <f>Table1[[#This Row],[MOH 731_HIV_TB cases_New_HV03-61]]</f>
        <v>2</v>
      </c>
      <c r="CS659" s="6">
        <f>Table1[[#This Row],[MOH 731_HIV_TB New_KnownHIVPositive(KPs)_HV03-62]]</f>
        <v>0</v>
      </c>
      <c r="CT659" s="6">
        <f t="shared" si="113"/>
        <v>0</v>
      </c>
      <c r="CU659" s="6">
        <f t="shared" si="114"/>
        <v>0</v>
      </c>
      <c r="CV659" s="6">
        <f>Table1[[#This Row],[MOH 731_HIV_TB New HIV Positive_HV03-63]]</f>
        <v>0</v>
      </c>
      <c r="CW659" s="6">
        <f>Table1[[#This Row],[MOH 731_HIV_TB New Known HIV Positive (KP) on HAART_HV03-64]]</f>
        <v>0</v>
      </c>
      <c r="CX659" s="6">
        <f>Table1[[#This Row],[MOH 731_HIV_TB New_start_HAART_HV03-65]]</f>
        <v>0</v>
      </c>
      <c r="CY659" s="6">
        <f>SUM(Table1[[#This Row],[tb_alreadyart_3082]:[tb_newart_3083]])</f>
        <v>0</v>
      </c>
      <c r="CZ659" s="6">
        <f>SUM(Table1[[#This Row],[MOH 731_HTS_No. Initiated on PrEP (NEW)_General popn _(M)_ HV01-19]:[MOH 731_HTS_No. Initiated on PrEP (NEW)_Pregnant and breastfeeding women HV01-31]])</f>
        <v>0</v>
      </c>
      <c r="DA659" s="6">
        <f t="shared" si="115"/>
        <v>0</v>
      </c>
      <c r="DB659" s="6">
        <f t="shared" si="116"/>
        <v>0</v>
      </c>
      <c r="DC659" s="6">
        <f>Table1[[#This Row],[MOH 711 SGBV Total Survivors Seen]]</f>
        <v>0</v>
      </c>
      <c r="DD659" s="6">
        <f t="shared" si="117"/>
        <v>0</v>
      </c>
      <c r="DE659" s="6">
        <f t="shared" si="118"/>
        <v>0</v>
      </c>
      <c r="DF659" s="6">
        <f>SUM(Table1[[#This Row],[MOH 731_HIV_TB_StartTPT_&lt;15 HV03-31]:[MOH 731_HIV_TB_StartTPT_15+ HV03-32]])</f>
        <v>4</v>
      </c>
      <c r="DG659" s="6">
        <f t="shared" si="119"/>
        <v>0</v>
      </c>
      <c r="DH659" s="18"/>
      <c r="DI659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('202409_vgvLvqu6Xfc','202409','vgvLvqu6Xfc','15137','0','200','76','75','0','0','0','0','0','0','0','1','0','128','76','0','2','0','0','0','0','0','0','0','0','0','0','0','0','0','4','0');</v>
      </c>
    </row>
    <row r="660" spans="2:113" x14ac:dyDescent="0.25">
      <c r="B660" s="1">
        <v>202409</v>
      </c>
      <c r="C660" s="2">
        <v>45536</v>
      </c>
      <c r="D660" s="1">
        <v>202409</v>
      </c>
      <c r="E660" s="1"/>
      <c r="F660" s="1" t="s">
        <v>330</v>
      </c>
      <c r="G660" s="1" t="s">
        <v>331</v>
      </c>
      <c r="H660" s="1">
        <v>15138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>
        <v>63</v>
      </c>
      <c r="BZ660" s="1"/>
      <c r="CA660" s="1"/>
      <c r="CB660" s="16">
        <f>SUM(Table1[[#This Row],[MOH 731_HTS_Positive_2-9 _(M)_ HV01-06]:[MOH 731_HTS_Positive_25+ _(F) (Including PMTCT)_HV01-15]])</f>
        <v>0</v>
      </c>
      <c r="CC660" s="16">
        <f>SUM(Table1[[#This Row],[MOH 731_HTS_Tests _(M)_ HV01-01]:[MOH 731_HTS_Tests _(F) (Including PMTCT)_ HV01-02]])</f>
        <v>0</v>
      </c>
      <c r="CD660" s="16">
        <f>Table1[[#This Row],[MOH 711 New ANC clients]]</f>
        <v>63</v>
      </c>
      <c r="CE660" s="6">
        <f>SUM(Table1[[#This Row],[MOH 731_EMTCT_Tested at ANC_Initial_HV02-02]])</f>
        <v>0</v>
      </c>
      <c r="CF660" s="6">
        <f t="shared" si="121"/>
        <v>0</v>
      </c>
      <c r="CG660" s="6">
        <f t="shared" si="121"/>
        <v>0</v>
      </c>
      <c r="CH660" s="6">
        <f>SUM(Table1[[#This Row],[MOH 731_EMTCT_Known Positive at 1st ANC_HV02-01]])</f>
        <v>0</v>
      </c>
      <c r="CI660" s="6">
        <f>SUM(Table1[[#This Row],[MOH 731_EMTCT_Positive Results_ANC_HV02-10]])</f>
        <v>0</v>
      </c>
      <c r="CJ660" s="6">
        <f t="shared" si="111"/>
        <v>0</v>
      </c>
      <c r="CK660" s="6">
        <f t="shared" si="112"/>
        <v>0</v>
      </c>
      <c r="CL660" s="6">
        <f>Table1[[#This Row],[MOH 731_EMTCT_Start HAART_ANC_HV02-15]]</f>
        <v>0</v>
      </c>
      <c r="CM660" s="6">
        <f>Table1[[#This Row],[MOH 731_EMTCT_On HAART at 1st ANC_HV02-14]]</f>
        <v>0</v>
      </c>
      <c r="CN660" s="6">
        <f>SUM(Table1[[#This Row],[MOH 731_HIV_TB_StartART_&lt;1 (M) HV03-01]:[MOH 731_HIV_TB_StartART_25+_(F)_HV03-14]])</f>
        <v>0</v>
      </c>
      <c r="CO660" s="6">
        <f>SUM(Table1[[#This Row],[MOH 731_HIV_TB_OnART_&lt;1 (M) HV03-15]:[MOH 731_HIV_TB_OnART_25+_(F)_HV03-28]])</f>
        <v>0</v>
      </c>
      <c r="CP660" s="6">
        <f>Table1[[#This Row],[anc1_731]]</f>
        <v>63</v>
      </c>
      <c r="CQ660" s="6">
        <f>Table1[[#This Row],[anc_kp]]</f>
        <v>0</v>
      </c>
      <c r="CR660" s="6">
        <f>Table1[[#This Row],[MOH 731_HIV_TB cases_New_HV03-61]]</f>
        <v>0</v>
      </c>
      <c r="CS660" s="6">
        <f>Table1[[#This Row],[MOH 731_HIV_TB New_KnownHIVPositive(KPs)_HV03-62]]</f>
        <v>0</v>
      </c>
      <c r="CT660" s="6">
        <f t="shared" si="113"/>
        <v>0</v>
      </c>
      <c r="CU660" s="6">
        <f t="shared" si="114"/>
        <v>0</v>
      </c>
      <c r="CV660" s="6">
        <f>Table1[[#This Row],[MOH 731_HIV_TB New HIV Positive_HV03-63]]</f>
        <v>0</v>
      </c>
      <c r="CW660" s="6">
        <f>Table1[[#This Row],[MOH 731_HIV_TB New Known HIV Positive (KP) on HAART_HV03-64]]</f>
        <v>0</v>
      </c>
      <c r="CX660" s="6">
        <f>Table1[[#This Row],[MOH 731_HIV_TB New_start_HAART_HV03-65]]</f>
        <v>0</v>
      </c>
      <c r="CY660" s="6">
        <f>SUM(Table1[[#This Row],[tb_alreadyart_3082]:[tb_newart_3083]])</f>
        <v>0</v>
      </c>
      <c r="CZ660" s="6">
        <f>SUM(Table1[[#This Row],[MOH 731_HTS_No. Initiated on PrEP (NEW)_General popn _(M)_ HV01-19]:[MOH 731_HTS_No. Initiated on PrEP (NEW)_Pregnant and breastfeeding women HV01-31]])</f>
        <v>0</v>
      </c>
      <c r="DA660" s="6">
        <f t="shared" si="115"/>
        <v>0</v>
      </c>
      <c r="DB660" s="6">
        <f t="shared" si="116"/>
        <v>0</v>
      </c>
      <c r="DC660" s="6">
        <f>Table1[[#This Row],[MOH 711 SGBV Total Survivors Seen]]</f>
        <v>0</v>
      </c>
      <c r="DD660" s="6">
        <f t="shared" si="117"/>
        <v>0</v>
      </c>
      <c r="DE660" s="6">
        <f t="shared" si="118"/>
        <v>0</v>
      </c>
      <c r="DF660" s="6">
        <f>SUM(Table1[[#This Row],[MOH 731_HIV_TB_StartTPT_&lt;15 HV03-31]:[MOH 731_HIV_TB_StartTPT_15+ HV03-32]])</f>
        <v>0</v>
      </c>
      <c r="DG660" s="6">
        <f t="shared" si="119"/>
        <v>0</v>
      </c>
      <c r="DH660" s="18"/>
      <c r="DI660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('202409_TGSQz8SdKu1','202409','TGSQz8SdKu1','15138','0','0','63','0','0','0','0','0','0','0','0','0','0','0','63','0','0','0','0','0','0','0','0','0','0','0','0','0','0','0','0','0');</v>
      </c>
    </row>
    <row r="661" spans="2:113" x14ac:dyDescent="0.25">
      <c r="B661" s="1">
        <v>202409</v>
      </c>
      <c r="C661" s="2">
        <v>45536</v>
      </c>
      <c r="D661" s="1">
        <v>202409</v>
      </c>
      <c r="E661" s="1"/>
      <c r="F661" s="1" t="s">
        <v>570</v>
      </c>
      <c r="G661" s="1" t="s">
        <v>571</v>
      </c>
      <c r="H661" s="1">
        <v>15141</v>
      </c>
      <c r="I661" s="1"/>
      <c r="J661" s="1">
        <v>1</v>
      </c>
      <c r="K661" s="1">
        <v>8</v>
      </c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6">
        <f>SUM(Table1[[#This Row],[MOH 731_HTS_Positive_2-9 _(M)_ HV01-06]:[MOH 731_HTS_Positive_25+ _(F) (Including PMTCT)_HV01-15]])</f>
        <v>0</v>
      </c>
      <c r="CC661" s="16">
        <f>SUM(Table1[[#This Row],[MOH 731_HTS_Tests _(M)_ HV01-01]:[MOH 731_HTS_Tests _(F) (Including PMTCT)_ HV01-02]])</f>
        <v>9</v>
      </c>
      <c r="CD661" s="16">
        <f>Table1[[#This Row],[MOH 711 New ANC clients]]</f>
        <v>0</v>
      </c>
      <c r="CE661" s="6">
        <f>SUM(Table1[[#This Row],[MOH 731_EMTCT_Tested at ANC_Initial_HV02-02]])</f>
        <v>0</v>
      </c>
      <c r="CF661" s="6">
        <f t="shared" si="121"/>
        <v>0</v>
      </c>
      <c r="CG661" s="6">
        <f t="shared" si="121"/>
        <v>0</v>
      </c>
      <c r="CH661" s="6">
        <f>SUM(Table1[[#This Row],[MOH 731_EMTCT_Known Positive at 1st ANC_HV02-01]])</f>
        <v>0</v>
      </c>
      <c r="CI661" s="6">
        <f>SUM(Table1[[#This Row],[MOH 731_EMTCT_Positive Results_ANC_HV02-10]])</f>
        <v>0</v>
      </c>
      <c r="CJ661" s="6">
        <f t="shared" si="111"/>
        <v>0</v>
      </c>
      <c r="CK661" s="6">
        <f t="shared" si="112"/>
        <v>0</v>
      </c>
      <c r="CL661" s="6">
        <f>Table1[[#This Row],[MOH 731_EMTCT_Start HAART_ANC_HV02-15]]</f>
        <v>0</v>
      </c>
      <c r="CM661" s="6">
        <f>Table1[[#This Row],[MOH 731_EMTCT_On HAART at 1st ANC_HV02-14]]</f>
        <v>0</v>
      </c>
      <c r="CN661" s="6">
        <f>SUM(Table1[[#This Row],[MOH 731_HIV_TB_StartART_&lt;1 (M) HV03-01]:[MOH 731_HIV_TB_StartART_25+_(F)_HV03-14]])</f>
        <v>0</v>
      </c>
      <c r="CO661" s="6">
        <f>SUM(Table1[[#This Row],[MOH 731_HIV_TB_OnART_&lt;1 (M) HV03-15]:[MOH 731_HIV_TB_OnART_25+_(F)_HV03-28]])</f>
        <v>0</v>
      </c>
      <c r="CP661" s="6">
        <f>Table1[[#This Row],[anc1_731]]</f>
        <v>0</v>
      </c>
      <c r="CQ661" s="6">
        <f>Table1[[#This Row],[anc_kp]]</f>
        <v>0</v>
      </c>
      <c r="CR661" s="6">
        <f>Table1[[#This Row],[MOH 731_HIV_TB cases_New_HV03-61]]</f>
        <v>0</v>
      </c>
      <c r="CS661" s="6">
        <f>Table1[[#This Row],[MOH 731_HIV_TB New_KnownHIVPositive(KPs)_HV03-62]]</f>
        <v>0</v>
      </c>
      <c r="CT661" s="6">
        <f t="shared" si="113"/>
        <v>0</v>
      </c>
      <c r="CU661" s="6">
        <f t="shared" si="114"/>
        <v>0</v>
      </c>
      <c r="CV661" s="6">
        <f>Table1[[#This Row],[MOH 731_HIV_TB New HIV Positive_HV03-63]]</f>
        <v>0</v>
      </c>
      <c r="CW661" s="6">
        <f>Table1[[#This Row],[MOH 731_HIV_TB New Known HIV Positive (KP) on HAART_HV03-64]]</f>
        <v>0</v>
      </c>
      <c r="CX661" s="6">
        <f>Table1[[#This Row],[MOH 731_HIV_TB New_start_HAART_HV03-65]]</f>
        <v>0</v>
      </c>
      <c r="CY661" s="6">
        <f>SUM(Table1[[#This Row],[tb_alreadyart_3082]:[tb_newart_3083]])</f>
        <v>0</v>
      </c>
      <c r="CZ661" s="6">
        <f>SUM(Table1[[#This Row],[MOH 731_HTS_No. Initiated on PrEP (NEW)_General popn _(M)_ HV01-19]:[MOH 731_HTS_No. Initiated on PrEP (NEW)_Pregnant and breastfeeding women HV01-31]])</f>
        <v>0</v>
      </c>
      <c r="DA661" s="6">
        <f t="shared" si="115"/>
        <v>0</v>
      </c>
      <c r="DB661" s="6">
        <f t="shared" si="116"/>
        <v>0</v>
      </c>
      <c r="DC661" s="6">
        <f>Table1[[#This Row],[MOH 711 SGBV Total Survivors Seen]]</f>
        <v>0</v>
      </c>
      <c r="DD661" s="6">
        <f t="shared" si="117"/>
        <v>0</v>
      </c>
      <c r="DE661" s="6">
        <f t="shared" si="118"/>
        <v>0</v>
      </c>
      <c r="DF661" s="6">
        <f>SUM(Table1[[#This Row],[MOH 731_HIV_TB_StartTPT_&lt;15 HV03-31]:[MOH 731_HIV_TB_StartTPT_15+ HV03-32]])</f>
        <v>0</v>
      </c>
      <c r="DG661" s="6">
        <f t="shared" si="119"/>
        <v>0</v>
      </c>
      <c r="DH661" s="18"/>
      <c r="DI661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('202409_sWGOP2Sk0d3','202409','sWGOP2Sk0d3','15141','0','9','0','0','0','0','0','0','0','0','0','0','0','0','0','0','0','0','0','0','0','0','0','0','0','0','0','0','0','0','0','0');</v>
      </c>
    </row>
    <row r="662" spans="2:113" x14ac:dyDescent="0.25">
      <c r="B662" s="1">
        <v>202409</v>
      </c>
      <c r="C662" s="2">
        <v>45536</v>
      </c>
      <c r="D662" s="1">
        <v>202409</v>
      </c>
      <c r="E662" s="1"/>
      <c r="F662" s="1" t="s">
        <v>572</v>
      </c>
      <c r="G662" s="1" t="s">
        <v>573</v>
      </c>
      <c r="H662" s="1">
        <v>20747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>
        <v>7</v>
      </c>
      <c r="BZ662" s="1"/>
      <c r="CA662" s="1"/>
      <c r="CB662" s="16">
        <f>SUM(Table1[[#This Row],[MOH 731_HTS_Positive_2-9 _(M)_ HV01-06]:[MOH 731_HTS_Positive_25+ _(F) (Including PMTCT)_HV01-15]])</f>
        <v>0</v>
      </c>
      <c r="CC662" s="16">
        <f>SUM(Table1[[#This Row],[MOH 731_HTS_Tests _(M)_ HV01-01]:[MOH 731_HTS_Tests _(F) (Including PMTCT)_ HV01-02]])</f>
        <v>0</v>
      </c>
      <c r="CD662" s="16">
        <f>Table1[[#This Row],[MOH 711 New ANC clients]]</f>
        <v>7</v>
      </c>
      <c r="CE662" s="6">
        <f>SUM(Table1[[#This Row],[MOH 731_EMTCT_Tested at ANC_Initial_HV02-02]])</f>
        <v>0</v>
      </c>
      <c r="CF662" s="6">
        <f t="shared" si="121"/>
        <v>0</v>
      </c>
      <c r="CG662" s="6">
        <f t="shared" si="121"/>
        <v>0</v>
      </c>
      <c r="CH662" s="6">
        <f>SUM(Table1[[#This Row],[MOH 731_EMTCT_Known Positive at 1st ANC_HV02-01]])</f>
        <v>0</v>
      </c>
      <c r="CI662" s="6">
        <f>SUM(Table1[[#This Row],[MOH 731_EMTCT_Positive Results_ANC_HV02-10]])</f>
        <v>0</v>
      </c>
      <c r="CJ662" s="6">
        <f t="shared" si="111"/>
        <v>0</v>
      </c>
      <c r="CK662" s="6">
        <f t="shared" si="112"/>
        <v>0</v>
      </c>
      <c r="CL662" s="6">
        <f>Table1[[#This Row],[MOH 731_EMTCT_Start HAART_ANC_HV02-15]]</f>
        <v>0</v>
      </c>
      <c r="CM662" s="6">
        <f>Table1[[#This Row],[MOH 731_EMTCT_On HAART at 1st ANC_HV02-14]]</f>
        <v>0</v>
      </c>
      <c r="CN662" s="6">
        <f>SUM(Table1[[#This Row],[MOH 731_HIV_TB_StartART_&lt;1 (M) HV03-01]:[MOH 731_HIV_TB_StartART_25+_(F)_HV03-14]])</f>
        <v>0</v>
      </c>
      <c r="CO662" s="6">
        <f>SUM(Table1[[#This Row],[MOH 731_HIV_TB_OnART_&lt;1 (M) HV03-15]:[MOH 731_HIV_TB_OnART_25+_(F)_HV03-28]])</f>
        <v>0</v>
      </c>
      <c r="CP662" s="6">
        <f>Table1[[#This Row],[anc1_731]]</f>
        <v>7</v>
      </c>
      <c r="CQ662" s="6">
        <f>Table1[[#This Row],[anc_kp]]</f>
        <v>0</v>
      </c>
      <c r="CR662" s="6">
        <f>Table1[[#This Row],[MOH 731_HIV_TB cases_New_HV03-61]]</f>
        <v>0</v>
      </c>
      <c r="CS662" s="6">
        <f>Table1[[#This Row],[MOH 731_HIV_TB New_KnownHIVPositive(KPs)_HV03-62]]</f>
        <v>0</v>
      </c>
      <c r="CT662" s="6">
        <f t="shared" si="113"/>
        <v>0</v>
      </c>
      <c r="CU662" s="6">
        <f t="shared" si="114"/>
        <v>0</v>
      </c>
      <c r="CV662" s="6">
        <f>Table1[[#This Row],[MOH 731_HIV_TB New HIV Positive_HV03-63]]</f>
        <v>0</v>
      </c>
      <c r="CW662" s="6">
        <f>Table1[[#This Row],[MOH 731_HIV_TB New Known HIV Positive (KP) on HAART_HV03-64]]</f>
        <v>0</v>
      </c>
      <c r="CX662" s="6">
        <f>Table1[[#This Row],[MOH 731_HIV_TB New_start_HAART_HV03-65]]</f>
        <v>0</v>
      </c>
      <c r="CY662" s="6">
        <f>SUM(Table1[[#This Row],[tb_alreadyart_3082]:[tb_newart_3083]])</f>
        <v>0</v>
      </c>
      <c r="CZ662" s="6">
        <f>SUM(Table1[[#This Row],[MOH 731_HTS_No. Initiated on PrEP (NEW)_General popn _(M)_ HV01-19]:[MOH 731_HTS_No. Initiated on PrEP (NEW)_Pregnant and breastfeeding women HV01-31]])</f>
        <v>0</v>
      </c>
      <c r="DA662" s="6">
        <f t="shared" si="115"/>
        <v>0</v>
      </c>
      <c r="DB662" s="6">
        <f t="shared" si="116"/>
        <v>0</v>
      </c>
      <c r="DC662" s="6">
        <f>Table1[[#This Row],[MOH 711 SGBV Total Survivors Seen]]</f>
        <v>0</v>
      </c>
      <c r="DD662" s="6">
        <f t="shared" si="117"/>
        <v>0</v>
      </c>
      <c r="DE662" s="6">
        <f t="shared" si="118"/>
        <v>0</v>
      </c>
      <c r="DF662" s="6">
        <f>SUM(Table1[[#This Row],[MOH 731_HIV_TB_StartTPT_&lt;15 HV03-31]:[MOH 731_HIV_TB_StartTPT_15+ HV03-32]])</f>
        <v>0</v>
      </c>
      <c r="DG662" s="6">
        <f t="shared" si="119"/>
        <v>0</v>
      </c>
      <c r="DH662" s="18"/>
      <c r="DI662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('202409_CsSNsJ8Nzue','202409','CsSNsJ8Nzue','20747','0','0','7','0','0','0','0','0','0','0','0','0','0','0','7','0','0','0','0','0','0','0','0','0','0','0','0','0','0','0','0','0');</v>
      </c>
    </row>
    <row r="663" spans="2:113" x14ac:dyDescent="0.25">
      <c r="B663" s="1">
        <v>202409</v>
      </c>
      <c r="C663" s="2">
        <v>45536</v>
      </c>
      <c r="D663" s="1">
        <v>202409</v>
      </c>
      <c r="E663" s="1"/>
      <c r="F663" s="1" t="s">
        <v>334</v>
      </c>
      <c r="G663" s="1" t="s">
        <v>335</v>
      </c>
      <c r="H663" s="1">
        <v>17279</v>
      </c>
      <c r="I663" s="1"/>
      <c r="J663" s="1">
        <v>1</v>
      </c>
      <c r="K663" s="1">
        <v>12</v>
      </c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>
        <v>2</v>
      </c>
      <c r="AK663" s="1">
        <v>6</v>
      </c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>
        <v>13</v>
      </c>
      <c r="BZ663" s="1"/>
      <c r="CA663" s="1"/>
      <c r="CB663" s="16">
        <f>SUM(Table1[[#This Row],[MOH 731_HTS_Positive_2-9 _(M)_ HV01-06]:[MOH 731_HTS_Positive_25+ _(F) (Including PMTCT)_HV01-15]])</f>
        <v>0</v>
      </c>
      <c r="CC663" s="16">
        <f>SUM(Table1[[#This Row],[MOH 731_HTS_Tests _(M)_ HV01-01]:[MOH 731_HTS_Tests _(F) (Including PMTCT)_ HV01-02]])</f>
        <v>13</v>
      </c>
      <c r="CD663" s="16">
        <f>Table1[[#This Row],[MOH 711 New ANC clients]]</f>
        <v>13</v>
      </c>
      <c r="CE663" s="6">
        <f>SUM(Table1[[#This Row],[MOH 731_EMTCT_Tested at ANC_Initial_HV02-02]])</f>
        <v>2</v>
      </c>
      <c r="CF663" s="6">
        <f t="shared" si="121"/>
        <v>0</v>
      </c>
      <c r="CG663" s="6">
        <f t="shared" si="121"/>
        <v>0</v>
      </c>
      <c r="CH663" s="6">
        <f>SUM(Table1[[#This Row],[MOH 731_EMTCT_Known Positive at 1st ANC_HV02-01]])</f>
        <v>0</v>
      </c>
      <c r="CI663" s="6">
        <f>SUM(Table1[[#This Row],[MOH 731_EMTCT_Positive Results_ANC_HV02-10]])</f>
        <v>0</v>
      </c>
      <c r="CJ663" s="6">
        <f t="shared" si="111"/>
        <v>0</v>
      </c>
      <c r="CK663" s="6">
        <f t="shared" si="112"/>
        <v>0</v>
      </c>
      <c r="CL663" s="6">
        <f>Table1[[#This Row],[MOH 731_EMTCT_Start HAART_ANC_HV02-15]]</f>
        <v>0</v>
      </c>
      <c r="CM663" s="6">
        <f>Table1[[#This Row],[MOH 731_EMTCT_On HAART at 1st ANC_HV02-14]]</f>
        <v>0</v>
      </c>
      <c r="CN663" s="6">
        <f>SUM(Table1[[#This Row],[MOH 731_HIV_TB_StartART_&lt;1 (M) HV03-01]:[MOH 731_HIV_TB_StartART_25+_(F)_HV03-14]])</f>
        <v>0</v>
      </c>
      <c r="CO663" s="6">
        <f>SUM(Table1[[#This Row],[MOH 731_HIV_TB_OnART_&lt;1 (M) HV03-15]:[MOH 731_HIV_TB_OnART_25+_(F)_HV03-28]])</f>
        <v>0</v>
      </c>
      <c r="CP663" s="6">
        <f>Table1[[#This Row],[anc1_731]]</f>
        <v>13</v>
      </c>
      <c r="CQ663" s="6">
        <f>Table1[[#This Row],[anc_kp]]</f>
        <v>0</v>
      </c>
      <c r="CR663" s="6">
        <f>Table1[[#This Row],[MOH 731_HIV_TB cases_New_HV03-61]]</f>
        <v>0</v>
      </c>
      <c r="CS663" s="6">
        <f>Table1[[#This Row],[MOH 731_HIV_TB New_KnownHIVPositive(KPs)_HV03-62]]</f>
        <v>0</v>
      </c>
      <c r="CT663" s="6">
        <f t="shared" si="113"/>
        <v>0</v>
      </c>
      <c r="CU663" s="6">
        <f t="shared" si="114"/>
        <v>0</v>
      </c>
      <c r="CV663" s="6">
        <f>Table1[[#This Row],[MOH 731_HIV_TB New HIV Positive_HV03-63]]</f>
        <v>0</v>
      </c>
      <c r="CW663" s="6">
        <f>Table1[[#This Row],[MOH 731_HIV_TB New Known HIV Positive (KP) on HAART_HV03-64]]</f>
        <v>0</v>
      </c>
      <c r="CX663" s="6">
        <f>Table1[[#This Row],[MOH 731_HIV_TB New_start_HAART_HV03-65]]</f>
        <v>0</v>
      </c>
      <c r="CY663" s="6">
        <f>SUM(Table1[[#This Row],[tb_alreadyart_3082]:[tb_newart_3083]])</f>
        <v>0</v>
      </c>
      <c r="CZ663" s="6">
        <f>SUM(Table1[[#This Row],[MOH 731_HTS_No. Initiated on PrEP (NEW)_General popn _(M)_ HV01-19]:[MOH 731_HTS_No. Initiated on PrEP (NEW)_Pregnant and breastfeeding women HV01-31]])</f>
        <v>0</v>
      </c>
      <c r="DA663" s="6">
        <f t="shared" si="115"/>
        <v>0</v>
      </c>
      <c r="DB663" s="6">
        <f t="shared" si="116"/>
        <v>0</v>
      </c>
      <c r="DC663" s="6">
        <f>Table1[[#This Row],[MOH 711 SGBV Total Survivors Seen]]</f>
        <v>0</v>
      </c>
      <c r="DD663" s="6">
        <f t="shared" si="117"/>
        <v>0</v>
      </c>
      <c r="DE663" s="6">
        <f t="shared" si="118"/>
        <v>0</v>
      </c>
      <c r="DF663" s="6">
        <f>SUM(Table1[[#This Row],[MOH 731_HIV_TB_StartTPT_&lt;15 HV03-31]:[MOH 731_HIV_TB_StartTPT_15+ HV03-32]])</f>
        <v>0</v>
      </c>
      <c r="DG663" s="6">
        <f t="shared" si="119"/>
        <v>0</v>
      </c>
      <c r="DH663" s="18"/>
      <c r="DI663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('202409_nC5Wy3BCab1','202409','nC5Wy3BCab1','17279','0','13','13','2','0','0','0','0','0','0','0','0','0','0','13','0','0','0','0','0','0','0','0','0','0','0','0','0','0','0','0','0');</v>
      </c>
    </row>
    <row r="664" spans="2:113" x14ac:dyDescent="0.25">
      <c r="B664" s="1">
        <v>202409</v>
      </c>
      <c r="C664" s="2">
        <v>45536</v>
      </c>
      <c r="D664" s="1">
        <v>202409</v>
      </c>
      <c r="E664" s="1"/>
      <c r="F664" s="1" t="s">
        <v>574</v>
      </c>
      <c r="G664" s="1" t="s">
        <v>575</v>
      </c>
      <c r="H664" s="1">
        <v>26525</v>
      </c>
      <c r="I664" s="1"/>
      <c r="J664" s="1">
        <v>3</v>
      </c>
      <c r="K664" s="1">
        <v>1</v>
      </c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>
        <v>1</v>
      </c>
      <c r="BZ664" s="1"/>
      <c r="CA664" s="1"/>
      <c r="CB664" s="16">
        <f>SUM(Table1[[#This Row],[MOH 731_HTS_Positive_2-9 _(M)_ HV01-06]:[MOH 731_HTS_Positive_25+ _(F) (Including PMTCT)_HV01-15]])</f>
        <v>0</v>
      </c>
      <c r="CC664" s="16">
        <f>SUM(Table1[[#This Row],[MOH 731_HTS_Tests _(M)_ HV01-01]:[MOH 731_HTS_Tests _(F) (Including PMTCT)_ HV01-02]])</f>
        <v>4</v>
      </c>
      <c r="CD664" s="16">
        <f>Table1[[#This Row],[MOH 711 New ANC clients]]</f>
        <v>1</v>
      </c>
      <c r="CE664" s="6">
        <f>SUM(Table1[[#This Row],[MOH 731_EMTCT_Tested at ANC_Initial_HV02-02]])</f>
        <v>0</v>
      </c>
      <c r="CF664" s="6">
        <f t="shared" si="121"/>
        <v>0</v>
      </c>
      <c r="CG664" s="6">
        <f t="shared" si="121"/>
        <v>0</v>
      </c>
      <c r="CH664" s="6">
        <f>SUM(Table1[[#This Row],[MOH 731_EMTCT_Known Positive at 1st ANC_HV02-01]])</f>
        <v>0</v>
      </c>
      <c r="CI664" s="6">
        <f>SUM(Table1[[#This Row],[MOH 731_EMTCT_Positive Results_ANC_HV02-10]])</f>
        <v>0</v>
      </c>
      <c r="CJ664" s="6">
        <f t="shared" si="111"/>
        <v>0</v>
      </c>
      <c r="CK664" s="6">
        <f t="shared" si="112"/>
        <v>0</v>
      </c>
      <c r="CL664" s="6">
        <f>Table1[[#This Row],[MOH 731_EMTCT_Start HAART_ANC_HV02-15]]</f>
        <v>0</v>
      </c>
      <c r="CM664" s="6">
        <f>Table1[[#This Row],[MOH 731_EMTCT_On HAART at 1st ANC_HV02-14]]</f>
        <v>0</v>
      </c>
      <c r="CN664" s="6">
        <f>SUM(Table1[[#This Row],[MOH 731_HIV_TB_StartART_&lt;1 (M) HV03-01]:[MOH 731_HIV_TB_StartART_25+_(F)_HV03-14]])</f>
        <v>0</v>
      </c>
      <c r="CO664" s="6">
        <f>SUM(Table1[[#This Row],[MOH 731_HIV_TB_OnART_&lt;1 (M) HV03-15]:[MOH 731_HIV_TB_OnART_25+_(F)_HV03-28]])</f>
        <v>0</v>
      </c>
      <c r="CP664" s="6">
        <f>Table1[[#This Row],[anc1_731]]</f>
        <v>1</v>
      </c>
      <c r="CQ664" s="6">
        <f>Table1[[#This Row],[anc_kp]]</f>
        <v>0</v>
      </c>
      <c r="CR664" s="6">
        <f>Table1[[#This Row],[MOH 731_HIV_TB cases_New_HV03-61]]</f>
        <v>0</v>
      </c>
      <c r="CS664" s="6">
        <f>Table1[[#This Row],[MOH 731_HIV_TB New_KnownHIVPositive(KPs)_HV03-62]]</f>
        <v>0</v>
      </c>
      <c r="CT664" s="6">
        <f t="shared" si="113"/>
        <v>0</v>
      </c>
      <c r="CU664" s="6">
        <f t="shared" si="114"/>
        <v>0</v>
      </c>
      <c r="CV664" s="6">
        <f>Table1[[#This Row],[MOH 731_HIV_TB New HIV Positive_HV03-63]]</f>
        <v>0</v>
      </c>
      <c r="CW664" s="6">
        <f>Table1[[#This Row],[MOH 731_HIV_TB New Known HIV Positive (KP) on HAART_HV03-64]]</f>
        <v>0</v>
      </c>
      <c r="CX664" s="6">
        <f>Table1[[#This Row],[MOH 731_HIV_TB New_start_HAART_HV03-65]]</f>
        <v>0</v>
      </c>
      <c r="CY664" s="6">
        <f>SUM(Table1[[#This Row],[tb_alreadyart_3082]:[tb_newart_3083]])</f>
        <v>0</v>
      </c>
      <c r="CZ664" s="6">
        <f>SUM(Table1[[#This Row],[MOH 731_HTS_No. Initiated on PrEP (NEW)_General popn _(M)_ HV01-19]:[MOH 731_HTS_No. Initiated on PrEP (NEW)_Pregnant and breastfeeding women HV01-31]])</f>
        <v>0</v>
      </c>
      <c r="DA664" s="6">
        <f t="shared" si="115"/>
        <v>0</v>
      </c>
      <c r="DB664" s="6">
        <f t="shared" si="116"/>
        <v>0</v>
      </c>
      <c r="DC664" s="6">
        <f>Table1[[#This Row],[MOH 711 SGBV Total Survivors Seen]]</f>
        <v>0</v>
      </c>
      <c r="DD664" s="6">
        <f t="shared" si="117"/>
        <v>0</v>
      </c>
      <c r="DE664" s="6">
        <f t="shared" si="118"/>
        <v>0</v>
      </c>
      <c r="DF664" s="6">
        <f>SUM(Table1[[#This Row],[MOH 731_HIV_TB_StartTPT_&lt;15 HV03-31]:[MOH 731_HIV_TB_StartTPT_15+ HV03-32]])</f>
        <v>0</v>
      </c>
      <c r="DG664" s="6">
        <f t="shared" si="119"/>
        <v>0</v>
      </c>
      <c r="DH664" s="18"/>
      <c r="DI664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('202409_sTWR6RYPgdj','202409','sTWR6RYPgdj','26525','0','4','1','0','0','0','0','0','0','0','0','0','0','0','1','0','0','0','0','0','0','0','0','0','0','0','0','0','0','0','0','0');</v>
      </c>
    </row>
    <row r="665" spans="2:113" x14ac:dyDescent="0.25">
      <c r="B665" s="1">
        <v>202409</v>
      </c>
      <c r="C665" s="2">
        <v>45536</v>
      </c>
      <c r="D665" s="1">
        <v>202409</v>
      </c>
      <c r="E665" s="1"/>
      <c r="F665" s="1" t="s">
        <v>338</v>
      </c>
      <c r="G665" s="1" t="s">
        <v>339</v>
      </c>
      <c r="H665" s="1">
        <v>15192</v>
      </c>
      <c r="I665" s="1"/>
      <c r="J665" s="1">
        <v>10</v>
      </c>
      <c r="K665" s="1">
        <v>19</v>
      </c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>
        <v>15</v>
      </c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>
        <v>1</v>
      </c>
      <c r="BH665" s="1">
        <v>1</v>
      </c>
      <c r="BI665" s="1"/>
      <c r="BJ665" s="1">
        <v>2</v>
      </c>
      <c r="BK665" s="1"/>
      <c r="BL665" s="1"/>
      <c r="BM665" s="1"/>
      <c r="BN665" s="1"/>
      <c r="BO665" s="1"/>
      <c r="BP665" s="1">
        <v>8</v>
      </c>
      <c r="BQ665" s="1">
        <v>33</v>
      </c>
      <c r="BR665" s="1"/>
      <c r="BS665" s="1"/>
      <c r="BT665" s="1"/>
      <c r="BU665" s="1"/>
      <c r="BV665" s="1"/>
      <c r="BW665" s="1"/>
      <c r="BX665" s="1"/>
      <c r="BY665" s="1">
        <v>13</v>
      </c>
      <c r="BZ665" s="1"/>
      <c r="CA665" s="1"/>
      <c r="CB665" s="16">
        <f>SUM(Table1[[#This Row],[MOH 731_HTS_Positive_2-9 _(M)_ HV01-06]:[MOH 731_HTS_Positive_25+ _(F) (Including PMTCT)_HV01-15]])</f>
        <v>0</v>
      </c>
      <c r="CC665" s="16">
        <f>SUM(Table1[[#This Row],[MOH 731_HTS_Tests _(M)_ HV01-01]:[MOH 731_HTS_Tests _(F) (Including PMTCT)_ HV01-02]])</f>
        <v>29</v>
      </c>
      <c r="CD665" s="16">
        <f>Table1[[#This Row],[MOH 711 New ANC clients]]</f>
        <v>13</v>
      </c>
      <c r="CE665" s="6">
        <f>SUM(Table1[[#This Row],[MOH 731_EMTCT_Tested at ANC_Initial_HV02-02]])</f>
        <v>15</v>
      </c>
      <c r="CF665" s="6">
        <f t="shared" si="121"/>
        <v>0</v>
      </c>
      <c r="CG665" s="6">
        <f t="shared" si="121"/>
        <v>0</v>
      </c>
      <c r="CH665" s="6">
        <f>SUM(Table1[[#This Row],[MOH 731_EMTCT_Known Positive at 1st ANC_HV02-01]])</f>
        <v>0</v>
      </c>
      <c r="CI665" s="6">
        <f>SUM(Table1[[#This Row],[MOH 731_EMTCT_Positive Results_ANC_HV02-10]])</f>
        <v>0</v>
      </c>
      <c r="CJ665" s="6">
        <f t="shared" si="111"/>
        <v>0</v>
      </c>
      <c r="CK665" s="6">
        <f t="shared" si="112"/>
        <v>0</v>
      </c>
      <c r="CL665" s="6">
        <f>Table1[[#This Row],[MOH 731_EMTCT_Start HAART_ANC_HV02-15]]</f>
        <v>0</v>
      </c>
      <c r="CM665" s="6">
        <f>Table1[[#This Row],[MOH 731_EMTCT_On HAART at 1st ANC_HV02-14]]</f>
        <v>0</v>
      </c>
      <c r="CN665" s="6">
        <f>SUM(Table1[[#This Row],[MOH 731_HIV_TB_StartART_&lt;1 (M) HV03-01]:[MOH 731_HIV_TB_StartART_25+_(F)_HV03-14]])</f>
        <v>0</v>
      </c>
      <c r="CO665" s="6">
        <f>SUM(Table1[[#This Row],[MOH 731_HIV_TB_OnART_&lt;1 (M) HV03-15]:[MOH 731_HIV_TB_OnART_25+_(F)_HV03-28]])</f>
        <v>45</v>
      </c>
      <c r="CP665" s="6">
        <f>Table1[[#This Row],[anc1_731]]</f>
        <v>13</v>
      </c>
      <c r="CQ665" s="6">
        <f>Table1[[#This Row],[anc_kp]]</f>
        <v>0</v>
      </c>
      <c r="CR665" s="6">
        <f>Table1[[#This Row],[MOH 731_HIV_TB cases_New_HV03-61]]</f>
        <v>0</v>
      </c>
      <c r="CS665" s="6">
        <f>Table1[[#This Row],[MOH 731_HIV_TB New_KnownHIVPositive(KPs)_HV03-62]]</f>
        <v>0</v>
      </c>
      <c r="CT665" s="6">
        <f t="shared" si="113"/>
        <v>0</v>
      </c>
      <c r="CU665" s="6">
        <f t="shared" si="114"/>
        <v>0</v>
      </c>
      <c r="CV665" s="6">
        <f>Table1[[#This Row],[MOH 731_HIV_TB New HIV Positive_HV03-63]]</f>
        <v>0</v>
      </c>
      <c r="CW665" s="6">
        <f>Table1[[#This Row],[MOH 731_HIV_TB New Known HIV Positive (KP) on HAART_HV03-64]]</f>
        <v>0</v>
      </c>
      <c r="CX665" s="6">
        <f>Table1[[#This Row],[MOH 731_HIV_TB New_start_HAART_HV03-65]]</f>
        <v>0</v>
      </c>
      <c r="CY665" s="6">
        <f>SUM(Table1[[#This Row],[tb_alreadyart_3082]:[tb_newart_3083]])</f>
        <v>0</v>
      </c>
      <c r="CZ665" s="6">
        <f>SUM(Table1[[#This Row],[MOH 731_HTS_No. Initiated on PrEP (NEW)_General popn _(M)_ HV01-19]:[MOH 731_HTS_No. Initiated on PrEP (NEW)_Pregnant and breastfeeding women HV01-31]])</f>
        <v>0</v>
      </c>
      <c r="DA665" s="6">
        <f t="shared" si="115"/>
        <v>0</v>
      </c>
      <c r="DB665" s="6">
        <f t="shared" si="116"/>
        <v>0</v>
      </c>
      <c r="DC665" s="6">
        <f>Table1[[#This Row],[MOH 711 SGBV Total Survivors Seen]]</f>
        <v>0</v>
      </c>
      <c r="DD665" s="6">
        <f t="shared" si="117"/>
        <v>0</v>
      </c>
      <c r="DE665" s="6">
        <f t="shared" si="118"/>
        <v>0</v>
      </c>
      <c r="DF665" s="6">
        <f>SUM(Table1[[#This Row],[MOH 731_HIV_TB_StartTPT_&lt;15 HV03-31]:[MOH 731_HIV_TB_StartTPT_15+ HV03-32]])</f>
        <v>0</v>
      </c>
      <c r="DG665" s="6">
        <f t="shared" si="119"/>
        <v>0</v>
      </c>
      <c r="DH665" s="18"/>
      <c r="DI665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('202409_hU0HsTvk8eo','202409','hU0HsTvk8eo','15192','0','29','13','15','0','0','0','0','0','0','0','0','0','45','13','0','0','0','0','0','0','0','0','0','0','0','0','0','0','0','0','0');</v>
      </c>
    </row>
    <row r="666" spans="2:113" x14ac:dyDescent="0.25">
      <c r="B666" s="1">
        <v>202409</v>
      </c>
      <c r="C666" s="2">
        <v>45536</v>
      </c>
      <c r="D666" s="1">
        <v>202409</v>
      </c>
      <c r="E666" s="1"/>
      <c r="F666" s="1" t="s">
        <v>342</v>
      </c>
      <c r="G666" s="1" t="s">
        <v>343</v>
      </c>
      <c r="H666" s="1">
        <v>15198</v>
      </c>
      <c r="I666" s="1"/>
      <c r="J666" s="1">
        <v>6</v>
      </c>
      <c r="K666" s="1">
        <v>11</v>
      </c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>
        <v>2</v>
      </c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>
        <v>2</v>
      </c>
      <c r="BZ666" s="1"/>
      <c r="CA666" s="1"/>
      <c r="CB666" s="16">
        <f>SUM(Table1[[#This Row],[MOH 731_HTS_Positive_2-9 _(M)_ HV01-06]:[MOH 731_HTS_Positive_25+ _(F) (Including PMTCT)_HV01-15]])</f>
        <v>0</v>
      </c>
      <c r="CC666" s="16">
        <f>SUM(Table1[[#This Row],[MOH 731_HTS_Tests _(M)_ HV01-01]:[MOH 731_HTS_Tests _(F) (Including PMTCT)_ HV01-02]])</f>
        <v>17</v>
      </c>
      <c r="CD666" s="16">
        <f>Table1[[#This Row],[MOH 711 New ANC clients]]</f>
        <v>2</v>
      </c>
      <c r="CE666" s="6">
        <f>SUM(Table1[[#This Row],[MOH 731_EMTCT_Tested at ANC_Initial_HV02-02]])</f>
        <v>2</v>
      </c>
      <c r="CF666" s="6">
        <f t="shared" si="121"/>
        <v>0</v>
      </c>
      <c r="CG666" s="6">
        <f t="shared" si="121"/>
        <v>0</v>
      </c>
      <c r="CH666" s="6">
        <f>SUM(Table1[[#This Row],[MOH 731_EMTCT_Known Positive at 1st ANC_HV02-01]])</f>
        <v>0</v>
      </c>
      <c r="CI666" s="6">
        <f>SUM(Table1[[#This Row],[MOH 731_EMTCT_Positive Results_ANC_HV02-10]])</f>
        <v>0</v>
      </c>
      <c r="CJ666" s="6">
        <f t="shared" si="111"/>
        <v>0</v>
      </c>
      <c r="CK666" s="6">
        <f t="shared" si="112"/>
        <v>0</v>
      </c>
      <c r="CL666" s="6">
        <f>Table1[[#This Row],[MOH 731_EMTCT_Start HAART_ANC_HV02-15]]</f>
        <v>0</v>
      </c>
      <c r="CM666" s="6">
        <f>Table1[[#This Row],[MOH 731_EMTCT_On HAART at 1st ANC_HV02-14]]</f>
        <v>0</v>
      </c>
      <c r="CN666" s="6">
        <f>SUM(Table1[[#This Row],[MOH 731_HIV_TB_StartART_&lt;1 (M) HV03-01]:[MOH 731_HIV_TB_StartART_25+_(F)_HV03-14]])</f>
        <v>0</v>
      </c>
      <c r="CO666" s="6">
        <f>SUM(Table1[[#This Row],[MOH 731_HIV_TB_OnART_&lt;1 (M) HV03-15]:[MOH 731_HIV_TB_OnART_25+_(F)_HV03-28]])</f>
        <v>0</v>
      </c>
      <c r="CP666" s="6">
        <f>Table1[[#This Row],[anc1_731]]</f>
        <v>2</v>
      </c>
      <c r="CQ666" s="6">
        <f>Table1[[#This Row],[anc_kp]]</f>
        <v>0</v>
      </c>
      <c r="CR666" s="6">
        <f>Table1[[#This Row],[MOH 731_HIV_TB cases_New_HV03-61]]</f>
        <v>0</v>
      </c>
      <c r="CS666" s="6">
        <f>Table1[[#This Row],[MOH 731_HIV_TB New_KnownHIVPositive(KPs)_HV03-62]]</f>
        <v>0</v>
      </c>
      <c r="CT666" s="6">
        <f t="shared" si="113"/>
        <v>0</v>
      </c>
      <c r="CU666" s="6">
        <f t="shared" si="114"/>
        <v>0</v>
      </c>
      <c r="CV666" s="6">
        <f>Table1[[#This Row],[MOH 731_HIV_TB New HIV Positive_HV03-63]]</f>
        <v>0</v>
      </c>
      <c r="CW666" s="6">
        <f>Table1[[#This Row],[MOH 731_HIV_TB New Known HIV Positive (KP) on HAART_HV03-64]]</f>
        <v>0</v>
      </c>
      <c r="CX666" s="6">
        <f>Table1[[#This Row],[MOH 731_HIV_TB New_start_HAART_HV03-65]]</f>
        <v>0</v>
      </c>
      <c r="CY666" s="6">
        <f>SUM(Table1[[#This Row],[tb_alreadyart_3082]:[tb_newart_3083]])</f>
        <v>0</v>
      </c>
      <c r="CZ666" s="6">
        <f>SUM(Table1[[#This Row],[MOH 731_HTS_No. Initiated on PrEP (NEW)_General popn _(M)_ HV01-19]:[MOH 731_HTS_No. Initiated on PrEP (NEW)_Pregnant and breastfeeding women HV01-31]])</f>
        <v>0</v>
      </c>
      <c r="DA666" s="6">
        <f t="shared" si="115"/>
        <v>0</v>
      </c>
      <c r="DB666" s="6">
        <f t="shared" si="116"/>
        <v>0</v>
      </c>
      <c r="DC666" s="6">
        <f>Table1[[#This Row],[MOH 711 SGBV Total Survivors Seen]]</f>
        <v>0</v>
      </c>
      <c r="DD666" s="6">
        <f t="shared" si="117"/>
        <v>0</v>
      </c>
      <c r="DE666" s="6">
        <f t="shared" si="118"/>
        <v>0</v>
      </c>
      <c r="DF666" s="6">
        <f>SUM(Table1[[#This Row],[MOH 731_HIV_TB_StartTPT_&lt;15 HV03-31]:[MOH 731_HIV_TB_StartTPT_15+ HV03-32]])</f>
        <v>0</v>
      </c>
      <c r="DG666" s="6">
        <f t="shared" si="119"/>
        <v>0</v>
      </c>
      <c r="DH666" s="18"/>
      <c r="DI666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('202409_TT8Rw8Ygikn','202409','TT8Rw8Ygikn','15198','0','17','2','2','0','0','0','0','0','0','0','0','0','0','2','0','0','0','0','0','0','0','0','0','0','0','0','0','0','0','0','0');</v>
      </c>
    </row>
    <row r="667" spans="2:113" x14ac:dyDescent="0.25">
      <c r="B667" s="1">
        <v>202409</v>
      </c>
      <c r="C667" s="2">
        <v>45536</v>
      </c>
      <c r="D667" s="1">
        <v>202409</v>
      </c>
      <c r="E667" s="1"/>
      <c r="F667" s="1" t="s">
        <v>348</v>
      </c>
      <c r="G667" s="1" t="s">
        <v>349</v>
      </c>
      <c r="H667" s="1">
        <v>15217</v>
      </c>
      <c r="I667" s="1"/>
      <c r="J667" s="1">
        <v>3</v>
      </c>
      <c r="K667" s="1">
        <v>12</v>
      </c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>
        <v>2</v>
      </c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>
        <v>2</v>
      </c>
      <c r="BZ667" s="1"/>
      <c r="CA667" s="1"/>
      <c r="CB667" s="16">
        <f>SUM(Table1[[#This Row],[MOH 731_HTS_Positive_2-9 _(M)_ HV01-06]:[MOH 731_HTS_Positive_25+ _(F) (Including PMTCT)_HV01-15]])</f>
        <v>0</v>
      </c>
      <c r="CC667" s="16">
        <f>SUM(Table1[[#This Row],[MOH 731_HTS_Tests _(M)_ HV01-01]:[MOH 731_HTS_Tests _(F) (Including PMTCT)_ HV01-02]])</f>
        <v>15</v>
      </c>
      <c r="CD667" s="16">
        <f>Table1[[#This Row],[MOH 711 New ANC clients]]</f>
        <v>2</v>
      </c>
      <c r="CE667" s="6">
        <f>SUM(Table1[[#This Row],[MOH 731_EMTCT_Tested at ANC_Initial_HV02-02]])</f>
        <v>2</v>
      </c>
      <c r="CF667" s="6">
        <f t="shared" si="121"/>
        <v>0</v>
      </c>
      <c r="CG667" s="6">
        <f t="shared" si="121"/>
        <v>0</v>
      </c>
      <c r="CH667" s="6">
        <f>SUM(Table1[[#This Row],[MOH 731_EMTCT_Known Positive at 1st ANC_HV02-01]])</f>
        <v>0</v>
      </c>
      <c r="CI667" s="6">
        <f>SUM(Table1[[#This Row],[MOH 731_EMTCT_Positive Results_ANC_HV02-10]])</f>
        <v>0</v>
      </c>
      <c r="CJ667" s="6">
        <f t="shared" si="111"/>
        <v>0</v>
      </c>
      <c r="CK667" s="6">
        <f t="shared" si="112"/>
        <v>0</v>
      </c>
      <c r="CL667" s="6">
        <f>Table1[[#This Row],[MOH 731_EMTCT_Start HAART_ANC_HV02-15]]</f>
        <v>0</v>
      </c>
      <c r="CM667" s="6">
        <f>Table1[[#This Row],[MOH 731_EMTCT_On HAART at 1st ANC_HV02-14]]</f>
        <v>0</v>
      </c>
      <c r="CN667" s="6">
        <f>SUM(Table1[[#This Row],[MOH 731_HIV_TB_StartART_&lt;1 (M) HV03-01]:[MOH 731_HIV_TB_StartART_25+_(F)_HV03-14]])</f>
        <v>0</v>
      </c>
      <c r="CO667" s="6">
        <f>SUM(Table1[[#This Row],[MOH 731_HIV_TB_OnART_&lt;1 (M) HV03-15]:[MOH 731_HIV_TB_OnART_25+_(F)_HV03-28]])</f>
        <v>0</v>
      </c>
      <c r="CP667" s="6">
        <f>Table1[[#This Row],[anc1_731]]</f>
        <v>2</v>
      </c>
      <c r="CQ667" s="6">
        <f>Table1[[#This Row],[anc_kp]]</f>
        <v>0</v>
      </c>
      <c r="CR667" s="6">
        <f>Table1[[#This Row],[MOH 731_HIV_TB cases_New_HV03-61]]</f>
        <v>0</v>
      </c>
      <c r="CS667" s="6">
        <f>Table1[[#This Row],[MOH 731_HIV_TB New_KnownHIVPositive(KPs)_HV03-62]]</f>
        <v>0</v>
      </c>
      <c r="CT667" s="6">
        <f t="shared" si="113"/>
        <v>0</v>
      </c>
      <c r="CU667" s="6">
        <f t="shared" si="114"/>
        <v>0</v>
      </c>
      <c r="CV667" s="6">
        <f>Table1[[#This Row],[MOH 731_HIV_TB New HIV Positive_HV03-63]]</f>
        <v>0</v>
      </c>
      <c r="CW667" s="6">
        <f>Table1[[#This Row],[MOH 731_HIV_TB New Known HIV Positive (KP) on HAART_HV03-64]]</f>
        <v>0</v>
      </c>
      <c r="CX667" s="6">
        <f>Table1[[#This Row],[MOH 731_HIV_TB New_start_HAART_HV03-65]]</f>
        <v>0</v>
      </c>
      <c r="CY667" s="6">
        <f>SUM(Table1[[#This Row],[tb_alreadyart_3082]:[tb_newart_3083]])</f>
        <v>0</v>
      </c>
      <c r="CZ667" s="6">
        <f>SUM(Table1[[#This Row],[MOH 731_HTS_No. Initiated on PrEP (NEW)_General popn _(M)_ HV01-19]:[MOH 731_HTS_No. Initiated on PrEP (NEW)_Pregnant and breastfeeding women HV01-31]])</f>
        <v>0</v>
      </c>
      <c r="DA667" s="6">
        <f t="shared" si="115"/>
        <v>0</v>
      </c>
      <c r="DB667" s="6">
        <f t="shared" si="116"/>
        <v>0</v>
      </c>
      <c r="DC667" s="6">
        <f>Table1[[#This Row],[MOH 711 SGBV Total Survivors Seen]]</f>
        <v>0</v>
      </c>
      <c r="DD667" s="6">
        <f t="shared" si="117"/>
        <v>0</v>
      </c>
      <c r="DE667" s="6">
        <f t="shared" si="118"/>
        <v>0</v>
      </c>
      <c r="DF667" s="6">
        <f>SUM(Table1[[#This Row],[MOH 731_HIV_TB_StartTPT_&lt;15 HV03-31]:[MOH 731_HIV_TB_StartTPT_15+ HV03-32]])</f>
        <v>0</v>
      </c>
      <c r="DG667" s="6">
        <f t="shared" si="119"/>
        <v>0</v>
      </c>
      <c r="DH667" s="18"/>
      <c r="DI667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('202409_enpHfETZx3S','202409','enpHfETZx3S','15217','0','15','2','2','0','0','0','0','0','0','0','0','0','0','2','0','0','0','0','0','0','0','0','0','0','0','0','0','0','0','0','0');</v>
      </c>
    </row>
    <row r="668" spans="2:113" x14ac:dyDescent="0.25">
      <c r="B668" s="1">
        <v>202409</v>
      </c>
      <c r="C668" s="2">
        <v>45536</v>
      </c>
      <c r="D668" s="1">
        <v>202409</v>
      </c>
      <c r="E668" s="1"/>
      <c r="F668" s="1" t="s">
        <v>350</v>
      </c>
      <c r="G668" s="1" t="s">
        <v>351</v>
      </c>
      <c r="H668" s="1">
        <v>15223</v>
      </c>
      <c r="I668" s="1"/>
      <c r="J668" s="1"/>
      <c r="K668" s="1">
        <v>1</v>
      </c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6">
        <f>SUM(Table1[[#This Row],[MOH 731_HTS_Positive_2-9 _(M)_ HV01-06]:[MOH 731_HTS_Positive_25+ _(F) (Including PMTCT)_HV01-15]])</f>
        <v>0</v>
      </c>
      <c r="CC668" s="16">
        <f>SUM(Table1[[#This Row],[MOH 731_HTS_Tests _(M)_ HV01-01]:[MOH 731_HTS_Tests _(F) (Including PMTCT)_ HV01-02]])</f>
        <v>1</v>
      </c>
      <c r="CD668" s="16">
        <f>Table1[[#This Row],[MOH 711 New ANC clients]]</f>
        <v>0</v>
      </c>
      <c r="CE668" s="6">
        <f>SUM(Table1[[#This Row],[MOH 731_EMTCT_Tested at ANC_Initial_HV02-02]])</f>
        <v>0</v>
      </c>
      <c r="CF668" s="6">
        <f t="shared" si="121"/>
        <v>0</v>
      </c>
      <c r="CG668" s="6">
        <f t="shared" si="121"/>
        <v>0</v>
      </c>
      <c r="CH668" s="6">
        <f>SUM(Table1[[#This Row],[MOH 731_EMTCT_Known Positive at 1st ANC_HV02-01]])</f>
        <v>0</v>
      </c>
      <c r="CI668" s="6">
        <f>SUM(Table1[[#This Row],[MOH 731_EMTCT_Positive Results_ANC_HV02-10]])</f>
        <v>0</v>
      </c>
      <c r="CJ668" s="6">
        <f t="shared" si="111"/>
        <v>0</v>
      </c>
      <c r="CK668" s="6">
        <f t="shared" si="112"/>
        <v>0</v>
      </c>
      <c r="CL668" s="6">
        <f>Table1[[#This Row],[MOH 731_EMTCT_Start HAART_ANC_HV02-15]]</f>
        <v>0</v>
      </c>
      <c r="CM668" s="6">
        <f>Table1[[#This Row],[MOH 731_EMTCT_On HAART at 1st ANC_HV02-14]]</f>
        <v>0</v>
      </c>
      <c r="CN668" s="6">
        <f>SUM(Table1[[#This Row],[MOH 731_HIV_TB_StartART_&lt;1 (M) HV03-01]:[MOH 731_HIV_TB_StartART_25+_(F)_HV03-14]])</f>
        <v>0</v>
      </c>
      <c r="CO668" s="6">
        <f>SUM(Table1[[#This Row],[MOH 731_HIV_TB_OnART_&lt;1 (M) HV03-15]:[MOH 731_HIV_TB_OnART_25+_(F)_HV03-28]])</f>
        <v>0</v>
      </c>
      <c r="CP668" s="6">
        <f>Table1[[#This Row],[anc1_731]]</f>
        <v>0</v>
      </c>
      <c r="CQ668" s="6">
        <f>Table1[[#This Row],[anc_kp]]</f>
        <v>0</v>
      </c>
      <c r="CR668" s="6">
        <f>Table1[[#This Row],[MOH 731_HIV_TB cases_New_HV03-61]]</f>
        <v>0</v>
      </c>
      <c r="CS668" s="6">
        <f>Table1[[#This Row],[MOH 731_HIV_TB New_KnownHIVPositive(KPs)_HV03-62]]</f>
        <v>0</v>
      </c>
      <c r="CT668" s="6">
        <f t="shared" si="113"/>
        <v>0</v>
      </c>
      <c r="CU668" s="6">
        <f t="shared" si="114"/>
        <v>0</v>
      </c>
      <c r="CV668" s="6">
        <f>Table1[[#This Row],[MOH 731_HIV_TB New HIV Positive_HV03-63]]</f>
        <v>0</v>
      </c>
      <c r="CW668" s="6">
        <f>Table1[[#This Row],[MOH 731_HIV_TB New Known HIV Positive (KP) on HAART_HV03-64]]</f>
        <v>0</v>
      </c>
      <c r="CX668" s="6">
        <f>Table1[[#This Row],[MOH 731_HIV_TB New_start_HAART_HV03-65]]</f>
        <v>0</v>
      </c>
      <c r="CY668" s="6">
        <f>SUM(Table1[[#This Row],[tb_alreadyart_3082]:[tb_newart_3083]])</f>
        <v>0</v>
      </c>
      <c r="CZ668" s="6">
        <f>SUM(Table1[[#This Row],[MOH 731_HTS_No. Initiated on PrEP (NEW)_General popn _(M)_ HV01-19]:[MOH 731_HTS_No. Initiated on PrEP (NEW)_Pregnant and breastfeeding women HV01-31]])</f>
        <v>0</v>
      </c>
      <c r="DA668" s="6">
        <f t="shared" si="115"/>
        <v>0</v>
      </c>
      <c r="DB668" s="6">
        <f t="shared" si="116"/>
        <v>0</v>
      </c>
      <c r="DC668" s="6">
        <f>Table1[[#This Row],[MOH 711 SGBV Total Survivors Seen]]</f>
        <v>0</v>
      </c>
      <c r="DD668" s="6">
        <f t="shared" si="117"/>
        <v>0</v>
      </c>
      <c r="DE668" s="6">
        <f t="shared" si="118"/>
        <v>0</v>
      </c>
      <c r="DF668" s="6">
        <f>SUM(Table1[[#This Row],[MOH 731_HIV_TB_StartTPT_&lt;15 HV03-31]:[MOH 731_HIV_TB_StartTPT_15+ HV03-32]])</f>
        <v>0</v>
      </c>
      <c r="DG668" s="6">
        <f t="shared" si="119"/>
        <v>0</v>
      </c>
      <c r="DH668" s="18"/>
      <c r="DI668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('202409_n2fmLyn0KHV','202409','n2fmLyn0KHV','15223','0','1','0','0','0','0','0','0','0','0','0','0','0','0','0','0','0','0','0','0','0','0','0','0','0','0','0','0','0','0','0','0');</v>
      </c>
    </row>
    <row r="669" spans="2:113" x14ac:dyDescent="0.25">
      <c r="B669" s="1">
        <v>202409</v>
      </c>
      <c r="C669" s="2">
        <v>45536</v>
      </c>
      <c r="D669" s="1">
        <v>202409</v>
      </c>
      <c r="E669" s="1"/>
      <c r="F669" s="1" t="s">
        <v>366</v>
      </c>
      <c r="G669" s="1" t="s">
        <v>367</v>
      </c>
      <c r="H669" s="1">
        <v>28856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>
        <v>5</v>
      </c>
      <c r="BZ669" s="1"/>
      <c r="CA669" s="1"/>
      <c r="CB669" s="16">
        <f>SUM(Table1[[#This Row],[MOH 731_HTS_Positive_2-9 _(M)_ HV01-06]:[MOH 731_HTS_Positive_25+ _(F) (Including PMTCT)_HV01-15]])</f>
        <v>0</v>
      </c>
      <c r="CC669" s="16">
        <f>SUM(Table1[[#This Row],[MOH 731_HTS_Tests _(M)_ HV01-01]:[MOH 731_HTS_Tests _(F) (Including PMTCT)_ HV01-02]])</f>
        <v>0</v>
      </c>
      <c r="CD669" s="16">
        <f>Table1[[#This Row],[MOH 711 New ANC clients]]</f>
        <v>5</v>
      </c>
      <c r="CE669" s="6">
        <f>SUM(Table1[[#This Row],[MOH 731_EMTCT_Tested at ANC_Initial_HV02-02]])</f>
        <v>0</v>
      </c>
      <c r="CF669" s="6">
        <f t="shared" si="121"/>
        <v>0</v>
      </c>
      <c r="CG669" s="6">
        <f t="shared" si="121"/>
        <v>0</v>
      </c>
      <c r="CH669" s="6">
        <f>SUM(Table1[[#This Row],[MOH 731_EMTCT_Known Positive at 1st ANC_HV02-01]])</f>
        <v>0</v>
      </c>
      <c r="CI669" s="6">
        <f>SUM(Table1[[#This Row],[MOH 731_EMTCT_Positive Results_ANC_HV02-10]])</f>
        <v>0</v>
      </c>
      <c r="CJ669" s="6">
        <f t="shared" si="111"/>
        <v>0</v>
      </c>
      <c r="CK669" s="6">
        <f t="shared" si="112"/>
        <v>0</v>
      </c>
      <c r="CL669" s="6">
        <f>Table1[[#This Row],[MOH 731_EMTCT_Start HAART_ANC_HV02-15]]</f>
        <v>0</v>
      </c>
      <c r="CM669" s="6">
        <f>Table1[[#This Row],[MOH 731_EMTCT_On HAART at 1st ANC_HV02-14]]</f>
        <v>0</v>
      </c>
      <c r="CN669" s="6">
        <f>SUM(Table1[[#This Row],[MOH 731_HIV_TB_StartART_&lt;1 (M) HV03-01]:[MOH 731_HIV_TB_StartART_25+_(F)_HV03-14]])</f>
        <v>0</v>
      </c>
      <c r="CO669" s="6">
        <f>SUM(Table1[[#This Row],[MOH 731_HIV_TB_OnART_&lt;1 (M) HV03-15]:[MOH 731_HIV_TB_OnART_25+_(F)_HV03-28]])</f>
        <v>0</v>
      </c>
      <c r="CP669" s="6">
        <f>Table1[[#This Row],[anc1_731]]</f>
        <v>5</v>
      </c>
      <c r="CQ669" s="6">
        <f>Table1[[#This Row],[anc_kp]]</f>
        <v>0</v>
      </c>
      <c r="CR669" s="6">
        <f>Table1[[#This Row],[MOH 731_HIV_TB cases_New_HV03-61]]</f>
        <v>0</v>
      </c>
      <c r="CS669" s="6">
        <f>Table1[[#This Row],[MOH 731_HIV_TB New_KnownHIVPositive(KPs)_HV03-62]]</f>
        <v>0</v>
      </c>
      <c r="CT669" s="6">
        <f t="shared" si="113"/>
        <v>0</v>
      </c>
      <c r="CU669" s="6">
        <f t="shared" si="114"/>
        <v>0</v>
      </c>
      <c r="CV669" s="6">
        <f>Table1[[#This Row],[MOH 731_HIV_TB New HIV Positive_HV03-63]]</f>
        <v>0</v>
      </c>
      <c r="CW669" s="6">
        <f>Table1[[#This Row],[MOH 731_HIV_TB New Known HIV Positive (KP) on HAART_HV03-64]]</f>
        <v>0</v>
      </c>
      <c r="CX669" s="6">
        <f>Table1[[#This Row],[MOH 731_HIV_TB New_start_HAART_HV03-65]]</f>
        <v>0</v>
      </c>
      <c r="CY669" s="6">
        <f>SUM(Table1[[#This Row],[tb_alreadyart_3082]:[tb_newart_3083]])</f>
        <v>0</v>
      </c>
      <c r="CZ669" s="6">
        <f>SUM(Table1[[#This Row],[MOH 731_HTS_No. Initiated on PrEP (NEW)_General popn _(M)_ HV01-19]:[MOH 731_HTS_No. Initiated on PrEP (NEW)_Pregnant and breastfeeding women HV01-31]])</f>
        <v>0</v>
      </c>
      <c r="DA669" s="6">
        <f t="shared" si="115"/>
        <v>0</v>
      </c>
      <c r="DB669" s="6">
        <f t="shared" si="116"/>
        <v>0</v>
      </c>
      <c r="DC669" s="6">
        <f>Table1[[#This Row],[MOH 711 SGBV Total Survivors Seen]]</f>
        <v>0</v>
      </c>
      <c r="DD669" s="6">
        <f t="shared" si="117"/>
        <v>0</v>
      </c>
      <c r="DE669" s="6">
        <f t="shared" si="118"/>
        <v>0</v>
      </c>
      <c r="DF669" s="6">
        <f>SUM(Table1[[#This Row],[MOH 731_HIV_TB_StartTPT_&lt;15 HV03-31]:[MOH 731_HIV_TB_StartTPT_15+ HV03-32]])</f>
        <v>0</v>
      </c>
      <c r="DG669" s="6">
        <f t="shared" si="119"/>
        <v>0</v>
      </c>
      <c r="DH669" s="18"/>
      <c r="DI669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('202409_woo73ODABSf','202409','woo73ODABSf','28856','0','0','5','0','0','0','0','0','0','0','0','0','0','0','5','0','0','0','0','0','0','0','0','0','0','0','0','0','0','0','0','0');</v>
      </c>
    </row>
    <row r="670" spans="2:113" x14ac:dyDescent="0.25">
      <c r="B670" s="1">
        <v>202409</v>
      </c>
      <c r="C670" s="2">
        <v>45536</v>
      </c>
      <c r="D670" s="1">
        <v>202409</v>
      </c>
      <c r="E670" s="1"/>
      <c r="F670" s="1" t="s">
        <v>368</v>
      </c>
      <c r="G670" s="1" t="s">
        <v>369</v>
      </c>
      <c r="H670" s="1">
        <v>15346</v>
      </c>
      <c r="I670" s="1"/>
      <c r="J670" s="1">
        <v>4</v>
      </c>
      <c r="K670" s="1">
        <v>2</v>
      </c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6">
        <f>SUM(Table1[[#This Row],[MOH 731_HTS_Positive_2-9 _(M)_ HV01-06]:[MOH 731_HTS_Positive_25+ _(F) (Including PMTCT)_HV01-15]])</f>
        <v>0</v>
      </c>
      <c r="CC670" s="16">
        <f>SUM(Table1[[#This Row],[MOH 731_HTS_Tests _(M)_ HV01-01]:[MOH 731_HTS_Tests _(F) (Including PMTCT)_ HV01-02]])</f>
        <v>6</v>
      </c>
      <c r="CD670" s="16">
        <f>Table1[[#This Row],[MOH 711 New ANC clients]]</f>
        <v>0</v>
      </c>
      <c r="CE670" s="6">
        <f>SUM(Table1[[#This Row],[MOH 731_EMTCT_Tested at ANC_Initial_HV02-02]])</f>
        <v>0</v>
      </c>
      <c r="CF670" s="6">
        <f t="shared" si="121"/>
        <v>0</v>
      </c>
      <c r="CG670" s="6">
        <f t="shared" si="121"/>
        <v>0</v>
      </c>
      <c r="CH670" s="6">
        <f>SUM(Table1[[#This Row],[MOH 731_EMTCT_Known Positive at 1st ANC_HV02-01]])</f>
        <v>0</v>
      </c>
      <c r="CI670" s="6">
        <f>SUM(Table1[[#This Row],[MOH 731_EMTCT_Positive Results_ANC_HV02-10]])</f>
        <v>0</v>
      </c>
      <c r="CJ670" s="6">
        <f t="shared" si="111"/>
        <v>0</v>
      </c>
      <c r="CK670" s="6">
        <f t="shared" si="112"/>
        <v>0</v>
      </c>
      <c r="CL670" s="6">
        <f>Table1[[#This Row],[MOH 731_EMTCT_Start HAART_ANC_HV02-15]]</f>
        <v>0</v>
      </c>
      <c r="CM670" s="6">
        <f>Table1[[#This Row],[MOH 731_EMTCT_On HAART at 1st ANC_HV02-14]]</f>
        <v>0</v>
      </c>
      <c r="CN670" s="6">
        <f>SUM(Table1[[#This Row],[MOH 731_HIV_TB_StartART_&lt;1 (M) HV03-01]:[MOH 731_HIV_TB_StartART_25+_(F)_HV03-14]])</f>
        <v>0</v>
      </c>
      <c r="CO670" s="6">
        <f>SUM(Table1[[#This Row],[MOH 731_HIV_TB_OnART_&lt;1 (M) HV03-15]:[MOH 731_HIV_TB_OnART_25+_(F)_HV03-28]])</f>
        <v>0</v>
      </c>
      <c r="CP670" s="6">
        <f>Table1[[#This Row],[anc1_731]]</f>
        <v>0</v>
      </c>
      <c r="CQ670" s="6">
        <f>Table1[[#This Row],[anc_kp]]</f>
        <v>0</v>
      </c>
      <c r="CR670" s="6">
        <f>Table1[[#This Row],[MOH 731_HIV_TB cases_New_HV03-61]]</f>
        <v>0</v>
      </c>
      <c r="CS670" s="6">
        <f>Table1[[#This Row],[MOH 731_HIV_TB New_KnownHIVPositive(KPs)_HV03-62]]</f>
        <v>0</v>
      </c>
      <c r="CT670" s="6">
        <f t="shared" si="113"/>
        <v>0</v>
      </c>
      <c r="CU670" s="6">
        <f t="shared" si="114"/>
        <v>0</v>
      </c>
      <c r="CV670" s="6">
        <f>Table1[[#This Row],[MOH 731_HIV_TB New HIV Positive_HV03-63]]</f>
        <v>0</v>
      </c>
      <c r="CW670" s="6">
        <f>Table1[[#This Row],[MOH 731_HIV_TB New Known HIV Positive (KP) on HAART_HV03-64]]</f>
        <v>0</v>
      </c>
      <c r="CX670" s="6">
        <f>Table1[[#This Row],[MOH 731_HIV_TB New_start_HAART_HV03-65]]</f>
        <v>0</v>
      </c>
      <c r="CY670" s="6">
        <f>SUM(Table1[[#This Row],[tb_alreadyart_3082]:[tb_newart_3083]])</f>
        <v>0</v>
      </c>
      <c r="CZ670" s="6">
        <f>SUM(Table1[[#This Row],[MOH 731_HTS_No. Initiated on PrEP (NEW)_General popn _(M)_ HV01-19]:[MOH 731_HTS_No. Initiated on PrEP (NEW)_Pregnant and breastfeeding women HV01-31]])</f>
        <v>0</v>
      </c>
      <c r="DA670" s="6">
        <f t="shared" si="115"/>
        <v>0</v>
      </c>
      <c r="DB670" s="6">
        <f t="shared" si="116"/>
        <v>0</v>
      </c>
      <c r="DC670" s="6">
        <f>Table1[[#This Row],[MOH 711 SGBV Total Survivors Seen]]</f>
        <v>0</v>
      </c>
      <c r="DD670" s="6">
        <f t="shared" si="117"/>
        <v>0</v>
      </c>
      <c r="DE670" s="6">
        <f t="shared" si="118"/>
        <v>0</v>
      </c>
      <c r="DF670" s="6">
        <f>SUM(Table1[[#This Row],[MOH 731_HIV_TB_StartTPT_&lt;15 HV03-31]:[MOH 731_HIV_TB_StartTPT_15+ HV03-32]])</f>
        <v>0</v>
      </c>
      <c r="DG670" s="6">
        <f t="shared" si="119"/>
        <v>0</v>
      </c>
      <c r="DH670" s="18"/>
      <c r="DI670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('202409_M6YiQfV3Ju7','202409','M6YiQfV3Ju7','15346','0','6','0','0','0','0','0','0','0','0','0','0','0','0','0','0','0','0','0','0','0','0','0','0','0','0','0','0','0','0','0','0');</v>
      </c>
    </row>
    <row r="671" spans="2:113" x14ac:dyDescent="0.25">
      <c r="B671" s="1">
        <v>202409</v>
      </c>
      <c r="C671" s="2">
        <v>45536</v>
      </c>
      <c r="D671" s="1">
        <v>202409</v>
      </c>
      <c r="E671" s="1"/>
      <c r="F671" s="1" t="s">
        <v>588</v>
      </c>
      <c r="G671" s="1" t="s">
        <v>589</v>
      </c>
      <c r="H671" s="1">
        <v>15352</v>
      </c>
      <c r="I671" s="1"/>
      <c r="J671" s="1"/>
      <c r="K671" s="1">
        <v>30</v>
      </c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>
        <v>6</v>
      </c>
      <c r="AK671" s="1">
        <v>5</v>
      </c>
      <c r="AL671" s="1">
        <v>2</v>
      </c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6">
        <f>SUM(Table1[[#This Row],[MOH 731_HTS_Positive_2-9 _(M)_ HV01-06]:[MOH 731_HTS_Positive_25+ _(F) (Including PMTCT)_HV01-15]])</f>
        <v>0</v>
      </c>
      <c r="CC671" s="16">
        <f>SUM(Table1[[#This Row],[MOH 731_HTS_Tests _(M)_ HV01-01]:[MOH 731_HTS_Tests _(F) (Including PMTCT)_ HV01-02]])</f>
        <v>30</v>
      </c>
      <c r="CD671" s="16">
        <f>Table1[[#This Row],[MOH 711 New ANC clients]]</f>
        <v>0</v>
      </c>
      <c r="CE671" s="6">
        <f>SUM(Table1[[#This Row],[MOH 731_EMTCT_Tested at ANC_Initial_HV02-02]])</f>
        <v>6</v>
      </c>
      <c r="CF671" s="6">
        <f t="shared" si="121"/>
        <v>0</v>
      </c>
      <c r="CG671" s="6">
        <f t="shared" si="121"/>
        <v>0</v>
      </c>
      <c r="CH671" s="6">
        <f>SUM(Table1[[#This Row],[MOH 731_EMTCT_Known Positive at 1st ANC_HV02-01]])</f>
        <v>0</v>
      </c>
      <c r="CI671" s="6">
        <f>SUM(Table1[[#This Row],[MOH 731_EMTCT_Positive Results_ANC_HV02-10]])</f>
        <v>0</v>
      </c>
      <c r="CJ671" s="6">
        <f t="shared" si="111"/>
        <v>0</v>
      </c>
      <c r="CK671" s="6">
        <f t="shared" si="112"/>
        <v>0</v>
      </c>
      <c r="CL671" s="6">
        <f>Table1[[#This Row],[MOH 731_EMTCT_Start HAART_ANC_HV02-15]]</f>
        <v>0</v>
      </c>
      <c r="CM671" s="6">
        <f>Table1[[#This Row],[MOH 731_EMTCT_On HAART at 1st ANC_HV02-14]]</f>
        <v>0</v>
      </c>
      <c r="CN671" s="6">
        <f>SUM(Table1[[#This Row],[MOH 731_HIV_TB_StartART_&lt;1 (M) HV03-01]:[MOH 731_HIV_TB_StartART_25+_(F)_HV03-14]])</f>
        <v>0</v>
      </c>
      <c r="CO671" s="6">
        <f>SUM(Table1[[#This Row],[MOH 731_HIV_TB_OnART_&lt;1 (M) HV03-15]:[MOH 731_HIV_TB_OnART_25+_(F)_HV03-28]])</f>
        <v>0</v>
      </c>
      <c r="CP671" s="6">
        <f>Table1[[#This Row],[anc1_731]]</f>
        <v>0</v>
      </c>
      <c r="CQ671" s="6">
        <f>Table1[[#This Row],[anc_kp]]</f>
        <v>0</v>
      </c>
      <c r="CR671" s="6">
        <f>Table1[[#This Row],[MOH 731_HIV_TB cases_New_HV03-61]]</f>
        <v>0</v>
      </c>
      <c r="CS671" s="6">
        <f>Table1[[#This Row],[MOH 731_HIV_TB New_KnownHIVPositive(KPs)_HV03-62]]</f>
        <v>0</v>
      </c>
      <c r="CT671" s="6">
        <f t="shared" si="113"/>
        <v>0</v>
      </c>
      <c r="CU671" s="6">
        <f t="shared" si="114"/>
        <v>0</v>
      </c>
      <c r="CV671" s="6">
        <f>Table1[[#This Row],[MOH 731_HIV_TB New HIV Positive_HV03-63]]</f>
        <v>0</v>
      </c>
      <c r="CW671" s="6">
        <f>Table1[[#This Row],[MOH 731_HIV_TB New Known HIV Positive (KP) on HAART_HV03-64]]</f>
        <v>0</v>
      </c>
      <c r="CX671" s="6">
        <f>Table1[[#This Row],[MOH 731_HIV_TB New_start_HAART_HV03-65]]</f>
        <v>0</v>
      </c>
      <c r="CY671" s="6">
        <f>SUM(Table1[[#This Row],[tb_alreadyart_3082]:[tb_newart_3083]])</f>
        <v>0</v>
      </c>
      <c r="CZ671" s="6">
        <f>SUM(Table1[[#This Row],[MOH 731_HTS_No. Initiated on PrEP (NEW)_General popn _(M)_ HV01-19]:[MOH 731_HTS_No. Initiated on PrEP (NEW)_Pregnant and breastfeeding women HV01-31]])</f>
        <v>0</v>
      </c>
      <c r="DA671" s="6">
        <f t="shared" si="115"/>
        <v>0</v>
      </c>
      <c r="DB671" s="6">
        <f t="shared" si="116"/>
        <v>0</v>
      </c>
      <c r="DC671" s="6">
        <f>Table1[[#This Row],[MOH 711 SGBV Total Survivors Seen]]</f>
        <v>0</v>
      </c>
      <c r="DD671" s="6">
        <f t="shared" si="117"/>
        <v>0</v>
      </c>
      <c r="DE671" s="6">
        <f t="shared" si="118"/>
        <v>0</v>
      </c>
      <c r="DF671" s="6">
        <f>SUM(Table1[[#This Row],[MOH 731_HIV_TB_StartTPT_&lt;15 HV03-31]:[MOH 731_HIV_TB_StartTPT_15+ HV03-32]])</f>
        <v>0</v>
      </c>
      <c r="DG671" s="6">
        <f t="shared" si="119"/>
        <v>0</v>
      </c>
      <c r="DH671" s="18"/>
      <c r="DI671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('202409_K7qFcEy5ljh','202409','K7qFcEy5ljh','15352','0','30','0','6','0','0','0','0','0','0','0','0','0','0','0','0','0','0','0','0','0','0','0','0','0','0','0','0','0','0','0','0');</v>
      </c>
    </row>
    <row r="672" spans="2:113" x14ac:dyDescent="0.25">
      <c r="B672" s="1">
        <v>202409</v>
      </c>
      <c r="C672" s="2">
        <v>45536</v>
      </c>
      <c r="D672" s="1">
        <v>202409</v>
      </c>
      <c r="E672" s="1"/>
      <c r="F672" s="1" t="s">
        <v>374</v>
      </c>
      <c r="G672" s="1" t="s">
        <v>375</v>
      </c>
      <c r="H672" s="1">
        <v>17804</v>
      </c>
      <c r="I672" s="1"/>
      <c r="J672" s="1">
        <v>8</v>
      </c>
      <c r="K672" s="1">
        <v>9</v>
      </c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6">
        <f>SUM(Table1[[#This Row],[MOH 731_HTS_Positive_2-9 _(M)_ HV01-06]:[MOH 731_HTS_Positive_25+ _(F) (Including PMTCT)_HV01-15]])</f>
        <v>0</v>
      </c>
      <c r="CC672" s="16">
        <f>SUM(Table1[[#This Row],[MOH 731_HTS_Tests _(M)_ HV01-01]:[MOH 731_HTS_Tests _(F) (Including PMTCT)_ HV01-02]])</f>
        <v>17</v>
      </c>
      <c r="CD672" s="16">
        <f>Table1[[#This Row],[MOH 711 New ANC clients]]</f>
        <v>0</v>
      </c>
      <c r="CE672" s="6">
        <f>SUM(Table1[[#This Row],[MOH 731_EMTCT_Tested at ANC_Initial_HV02-02]])</f>
        <v>0</v>
      </c>
      <c r="CF672" s="6">
        <f t="shared" si="121"/>
        <v>0</v>
      </c>
      <c r="CG672" s="6">
        <f t="shared" si="121"/>
        <v>0</v>
      </c>
      <c r="CH672" s="6">
        <f>SUM(Table1[[#This Row],[MOH 731_EMTCT_Known Positive at 1st ANC_HV02-01]])</f>
        <v>0</v>
      </c>
      <c r="CI672" s="6">
        <f>SUM(Table1[[#This Row],[MOH 731_EMTCT_Positive Results_ANC_HV02-10]])</f>
        <v>0</v>
      </c>
      <c r="CJ672" s="6">
        <f t="shared" si="111"/>
        <v>0</v>
      </c>
      <c r="CK672" s="6">
        <f t="shared" si="112"/>
        <v>0</v>
      </c>
      <c r="CL672" s="6">
        <f>Table1[[#This Row],[MOH 731_EMTCT_Start HAART_ANC_HV02-15]]</f>
        <v>0</v>
      </c>
      <c r="CM672" s="6">
        <f>Table1[[#This Row],[MOH 731_EMTCT_On HAART at 1st ANC_HV02-14]]</f>
        <v>0</v>
      </c>
      <c r="CN672" s="6">
        <f>SUM(Table1[[#This Row],[MOH 731_HIV_TB_StartART_&lt;1 (M) HV03-01]:[MOH 731_HIV_TB_StartART_25+_(F)_HV03-14]])</f>
        <v>0</v>
      </c>
      <c r="CO672" s="6">
        <f>SUM(Table1[[#This Row],[MOH 731_HIV_TB_OnART_&lt;1 (M) HV03-15]:[MOH 731_HIV_TB_OnART_25+_(F)_HV03-28]])</f>
        <v>0</v>
      </c>
      <c r="CP672" s="6">
        <f>Table1[[#This Row],[anc1_731]]</f>
        <v>0</v>
      </c>
      <c r="CQ672" s="6">
        <f>Table1[[#This Row],[anc_kp]]</f>
        <v>0</v>
      </c>
      <c r="CR672" s="6">
        <f>Table1[[#This Row],[MOH 731_HIV_TB cases_New_HV03-61]]</f>
        <v>0</v>
      </c>
      <c r="CS672" s="6">
        <f>Table1[[#This Row],[MOH 731_HIV_TB New_KnownHIVPositive(KPs)_HV03-62]]</f>
        <v>0</v>
      </c>
      <c r="CT672" s="6">
        <f t="shared" si="113"/>
        <v>0</v>
      </c>
      <c r="CU672" s="6">
        <f t="shared" si="114"/>
        <v>0</v>
      </c>
      <c r="CV672" s="6">
        <f>Table1[[#This Row],[MOH 731_HIV_TB New HIV Positive_HV03-63]]</f>
        <v>0</v>
      </c>
      <c r="CW672" s="6">
        <f>Table1[[#This Row],[MOH 731_HIV_TB New Known HIV Positive (KP) on HAART_HV03-64]]</f>
        <v>0</v>
      </c>
      <c r="CX672" s="6">
        <f>Table1[[#This Row],[MOH 731_HIV_TB New_start_HAART_HV03-65]]</f>
        <v>0</v>
      </c>
      <c r="CY672" s="6">
        <f>SUM(Table1[[#This Row],[tb_alreadyart_3082]:[tb_newart_3083]])</f>
        <v>0</v>
      </c>
      <c r="CZ672" s="6">
        <f>SUM(Table1[[#This Row],[MOH 731_HTS_No. Initiated on PrEP (NEW)_General popn _(M)_ HV01-19]:[MOH 731_HTS_No. Initiated on PrEP (NEW)_Pregnant and breastfeeding women HV01-31]])</f>
        <v>0</v>
      </c>
      <c r="DA672" s="6">
        <f t="shared" si="115"/>
        <v>0</v>
      </c>
      <c r="DB672" s="6">
        <f t="shared" si="116"/>
        <v>0</v>
      </c>
      <c r="DC672" s="6">
        <f>Table1[[#This Row],[MOH 711 SGBV Total Survivors Seen]]</f>
        <v>0</v>
      </c>
      <c r="DD672" s="6">
        <f t="shared" si="117"/>
        <v>0</v>
      </c>
      <c r="DE672" s="6">
        <f t="shared" si="118"/>
        <v>0</v>
      </c>
      <c r="DF672" s="6">
        <f>SUM(Table1[[#This Row],[MOH 731_HIV_TB_StartTPT_&lt;15 HV03-31]:[MOH 731_HIV_TB_StartTPT_15+ HV03-32]])</f>
        <v>0</v>
      </c>
      <c r="DG672" s="6">
        <f t="shared" si="119"/>
        <v>0</v>
      </c>
      <c r="DH672" s="18"/>
      <c r="DI672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('202409_Or9kr8eRS3t','202409','Or9kr8eRS3t','17804','0','17','0','0','0','0','0','0','0','0','0','0','0','0','0','0','0','0','0','0','0','0','0','0','0','0','0','0','0','0','0','0');</v>
      </c>
    </row>
    <row r="673" spans="2:113" x14ac:dyDescent="0.25">
      <c r="B673" s="1">
        <v>202409</v>
      </c>
      <c r="C673" s="2">
        <v>45536</v>
      </c>
      <c r="D673" s="1">
        <v>202409</v>
      </c>
      <c r="E673" s="1"/>
      <c r="F673" s="1" t="s">
        <v>775</v>
      </c>
      <c r="G673" s="1" t="s">
        <v>776</v>
      </c>
      <c r="H673" s="1">
        <v>24710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>
        <v>9</v>
      </c>
      <c r="BZ673" s="1"/>
      <c r="CA673" s="1"/>
      <c r="CB673" s="16">
        <f>SUM(Table1[[#This Row],[MOH 731_HTS_Positive_2-9 _(M)_ HV01-06]:[MOH 731_HTS_Positive_25+ _(F) (Including PMTCT)_HV01-15]])</f>
        <v>0</v>
      </c>
      <c r="CC673" s="16">
        <f>SUM(Table1[[#This Row],[MOH 731_HTS_Tests _(M)_ HV01-01]:[MOH 731_HTS_Tests _(F) (Including PMTCT)_ HV01-02]])</f>
        <v>0</v>
      </c>
      <c r="CD673" s="16">
        <f>Table1[[#This Row],[MOH 711 New ANC clients]]</f>
        <v>9</v>
      </c>
      <c r="CE673" s="6">
        <f>SUM(Table1[[#This Row],[MOH 731_EMTCT_Tested at ANC_Initial_HV02-02]])</f>
        <v>0</v>
      </c>
      <c r="CF673" s="6">
        <f t="shared" si="121"/>
        <v>0</v>
      </c>
      <c r="CG673" s="6">
        <f t="shared" si="121"/>
        <v>0</v>
      </c>
      <c r="CH673" s="6">
        <f>SUM(Table1[[#This Row],[MOH 731_EMTCT_Known Positive at 1st ANC_HV02-01]])</f>
        <v>0</v>
      </c>
      <c r="CI673" s="6">
        <f>SUM(Table1[[#This Row],[MOH 731_EMTCT_Positive Results_ANC_HV02-10]])</f>
        <v>0</v>
      </c>
      <c r="CJ673" s="6">
        <f t="shared" si="111"/>
        <v>0</v>
      </c>
      <c r="CK673" s="6">
        <f t="shared" si="112"/>
        <v>0</v>
      </c>
      <c r="CL673" s="6">
        <f>Table1[[#This Row],[MOH 731_EMTCT_Start HAART_ANC_HV02-15]]</f>
        <v>0</v>
      </c>
      <c r="CM673" s="6">
        <f>Table1[[#This Row],[MOH 731_EMTCT_On HAART at 1st ANC_HV02-14]]</f>
        <v>0</v>
      </c>
      <c r="CN673" s="6">
        <f>SUM(Table1[[#This Row],[MOH 731_HIV_TB_StartART_&lt;1 (M) HV03-01]:[MOH 731_HIV_TB_StartART_25+_(F)_HV03-14]])</f>
        <v>0</v>
      </c>
      <c r="CO673" s="6">
        <f>SUM(Table1[[#This Row],[MOH 731_HIV_TB_OnART_&lt;1 (M) HV03-15]:[MOH 731_HIV_TB_OnART_25+_(F)_HV03-28]])</f>
        <v>0</v>
      </c>
      <c r="CP673" s="6">
        <f>Table1[[#This Row],[anc1_731]]</f>
        <v>9</v>
      </c>
      <c r="CQ673" s="6">
        <f>Table1[[#This Row],[anc_kp]]</f>
        <v>0</v>
      </c>
      <c r="CR673" s="6">
        <f>Table1[[#This Row],[MOH 731_HIV_TB cases_New_HV03-61]]</f>
        <v>0</v>
      </c>
      <c r="CS673" s="6">
        <f>Table1[[#This Row],[MOH 731_HIV_TB New_KnownHIVPositive(KPs)_HV03-62]]</f>
        <v>0</v>
      </c>
      <c r="CT673" s="6">
        <f t="shared" si="113"/>
        <v>0</v>
      </c>
      <c r="CU673" s="6">
        <f t="shared" si="114"/>
        <v>0</v>
      </c>
      <c r="CV673" s="6">
        <f>Table1[[#This Row],[MOH 731_HIV_TB New HIV Positive_HV03-63]]</f>
        <v>0</v>
      </c>
      <c r="CW673" s="6">
        <f>Table1[[#This Row],[MOH 731_HIV_TB New Known HIV Positive (KP) on HAART_HV03-64]]</f>
        <v>0</v>
      </c>
      <c r="CX673" s="6">
        <f>Table1[[#This Row],[MOH 731_HIV_TB New_start_HAART_HV03-65]]</f>
        <v>0</v>
      </c>
      <c r="CY673" s="6">
        <f>SUM(Table1[[#This Row],[tb_alreadyart_3082]:[tb_newart_3083]])</f>
        <v>0</v>
      </c>
      <c r="CZ673" s="6">
        <f>SUM(Table1[[#This Row],[MOH 731_HTS_No. Initiated on PrEP (NEW)_General popn _(M)_ HV01-19]:[MOH 731_HTS_No. Initiated on PrEP (NEW)_Pregnant and breastfeeding women HV01-31]])</f>
        <v>0</v>
      </c>
      <c r="DA673" s="6">
        <f t="shared" si="115"/>
        <v>0</v>
      </c>
      <c r="DB673" s="6">
        <f t="shared" si="116"/>
        <v>0</v>
      </c>
      <c r="DC673" s="6">
        <f>Table1[[#This Row],[MOH 711 SGBV Total Survivors Seen]]</f>
        <v>0</v>
      </c>
      <c r="DD673" s="6">
        <f t="shared" si="117"/>
        <v>0</v>
      </c>
      <c r="DE673" s="6">
        <f t="shared" si="118"/>
        <v>0</v>
      </c>
      <c r="DF673" s="6">
        <f>SUM(Table1[[#This Row],[MOH 731_HIV_TB_StartTPT_&lt;15 HV03-31]:[MOH 731_HIV_TB_StartTPT_15+ HV03-32]])</f>
        <v>0</v>
      </c>
      <c r="DG673" s="6">
        <f t="shared" si="119"/>
        <v>0</v>
      </c>
      <c r="DH673" s="18"/>
      <c r="DI673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('202409_T4bSIognoBO','202409','T4bSIognoBO','24710','0','0','9','0','0','0','0','0','0','0','0','0','0','0','9','0','0','0','0','0','0','0','0','0','0','0','0','0','0','0','0','0');</v>
      </c>
    </row>
    <row r="674" spans="2:113" x14ac:dyDescent="0.25">
      <c r="B674" s="1">
        <v>202409</v>
      </c>
      <c r="C674" s="2">
        <v>45536</v>
      </c>
      <c r="D674" s="1">
        <v>202409</v>
      </c>
      <c r="E674" s="1"/>
      <c r="F674" s="1" t="s">
        <v>598</v>
      </c>
      <c r="G674" s="1" t="s">
        <v>599</v>
      </c>
      <c r="H674" s="1">
        <v>17349</v>
      </c>
      <c r="I674" s="1"/>
      <c r="J674" s="1">
        <v>9</v>
      </c>
      <c r="K674" s="1">
        <v>23</v>
      </c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>
        <v>2</v>
      </c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>
        <v>2</v>
      </c>
      <c r="BZ674" s="1"/>
      <c r="CA674" s="1"/>
      <c r="CB674" s="16">
        <f>SUM(Table1[[#This Row],[MOH 731_HTS_Positive_2-9 _(M)_ HV01-06]:[MOH 731_HTS_Positive_25+ _(F) (Including PMTCT)_HV01-15]])</f>
        <v>0</v>
      </c>
      <c r="CC674" s="16">
        <f>SUM(Table1[[#This Row],[MOH 731_HTS_Tests _(M)_ HV01-01]:[MOH 731_HTS_Tests _(F) (Including PMTCT)_ HV01-02]])</f>
        <v>32</v>
      </c>
      <c r="CD674" s="16">
        <f>Table1[[#This Row],[MOH 711 New ANC clients]]</f>
        <v>2</v>
      </c>
      <c r="CE674" s="6">
        <f>SUM(Table1[[#This Row],[MOH 731_EMTCT_Tested at ANC_Initial_HV02-02]])</f>
        <v>2</v>
      </c>
      <c r="CF674" s="6">
        <f t="shared" si="121"/>
        <v>0</v>
      </c>
      <c r="CG674" s="6">
        <f t="shared" si="121"/>
        <v>0</v>
      </c>
      <c r="CH674" s="6">
        <f>SUM(Table1[[#This Row],[MOH 731_EMTCT_Known Positive at 1st ANC_HV02-01]])</f>
        <v>0</v>
      </c>
      <c r="CI674" s="6">
        <f>SUM(Table1[[#This Row],[MOH 731_EMTCT_Positive Results_ANC_HV02-10]])</f>
        <v>0</v>
      </c>
      <c r="CJ674" s="6">
        <f t="shared" si="111"/>
        <v>0</v>
      </c>
      <c r="CK674" s="6">
        <f t="shared" si="112"/>
        <v>0</v>
      </c>
      <c r="CL674" s="6">
        <f>Table1[[#This Row],[MOH 731_EMTCT_Start HAART_ANC_HV02-15]]</f>
        <v>0</v>
      </c>
      <c r="CM674" s="6">
        <f>Table1[[#This Row],[MOH 731_EMTCT_On HAART at 1st ANC_HV02-14]]</f>
        <v>0</v>
      </c>
      <c r="CN674" s="6">
        <f>SUM(Table1[[#This Row],[MOH 731_HIV_TB_StartART_&lt;1 (M) HV03-01]:[MOH 731_HIV_TB_StartART_25+_(F)_HV03-14]])</f>
        <v>0</v>
      </c>
      <c r="CO674" s="6">
        <f>SUM(Table1[[#This Row],[MOH 731_HIV_TB_OnART_&lt;1 (M) HV03-15]:[MOH 731_HIV_TB_OnART_25+_(F)_HV03-28]])</f>
        <v>0</v>
      </c>
      <c r="CP674" s="6">
        <f>Table1[[#This Row],[anc1_731]]</f>
        <v>2</v>
      </c>
      <c r="CQ674" s="6">
        <f>Table1[[#This Row],[anc_kp]]</f>
        <v>0</v>
      </c>
      <c r="CR674" s="6">
        <f>Table1[[#This Row],[MOH 731_HIV_TB cases_New_HV03-61]]</f>
        <v>0</v>
      </c>
      <c r="CS674" s="6">
        <f>Table1[[#This Row],[MOH 731_HIV_TB New_KnownHIVPositive(KPs)_HV03-62]]</f>
        <v>0</v>
      </c>
      <c r="CT674" s="6">
        <f t="shared" si="113"/>
        <v>0</v>
      </c>
      <c r="CU674" s="6">
        <f t="shared" si="114"/>
        <v>0</v>
      </c>
      <c r="CV674" s="6">
        <f>Table1[[#This Row],[MOH 731_HIV_TB New HIV Positive_HV03-63]]</f>
        <v>0</v>
      </c>
      <c r="CW674" s="6">
        <f>Table1[[#This Row],[MOH 731_HIV_TB New Known HIV Positive (KP) on HAART_HV03-64]]</f>
        <v>0</v>
      </c>
      <c r="CX674" s="6">
        <f>Table1[[#This Row],[MOH 731_HIV_TB New_start_HAART_HV03-65]]</f>
        <v>0</v>
      </c>
      <c r="CY674" s="6">
        <f>SUM(Table1[[#This Row],[tb_alreadyart_3082]:[tb_newart_3083]])</f>
        <v>0</v>
      </c>
      <c r="CZ674" s="6">
        <f>SUM(Table1[[#This Row],[MOH 731_HTS_No. Initiated on PrEP (NEW)_General popn _(M)_ HV01-19]:[MOH 731_HTS_No. Initiated on PrEP (NEW)_Pregnant and breastfeeding women HV01-31]])</f>
        <v>0</v>
      </c>
      <c r="DA674" s="6">
        <f t="shared" si="115"/>
        <v>0</v>
      </c>
      <c r="DB674" s="6">
        <f t="shared" si="116"/>
        <v>0</v>
      </c>
      <c r="DC674" s="6">
        <f>Table1[[#This Row],[MOH 711 SGBV Total Survivors Seen]]</f>
        <v>0</v>
      </c>
      <c r="DD674" s="6">
        <f t="shared" si="117"/>
        <v>0</v>
      </c>
      <c r="DE674" s="6">
        <f t="shared" si="118"/>
        <v>0</v>
      </c>
      <c r="DF674" s="6">
        <f>SUM(Table1[[#This Row],[MOH 731_HIV_TB_StartTPT_&lt;15 HV03-31]:[MOH 731_HIV_TB_StartTPT_15+ HV03-32]])</f>
        <v>0</v>
      </c>
      <c r="DG674" s="6">
        <f t="shared" si="119"/>
        <v>0</v>
      </c>
      <c r="DH674" s="18"/>
      <c r="DI674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('202409_pmG7Xp4Uqwd','202409','pmG7Xp4Uqwd','17349','0','32','2','2','0','0','0','0','0','0','0','0','0','0','2','0','0','0','0','0','0','0','0','0','0','0','0','0','0','0','0','0');</v>
      </c>
    </row>
    <row r="675" spans="2:113" x14ac:dyDescent="0.25">
      <c r="B675" s="1">
        <v>202409</v>
      </c>
      <c r="C675" s="2">
        <v>45536</v>
      </c>
      <c r="D675" s="1">
        <v>202409</v>
      </c>
      <c r="E675" s="1"/>
      <c r="F675" s="1" t="s">
        <v>388</v>
      </c>
      <c r="G675" s="1" t="s">
        <v>389</v>
      </c>
      <c r="H675" s="1">
        <v>24311</v>
      </c>
      <c r="I675" s="1"/>
      <c r="J675" s="1">
        <v>9</v>
      </c>
      <c r="K675" s="1">
        <v>213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>
        <v>73</v>
      </c>
      <c r="AK675" s="1">
        <v>50</v>
      </c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>
        <v>1</v>
      </c>
      <c r="BP675" s="1">
        <v>5</v>
      </c>
      <c r="BQ675" s="1">
        <v>8</v>
      </c>
      <c r="BR675" s="1"/>
      <c r="BS675" s="1"/>
      <c r="BT675" s="1"/>
      <c r="BU675" s="1"/>
      <c r="BV675" s="1"/>
      <c r="BW675" s="1"/>
      <c r="BX675" s="1"/>
      <c r="BY675" s="1">
        <v>73</v>
      </c>
      <c r="BZ675" s="1"/>
      <c r="CA675" s="1"/>
      <c r="CB675" s="16">
        <f>SUM(Table1[[#This Row],[MOH 731_HTS_Positive_2-9 _(M)_ HV01-06]:[MOH 731_HTS_Positive_25+ _(F) (Including PMTCT)_HV01-15]])</f>
        <v>0</v>
      </c>
      <c r="CC675" s="16">
        <f>SUM(Table1[[#This Row],[MOH 731_HTS_Tests _(M)_ HV01-01]:[MOH 731_HTS_Tests _(F) (Including PMTCT)_ HV01-02]])</f>
        <v>222</v>
      </c>
      <c r="CD675" s="16">
        <f>Table1[[#This Row],[MOH 711 New ANC clients]]</f>
        <v>73</v>
      </c>
      <c r="CE675" s="6">
        <f>SUM(Table1[[#This Row],[MOH 731_EMTCT_Tested at ANC_Initial_HV02-02]])</f>
        <v>73</v>
      </c>
      <c r="CF675" s="6">
        <f t="shared" si="121"/>
        <v>0</v>
      </c>
      <c r="CG675" s="6">
        <f t="shared" si="121"/>
        <v>0</v>
      </c>
      <c r="CH675" s="6">
        <f>SUM(Table1[[#This Row],[MOH 731_EMTCT_Known Positive at 1st ANC_HV02-01]])</f>
        <v>0</v>
      </c>
      <c r="CI675" s="6">
        <f>SUM(Table1[[#This Row],[MOH 731_EMTCT_Positive Results_ANC_HV02-10]])</f>
        <v>0</v>
      </c>
      <c r="CJ675" s="6">
        <f t="shared" si="111"/>
        <v>0</v>
      </c>
      <c r="CK675" s="6">
        <f t="shared" si="112"/>
        <v>0</v>
      </c>
      <c r="CL675" s="6">
        <f>Table1[[#This Row],[MOH 731_EMTCT_Start HAART_ANC_HV02-15]]</f>
        <v>0</v>
      </c>
      <c r="CM675" s="6">
        <f>Table1[[#This Row],[MOH 731_EMTCT_On HAART at 1st ANC_HV02-14]]</f>
        <v>0</v>
      </c>
      <c r="CN675" s="6">
        <f>SUM(Table1[[#This Row],[MOH 731_HIV_TB_StartART_&lt;1 (M) HV03-01]:[MOH 731_HIV_TB_StartART_25+_(F)_HV03-14]])</f>
        <v>0</v>
      </c>
      <c r="CO675" s="6">
        <f>SUM(Table1[[#This Row],[MOH 731_HIV_TB_OnART_&lt;1 (M) HV03-15]:[MOH 731_HIV_TB_OnART_25+_(F)_HV03-28]])</f>
        <v>14</v>
      </c>
      <c r="CP675" s="6">
        <f>Table1[[#This Row],[anc1_731]]</f>
        <v>73</v>
      </c>
      <c r="CQ675" s="6">
        <f>Table1[[#This Row],[anc_kp]]</f>
        <v>0</v>
      </c>
      <c r="CR675" s="6">
        <f>Table1[[#This Row],[MOH 731_HIV_TB cases_New_HV03-61]]</f>
        <v>0</v>
      </c>
      <c r="CS675" s="6">
        <f>Table1[[#This Row],[MOH 731_HIV_TB New_KnownHIVPositive(KPs)_HV03-62]]</f>
        <v>0</v>
      </c>
      <c r="CT675" s="6">
        <f t="shared" si="113"/>
        <v>0</v>
      </c>
      <c r="CU675" s="6">
        <f t="shared" si="114"/>
        <v>0</v>
      </c>
      <c r="CV675" s="6">
        <f>Table1[[#This Row],[MOH 731_HIV_TB New HIV Positive_HV03-63]]</f>
        <v>0</v>
      </c>
      <c r="CW675" s="6">
        <f>Table1[[#This Row],[MOH 731_HIV_TB New Known HIV Positive (KP) on HAART_HV03-64]]</f>
        <v>0</v>
      </c>
      <c r="CX675" s="6">
        <f>Table1[[#This Row],[MOH 731_HIV_TB New_start_HAART_HV03-65]]</f>
        <v>0</v>
      </c>
      <c r="CY675" s="6">
        <f>SUM(Table1[[#This Row],[tb_alreadyart_3082]:[tb_newart_3083]])</f>
        <v>0</v>
      </c>
      <c r="CZ675" s="6">
        <f>SUM(Table1[[#This Row],[MOH 731_HTS_No. Initiated on PrEP (NEW)_General popn _(M)_ HV01-19]:[MOH 731_HTS_No. Initiated on PrEP (NEW)_Pregnant and breastfeeding women HV01-31]])</f>
        <v>0</v>
      </c>
      <c r="DA675" s="6">
        <f t="shared" si="115"/>
        <v>0</v>
      </c>
      <c r="DB675" s="6">
        <f t="shared" si="116"/>
        <v>0</v>
      </c>
      <c r="DC675" s="6">
        <f>Table1[[#This Row],[MOH 711 SGBV Total Survivors Seen]]</f>
        <v>0</v>
      </c>
      <c r="DD675" s="6">
        <f t="shared" si="117"/>
        <v>0</v>
      </c>
      <c r="DE675" s="6">
        <f t="shared" si="118"/>
        <v>0</v>
      </c>
      <c r="DF675" s="6">
        <f>SUM(Table1[[#This Row],[MOH 731_HIV_TB_StartTPT_&lt;15 HV03-31]:[MOH 731_HIV_TB_StartTPT_15+ HV03-32]])</f>
        <v>0</v>
      </c>
      <c r="DG675" s="6">
        <f t="shared" si="119"/>
        <v>0</v>
      </c>
      <c r="DH675" s="18"/>
      <c r="DI675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('202409_NRBIFKo2GNh','202409','NRBIFKo2GNh','24311','0','222','73','73','0','0','0','0','0','0','0','0','0','14','73','0','0','0','0','0','0','0','0','0','0','0','0','0','0','0','0','0');</v>
      </c>
    </row>
    <row r="676" spans="2:113" x14ac:dyDescent="0.25">
      <c r="B676" s="1">
        <v>202409</v>
      </c>
      <c r="C676" s="2">
        <v>45536</v>
      </c>
      <c r="D676" s="1">
        <v>202409</v>
      </c>
      <c r="E676" s="1"/>
      <c r="F676" s="1" t="s">
        <v>602</v>
      </c>
      <c r="G676" s="1" t="s">
        <v>603</v>
      </c>
      <c r="H676" s="1">
        <v>15465</v>
      </c>
      <c r="I676" s="1"/>
      <c r="J676" s="1"/>
      <c r="K676" s="1">
        <v>6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>
        <v>2</v>
      </c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>
        <v>3</v>
      </c>
      <c r="BZ676" s="1"/>
      <c r="CA676" s="1"/>
      <c r="CB676" s="16">
        <f>SUM(Table1[[#This Row],[MOH 731_HTS_Positive_2-9 _(M)_ HV01-06]:[MOH 731_HTS_Positive_25+ _(F) (Including PMTCT)_HV01-15]])</f>
        <v>0</v>
      </c>
      <c r="CC676" s="16">
        <f>SUM(Table1[[#This Row],[MOH 731_HTS_Tests _(M)_ HV01-01]:[MOH 731_HTS_Tests _(F) (Including PMTCT)_ HV01-02]])</f>
        <v>6</v>
      </c>
      <c r="CD676" s="16">
        <f>Table1[[#This Row],[MOH 711 New ANC clients]]</f>
        <v>3</v>
      </c>
      <c r="CE676" s="6">
        <f>SUM(Table1[[#This Row],[MOH 731_EMTCT_Tested at ANC_Initial_HV02-02]])</f>
        <v>2</v>
      </c>
      <c r="CF676" s="6">
        <f t="shared" si="121"/>
        <v>0</v>
      </c>
      <c r="CG676" s="6">
        <f t="shared" si="121"/>
        <v>0</v>
      </c>
      <c r="CH676" s="6">
        <f>SUM(Table1[[#This Row],[MOH 731_EMTCT_Known Positive at 1st ANC_HV02-01]])</f>
        <v>0</v>
      </c>
      <c r="CI676" s="6">
        <f>SUM(Table1[[#This Row],[MOH 731_EMTCT_Positive Results_ANC_HV02-10]])</f>
        <v>0</v>
      </c>
      <c r="CJ676" s="6">
        <f t="shared" si="111"/>
        <v>0</v>
      </c>
      <c r="CK676" s="6">
        <f t="shared" si="112"/>
        <v>0</v>
      </c>
      <c r="CL676" s="6">
        <f>Table1[[#This Row],[MOH 731_EMTCT_Start HAART_ANC_HV02-15]]</f>
        <v>0</v>
      </c>
      <c r="CM676" s="6">
        <f>Table1[[#This Row],[MOH 731_EMTCT_On HAART at 1st ANC_HV02-14]]</f>
        <v>0</v>
      </c>
      <c r="CN676" s="6">
        <f>SUM(Table1[[#This Row],[MOH 731_HIV_TB_StartART_&lt;1 (M) HV03-01]:[MOH 731_HIV_TB_StartART_25+_(F)_HV03-14]])</f>
        <v>0</v>
      </c>
      <c r="CO676" s="6">
        <f>SUM(Table1[[#This Row],[MOH 731_HIV_TB_OnART_&lt;1 (M) HV03-15]:[MOH 731_HIV_TB_OnART_25+_(F)_HV03-28]])</f>
        <v>0</v>
      </c>
      <c r="CP676" s="6">
        <f>Table1[[#This Row],[anc1_731]]</f>
        <v>3</v>
      </c>
      <c r="CQ676" s="6">
        <f>Table1[[#This Row],[anc_kp]]</f>
        <v>0</v>
      </c>
      <c r="CR676" s="6">
        <f>Table1[[#This Row],[MOH 731_HIV_TB cases_New_HV03-61]]</f>
        <v>0</v>
      </c>
      <c r="CS676" s="6">
        <f>Table1[[#This Row],[MOH 731_HIV_TB New_KnownHIVPositive(KPs)_HV03-62]]</f>
        <v>0</v>
      </c>
      <c r="CT676" s="6">
        <f t="shared" si="113"/>
        <v>0</v>
      </c>
      <c r="CU676" s="6">
        <f t="shared" si="114"/>
        <v>0</v>
      </c>
      <c r="CV676" s="6">
        <f>Table1[[#This Row],[MOH 731_HIV_TB New HIV Positive_HV03-63]]</f>
        <v>0</v>
      </c>
      <c r="CW676" s="6">
        <f>Table1[[#This Row],[MOH 731_HIV_TB New Known HIV Positive (KP) on HAART_HV03-64]]</f>
        <v>0</v>
      </c>
      <c r="CX676" s="6">
        <f>Table1[[#This Row],[MOH 731_HIV_TB New_start_HAART_HV03-65]]</f>
        <v>0</v>
      </c>
      <c r="CY676" s="6">
        <f>SUM(Table1[[#This Row],[tb_alreadyart_3082]:[tb_newart_3083]])</f>
        <v>0</v>
      </c>
      <c r="CZ676" s="6">
        <f>SUM(Table1[[#This Row],[MOH 731_HTS_No. Initiated on PrEP (NEW)_General popn _(M)_ HV01-19]:[MOH 731_HTS_No. Initiated on PrEP (NEW)_Pregnant and breastfeeding women HV01-31]])</f>
        <v>0</v>
      </c>
      <c r="DA676" s="6">
        <f t="shared" si="115"/>
        <v>0</v>
      </c>
      <c r="DB676" s="6">
        <f t="shared" si="116"/>
        <v>0</v>
      </c>
      <c r="DC676" s="6">
        <f>Table1[[#This Row],[MOH 711 SGBV Total Survivors Seen]]</f>
        <v>0</v>
      </c>
      <c r="DD676" s="6">
        <f t="shared" si="117"/>
        <v>0</v>
      </c>
      <c r="DE676" s="6">
        <f t="shared" si="118"/>
        <v>0</v>
      </c>
      <c r="DF676" s="6">
        <f>SUM(Table1[[#This Row],[MOH 731_HIV_TB_StartTPT_&lt;15 HV03-31]:[MOH 731_HIV_TB_StartTPT_15+ HV03-32]])</f>
        <v>0</v>
      </c>
      <c r="DG676" s="6">
        <f t="shared" si="119"/>
        <v>0</v>
      </c>
      <c r="DH676" s="18"/>
      <c r="DI676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('202409_p2WbCd5HYHz','202409','p2WbCd5HYHz','15465','0','6','3','2','0','0','0','0','0','0','0','0','0','0','3','0','0','0','0','0','0','0','0','0','0','0','0','0','0','0','0','0');</v>
      </c>
    </row>
    <row r="677" spans="2:113" x14ac:dyDescent="0.25">
      <c r="B677" s="1">
        <v>202409</v>
      </c>
      <c r="C677" s="2">
        <v>45536</v>
      </c>
      <c r="D677" s="1">
        <v>202409</v>
      </c>
      <c r="E677" s="1"/>
      <c r="F677" s="1" t="s">
        <v>604</v>
      </c>
      <c r="G677" s="1" t="s">
        <v>605</v>
      </c>
      <c r="H677" s="1">
        <v>28889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>
        <v>2</v>
      </c>
      <c r="BZ677" s="1"/>
      <c r="CA677" s="1"/>
      <c r="CB677" s="16">
        <f>SUM(Table1[[#This Row],[MOH 731_HTS_Positive_2-9 _(M)_ HV01-06]:[MOH 731_HTS_Positive_25+ _(F) (Including PMTCT)_HV01-15]])</f>
        <v>0</v>
      </c>
      <c r="CC677" s="16">
        <f>SUM(Table1[[#This Row],[MOH 731_HTS_Tests _(M)_ HV01-01]:[MOH 731_HTS_Tests _(F) (Including PMTCT)_ HV01-02]])</f>
        <v>0</v>
      </c>
      <c r="CD677" s="16">
        <f>Table1[[#This Row],[MOH 711 New ANC clients]]</f>
        <v>2</v>
      </c>
      <c r="CE677" s="6">
        <f>SUM(Table1[[#This Row],[MOH 731_EMTCT_Tested at ANC_Initial_HV02-02]])</f>
        <v>0</v>
      </c>
      <c r="CF677" s="6">
        <f t="shared" si="121"/>
        <v>0</v>
      </c>
      <c r="CG677" s="6">
        <f t="shared" si="121"/>
        <v>0</v>
      </c>
      <c r="CH677" s="6">
        <f>SUM(Table1[[#This Row],[MOH 731_EMTCT_Known Positive at 1st ANC_HV02-01]])</f>
        <v>0</v>
      </c>
      <c r="CI677" s="6">
        <f>SUM(Table1[[#This Row],[MOH 731_EMTCT_Positive Results_ANC_HV02-10]])</f>
        <v>0</v>
      </c>
      <c r="CJ677" s="6">
        <f t="shared" si="111"/>
        <v>0</v>
      </c>
      <c r="CK677" s="6">
        <f t="shared" si="112"/>
        <v>0</v>
      </c>
      <c r="CL677" s="6">
        <f>Table1[[#This Row],[MOH 731_EMTCT_Start HAART_ANC_HV02-15]]</f>
        <v>0</v>
      </c>
      <c r="CM677" s="6">
        <f>Table1[[#This Row],[MOH 731_EMTCT_On HAART at 1st ANC_HV02-14]]</f>
        <v>0</v>
      </c>
      <c r="CN677" s="6">
        <f>SUM(Table1[[#This Row],[MOH 731_HIV_TB_StartART_&lt;1 (M) HV03-01]:[MOH 731_HIV_TB_StartART_25+_(F)_HV03-14]])</f>
        <v>0</v>
      </c>
      <c r="CO677" s="6">
        <f>SUM(Table1[[#This Row],[MOH 731_HIV_TB_OnART_&lt;1 (M) HV03-15]:[MOH 731_HIV_TB_OnART_25+_(F)_HV03-28]])</f>
        <v>0</v>
      </c>
      <c r="CP677" s="6">
        <f>Table1[[#This Row],[anc1_731]]</f>
        <v>2</v>
      </c>
      <c r="CQ677" s="6">
        <f>Table1[[#This Row],[anc_kp]]</f>
        <v>0</v>
      </c>
      <c r="CR677" s="6">
        <f>Table1[[#This Row],[MOH 731_HIV_TB cases_New_HV03-61]]</f>
        <v>0</v>
      </c>
      <c r="CS677" s="6">
        <f>Table1[[#This Row],[MOH 731_HIV_TB New_KnownHIVPositive(KPs)_HV03-62]]</f>
        <v>0</v>
      </c>
      <c r="CT677" s="6">
        <f t="shared" si="113"/>
        <v>0</v>
      </c>
      <c r="CU677" s="6">
        <f t="shared" si="114"/>
        <v>0</v>
      </c>
      <c r="CV677" s="6">
        <f>Table1[[#This Row],[MOH 731_HIV_TB New HIV Positive_HV03-63]]</f>
        <v>0</v>
      </c>
      <c r="CW677" s="6">
        <f>Table1[[#This Row],[MOH 731_HIV_TB New Known HIV Positive (KP) on HAART_HV03-64]]</f>
        <v>0</v>
      </c>
      <c r="CX677" s="6">
        <f>Table1[[#This Row],[MOH 731_HIV_TB New_start_HAART_HV03-65]]</f>
        <v>0</v>
      </c>
      <c r="CY677" s="6">
        <f>SUM(Table1[[#This Row],[tb_alreadyart_3082]:[tb_newart_3083]])</f>
        <v>0</v>
      </c>
      <c r="CZ677" s="6">
        <f>SUM(Table1[[#This Row],[MOH 731_HTS_No. Initiated on PrEP (NEW)_General popn _(M)_ HV01-19]:[MOH 731_HTS_No. Initiated on PrEP (NEW)_Pregnant and breastfeeding women HV01-31]])</f>
        <v>0</v>
      </c>
      <c r="DA677" s="6">
        <f t="shared" si="115"/>
        <v>0</v>
      </c>
      <c r="DB677" s="6">
        <f t="shared" si="116"/>
        <v>0</v>
      </c>
      <c r="DC677" s="6">
        <f>Table1[[#This Row],[MOH 711 SGBV Total Survivors Seen]]</f>
        <v>0</v>
      </c>
      <c r="DD677" s="6">
        <f t="shared" si="117"/>
        <v>0</v>
      </c>
      <c r="DE677" s="6">
        <f t="shared" si="118"/>
        <v>0</v>
      </c>
      <c r="DF677" s="6">
        <f>SUM(Table1[[#This Row],[MOH 731_HIV_TB_StartTPT_&lt;15 HV03-31]:[MOH 731_HIV_TB_StartTPT_15+ HV03-32]])</f>
        <v>0</v>
      </c>
      <c r="DG677" s="6">
        <f t="shared" si="119"/>
        <v>0</v>
      </c>
      <c r="DH677" s="18"/>
      <c r="DI677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('202409_ZOPc0BuLEDB','202409','ZOPc0BuLEDB','28889','0','0','2','0','0','0','0','0','0','0','0','0','0','0','2','0','0','0','0','0','0','0','0','0','0','0','0','0','0','0','0','0');</v>
      </c>
    </row>
    <row r="678" spans="2:113" x14ac:dyDescent="0.25">
      <c r="B678" s="1">
        <v>202409</v>
      </c>
      <c r="C678" s="2">
        <v>45536</v>
      </c>
      <c r="D678" s="1">
        <v>202409</v>
      </c>
      <c r="E678" s="1"/>
      <c r="F678" s="1" t="s">
        <v>403</v>
      </c>
      <c r="G678" s="1" t="s">
        <v>404</v>
      </c>
      <c r="H678" s="1">
        <v>17101</v>
      </c>
      <c r="I678" s="1"/>
      <c r="J678" s="1">
        <v>36</v>
      </c>
      <c r="K678" s="1">
        <v>3</v>
      </c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>
        <v>3</v>
      </c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>
        <v>3</v>
      </c>
      <c r="BZ678" s="1"/>
      <c r="CA678" s="1"/>
      <c r="CB678" s="16">
        <f>SUM(Table1[[#This Row],[MOH 731_HTS_Positive_2-9 _(M)_ HV01-06]:[MOH 731_HTS_Positive_25+ _(F) (Including PMTCT)_HV01-15]])</f>
        <v>0</v>
      </c>
      <c r="CC678" s="16">
        <f>SUM(Table1[[#This Row],[MOH 731_HTS_Tests _(M)_ HV01-01]:[MOH 731_HTS_Tests _(F) (Including PMTCT)_ HV01-02]])</f>
        <v>39</v>
      </c>
      <c r="CD678" s="16">
        <f>Table1[[#This Row],[MOH 711 New ANC clients]]</f>
        <v>3</v>
      </c>
      <c r="CE678" s="6">
        <f>SUM(Table1[[#This Row],[MOH 731_EMTCT_Tested at ANC_Initial_HV02-02]])</f>
        <v>3</v>
      </c>
      <c r="CF678" s="6">
        <f t="shared" si="121"/>
        <v>0</v>
      </c>
      <c r="CG678" s="6">
        <f t="shared" si="121"/>
        <v>0</v>
      </c>
      <c r="CH678" s="6">
        <f>SUM(Table1[[#This Row],[MOH 731_EMTCT_Known Positive at 1st ANC_HV02-01]])</f>
        <v>0</v>
      </c>
      <c r="CI678" s="6">
        <f>SUM(Table1[[#This Row],[MOH 731_EMTCT_Positive Results_ANC_HV02-10]])</f>
        <v>0</v>
      </c>
      <c r="CJ678" s="6">
        <f t="shared" si="111"/>
        <v>0</v>
      </c>
      <c r="CK678" s="6">
        <f t="shared" si="112"/>
        <v>0</v>
      </c>
      <c r="CL678" s="6">
        <f>Table1[[#This Row],[MOH 731_EMTCT_Start HAART_ANC_HV02-15]]</f>
        <v>0</v>
      </c>
      <c r="CM678" s="6">
        <f>Table1[[#This Row],[MOH 731_EMTCT_On HAART at 1st ANC_HV02-14]]</f>
        <v>0</v>
      </c>
      <c r="CN678" s="6">
        <f>SUM(Table1[[#This Row],[MOH 731_HIV_TB_StartART_&lt;1 (M) HV03-01]:[MOH 731_HIV_TB_StartART_25+_(F)_HV03-14]])</f>
        <v>0</v>
      </c>
      <c r="CO678" s="6">
        <f>SUM(Table1[[#This Row],[MOH 731_HIV_TB_OnART_&lt;1 (M) HV03-15]:[MOH 731_HIV_TB_OnART_25+_(F)_HV03-28]])</f>
        <v>0</v>
      </c>
      <c r="CP678" s="6">
        <f>Table1[[#This Row],[anc1_731]]</f>
        <v>3</v>
      </c>
      <c r="CQ678" s="6">
        <f>Table1[[#This Row],[anc_kp]]</f>
        <v>0</v>
      </c>
      <c r="CR678" s="6">
        <f>Table1[[#This Row],[MOH 731_HIV_TB cases_New_HV03-61]]</f>
        <v>0</v>
      </c>
      <c r="CS678" s="6">
        <f>Table1[[#This Row],[MOH 731_HIV_TB New_KnownHIVPositive(KPs)_HV03-62]]</f>
        <v>0</v>
      </c>
      <c r="CT678" s="6">
        <f t="shared" si="113"/>
        <v>0</v>
      </c>
      <c r="CU678" s="6">
        <f t="shared" si="114"/>
        <v>0</v>
      </c>
      <c r="CV678" s="6">
        <f>Table1[[#This Row],[MOH 731_HIV_TB New HIV Positive_HV03-63]]</f>
        <v>0</v>
      </c>
      <c r="CW678" s="6">
        <f>Table1[[#This Row],[MOH 731_HIV_TB New Known HIV Positive (KP) on HAART_HV03-64]]</f>
        <v>0</v>
      </c>
      <c r="CX678" s="6">
        <f>Table1[[#This Row],[MOH 731_HIV_TB New_start_HAART_HV03-65]]</f>
        <v>0</v>
      </c>
      <c r="CY678" s="6">
        <f>SUM(Table1[[#This Row],[tb_alreadyart_3082]:[tb_newart_3083]])</f>
        <v>0</v>
      </c>
      <c r="CZ678" s="6">
        <f>SUM(Table1[[#This Row],[MOH 731_HTS_No. Initiated on PrEP (NEW)_General popn _(M)_ HV01-19]:[MOH 731_HTS_No. Initiated on PrEP (NEW)_Pregnant and breastfeeding women HV01-31]])</f>
        <v>0</v>
      </c>
      <c r="DA678" s="6">
        <f t="shared" si="115"/>
        <v>0</v>
      </c>
      <c r="DB678" s="6">
        <f t="shared" si="116"/>
        <v>0</v>
      </c>
      <c r="DC678" s="6">
        <f>Table1[[#This Row],[MOH 711 SGBV Total Survivors Seen]]</f>
        <v>0</v>
      </c>
      <c r="DD678" s="6">
        <f t="shared" si="117"/>
        <v>0</v>
      </c>
      <c r="DE678" s="6">
        <f t="shared" si="118"/>
        <v>0</v>
      </c>
      <c r="DF678" s="6">
        <f>SUM(Table1[[#This Row],[MOH 731_HIV_TB_StartTPT_&lt;15 HV03-31]:[MOH 731_HIV_TB_StartTPT_15+ HV03-32]])</f>
        <v>0</v>
      </c>
      <c r="DG678" s="6">
        <f t="shared" si="119"/>
        <v>0</v>
      </c>
      <c r="DH678" s="18"/>
      <c r="DI678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('202409_QjtSGyWzKh3','202409','QjtSGyWzKh3','17101','0','39','3','3','0','0','0','0','0','0','0','0','0','0','3','0','0','0','0','0','0','0','0','0','0','0','0','0','0','0','0','0');</v>
      </c>
    </row>
    <row r="679" spans="2:113" x14ac:dyDescent="0.25">
      <c r="B679" s="1">
        <v>202409</v>
      </c>
      <c r="C679" s="2">
        <v>45536</v>
      </c>
      <c r="D679" s="1">
        <v>202409</v>
      </c>
      <c r="E679" s="1"/>
      <c r="F679" s="1" t="s">
        <v>405</v>
      </c>
      <c r="G679" s="1" t="s">
        <v>406</v>
      </c>
      <c r="H679" s="1">
        <v>20008</v>
      </c>
      <c r="I679" s="1"/>
      <c r="J679" s="1">
        <v>2</v>
      </c>
      <c r="K679" s="1">
        <v>4</v>
      </c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6">
        <f>SUM(Table1[[#This Row],[MOH 731_HTS_Positive_2-9 _(M)_ HV01-06]:[MOH 731_HTS_Positive_25+ _(F) (Including PMTCT)_HV01-15]])</f>
        <v>0</v>
      </c>
      <c r="CC679" s="16">
        <f>SUM(Table1[[#This Row],[MOH 731_HTS_Tests _(M)_ HV01-01]:[MOH 731_HTS_Tests _(F) (Including PMTCT)_ HV01-02]])</f>
        <v>6</v>
      </c>
      <c r="CD679" s="16">
        <f>Table1[[#This Row],[MOH 711 New ANC clients]]</f>
        <v>0</v>
      </c>
      <c r="CE679" s="6">
        <f>SUM(Table1[[#This Row],[MOH 731_EMTCT_Tested at ANC_Initial_HV02-02]])</f>
        <v>0</v>
      </c>
      <c r="CF679" s="6">
        <f t="shared" si="121"/>
        <v>0</v>
      </c>
      <c r="CG679" s="6">
        <f t="shared" si="121"/>
        <v>0</v>
      </c>
      <c r="CH679" s="6">
        <f>SUM(Table1[[#This Row],[MOH 731_EMTCT_Known Positive at 1st ANC_HV02-01]])</f>
        <v>0</v>
      </c>
      <c r="CI679" s="6">
        <f>SUM(Table1[[#This Row],[MOH 731_EMTCT_Positive Results_ANC_HV02-10]])</f>
        <v>0</v>
      </c>
      <c r="CJ679" s="6">
        <f t="shared" si="111"/>
        <v>0</v>
      </c>
      <c r="CK679" s="6">
        <f t="shared" si="112"/>
        <v>0</v>
      </c>
      <c r="CL679" s="6">
        <f>Table1[[#This Row],[MOH 731_EMTCT_Start HAART_ANC_HV02-15]]</f>
        <v>0</v>
      </c>
      <c r="CM679" s="6">
        <f>Table1[[#This Row],[MOH 731_EMTCT_On HAART at 1st ANC_HV02-14]]</f>
        <v>0</v>
      </c>
      <c r="CN679" s="6">
        <f>SUM(Table1[[#This Row],[MOH 731_HIV_TB_StartART_&lt;1 (M) HV03-01]:[MOH 731_HIV_TB_StartART_25+_(F)_HV03-14]])</f>
        <v>0</v>
      </c>
      <c r="CO679" s="6">
        <f>SUM(Table1[[#This Row],[MOH 731_HIV_TB_OnART_&lt;1 (M) HV03-15]:[MOH 731_HIV_TB_OnART_25+_(F)_HV03-28]])</f>
        <v>0</v>
      </c>
      <c r="CP679" s="6">
        <f>Table1[[#This Row],[anc1_731]]</f>
        <v>0</v>
      </c>
      <c r="CQ679" s="6">
        <f>Table1[[#This Row],[anc_kp]]</f>
        <v>0</v>
      </c>
      <c r="CR679" s="6">
        <f>Table1[[#This Row],[MOH 731_HIV_TB cases_New_HV03-61]]</f>
        <v>0</v>
      </c>
      <c r="CS679" s="6">
        <f>Table1[[#This Row],[MOH 731_HIV_TB New_KnownHIVPositive(KPs)_HV03-62]]</f>
        <v>0</v>
      </c>
      <c r="CT679" s="6">
        <f t="shared" si="113"/>
        <v>0</v>
      </c>
      <c r="CU679" s="6">
        <f t="shared" si="114"/>
        <v>0</v>
      </c>
      <c r="CV679" s="6">
        <f>Table1[[#This Row],[MOH 731_HIV_TB New HIV Positive_HV03-63]]</f>
        <v>0</v>
      </c>
      <c r="CW679" s="6">
        <f>Table1[[#This Row],[MOH 731_HIV_TB New Known HIV Positive (KP) on HAART_HV03-64]]</f>
        <v>0</v>
      </c>
      <c r="CX679" s="6">
        <f>Table1[[#This Row],[MOH 731_HIV_TB New_start_HAART_HV03-65]]</f>
        <v>0</v>
      </c>
      <c r="CY679" s="6">
        <f>SUM(Table1[[#This Row],[tb_alreadyart_3082]:[tb_newart_3083]])</f>
        <v>0</v>
      </c>
      <c r="CZ679" s="6">
        <f>SUM(Table1[[#This Row],[MOH 731_HTS_No. Initiated on PrEP (NEW)_General popn _(M)_ HV01-19]:[MOH 731_HTS_No. Initiated on PrEP (NEW)_Pregnant and breastfeeding women HV01-31]])</f>
        <v>0</v>
      </c>
      <c r="DA679" s="6">
        <f t="shared" si="115"/>
        <v>0</v>
      </c>
      <c r="DB679" s="6">
        <f t="shared" si="116"/>
        <v>0</v>
      </c>
      <c r="DC679" s="6">
        <f>Table1[[#This Row],[MOH 711 SGBV Total Survivors Seen]]</f>
        <v>0</v>
      </c>
      <c r="DD679" s="6">
        <f t="shared" si="117"/>
        <v>0</v>
      </c>
      <c r="DE679" s="6">
        <f t="shared" si="118"/>
        <v>0</v>
      </c>
      <c r="DF679" s="6">
        <f>SUM(Table1[[#This Row],[MOH 731_HIV_TB_StartTPT_&lt;15 HV03-31]:[MOH 731_HIV_TB_StartTPT_15+ HV03-32]])</f>
        <v>0</v>
      </c>
      <c r="DG679" s="6">
        <f t="shared" si="119"/>
        <v>0</v>
      </c>
      <c r="DH679" s="18"/>
      <c r="DI679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('202409_ElpQTC3H6n6','202409','ElpQTC3H6n6','20008','0','6','0','0','0','0','0','0','0','0','0','0','0','0','0','0','0','0','0','0','0','0','0','0','0','0','0','0','0','0','0','0');</v>
      </c>
    </row>
    <row r="680" spans="2:113" x14ac:dyDescent="0.25">
      <c r="B680" s="1">
        <v>202409</v>
      </c>
      <c r="C680" s="2">
        <v>45536</v>
      </c>
      <c r="D680" s="1">
        <v>202409</v>
      </c>
      <c r="E680" s="1"/>
      <c r="F680" s="1" t="s">
        <v>608</v>
      </c>
      <c r="G680" s="1" t="s">
        <v>409</v>
      </c>
      <c r="H680" s="1">
        <v>15506</v>
      </c>
      <c r="I680" s="1"/>
      <c r="J680" s="1">
        <v>2</v>
      </c>
      <c r="K680" s="1">
        <v>8</v>
      </c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>
        <v>2</v>
      </c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>
        <v>2</v>
      </c>
      <c r="BZ680" s="1"/>
      <c r="CA680" s="1"/>
      <c r="CB680" s="16">
        <f>SUM(Table1[[#This Row],[MOH 731_HTS_Positive_2-9 _(M)_ HV01-06]:[MOH 731_HTS_Positive_25+ _(F) (Including PMTCT)_HV01-15]])</f>
        <v>0</v>
      </c>
      <c r="CC680" s="16">
        <f>SUM(Table1[[#This Row],[MOH 731_HTS_Tests _(M)_ HV01-01]:[MOH 731_HTS_Tests _(F) (Including PMTCT)_ HV01-02]])</f>
        <v>10</v>
      </c>
      <c r="CD680" s="16">
        <f>Table1[[#This Row],[MOH 711 New ANC clients]]</f>
        <v>2</v>
      </c>
      <c r="CE680" s="6">
        <f>SUM(Table1[[#This Row],[MOH 731_EMTCT_Tested at ANC_Initial_HV02-02]])</f>
        <v>2</v>
      </c>
      <c r="CF680" s="6">
        <f t="shared" si="121"/>
        <v>0</v>
      </c>
      <c r="CG680" s="6">
        <f t="shared" si="121"/>
        <v>0</v>
      </c>
      <c r="CH680" s="6">
        <f>SUM(Table1[[#This Row],[MOH 731_EMTCT_Known Positive at 1st ANC_HV02-01]])</f>
        <v>0</v>
      </c>
      <c r="CI680" s="6">
        <f>SUM(Table1[[#This Row],[MOH 731_EMTCT_Positive Results_ANC_HV02-10]])</f>
        <v>0</v>
      </c>
      <c r="CJ680" s="6">
        <f t="shared" si="111"/>
        <v>0</v>
      </c>
      <c r="CK680" s="6">
        <f t="shared" si="112"/>
        <v>0</v>
      </c>
      <c r="CL680" s="6">
        <f>Table1[[#This Row],[MOH 731_EMTCT_Start HAART_ANC_HV02-15]]</f>
        <v>0</v>
      </c>
      <c r="CM680" s="6">
        <f>Table1[[#This Row],[MOH 731_EMTCT_On HAART at 1st ANC_HV02-14]]</f>
        <v>0</v>
      </c>
      <c r="CN680" s="6">
        <f>SUM(Table1[[#This Row],[MOH 731_HIV_TB_StartART_&lt;1 (M) HV03-01]:[MOH 731_HIV_TB_StartART_25+_(F)_HV03-14]])</f>
        <v>0</v>
      </c>
      <c r="CO680" s="6">
        <f>SUM(Table1[[#This Row],[MOH 731_HIV_TB_OnART_&lt;1 (M) HV03-15]:[MOH 731_HIV_TB_OnART_25+_(F)_HV03-28]])</f>
        <v>0</v>
      </c>
      <c r="CP680" s="6">
        <f>Table1[[#This Row],[anc1_731]]</f>
        <v>2</v>
      </c>
      <c r="CQ680" s="6">
        <f>Table1[[#This Row],[anc_kp]]</f>
        <v>0</v>
      </c>
      <c r="CR680" s="6">
        <f>Table1[[#This Row],[MOH 731_HIV_TB cases_New_HV03-61]]</f>
        <v>0</v>
      </c>
      <c r="CS680" s="6">
        <f>Table1[[#This Row],[MOH 731_HIV_TB New_KnownHIVPositive(KPs)_HV03-62]]</f>
        <v>0</v>
      </c>
      <c r="CT680" s="6">
        <f t="shared" si="113"/>
        <v>0</v>
      </c>
      <c r="CU680" s="6">
        <f t="shared" si="114"/>
        <v>0</v>
      </c>
      <c r="CV680" s="6">
        <f>Table1[[#This Row],[MOH 731_HIV_TB New HIV Positive_HV03-63]]</f>
        <v>0</v>
      </c>
      <c r="CW680" s="6">
        <f>Table1[[#This Row],[MOH 731_HIV_TB New Known HIV Positive (KP) on HAART_HV03-64]]</f>
        <v>0</v>
      </c>
      <c r="CX680" s="6">
        <f>Table1[[#This Row],[MOH 731_HIV_TB New_start_HAART_HV03-65]]</f>
        <v>0</v>
      </c>
      <c r="CY680" s="6">
        <f>SUM(Table1[[#This Row],[tb_alreadyart_3082]:[tb_newart_3083]])</f>
        <v>0</v>
      </c>
      <c r="CZ680" s="6">
        <f>SUM(Table1[[#This Row],[MOH 731_HTS_No. Initiated on PrEP (NEW)_General popn _(M)_ HV01-19]:[MOH 731_HTS_No. Initiated on PrEP (NEW)_Pregnant and breastfeeding women HV01-31]])</f>
        <v>0</v>
      </c>
      <c r="DA680" s="6">
        <f t="shared" si="115"/>
        <v>0</v>
      </c>
      <c r="DB680" s="6">
        <f t="shared" si="116"/>
        <v>0</v>
      </c>
      <c r="DC680" s="6">
        <f>Table1[[#This Row],[MOH 711 SGBV Total Survivors Seen]]</f>
        <v>0</v>
      </c>
      <c r="DD680" s="6">
        <f t="shared" si="117"/>
        <v>0</v>
      </c>
      <c r="DE680" s="6">
        <f t="shared" si="118"/>
        <v>0</v>
      </c>
      <c r="DF680" s="6">
        <f>SUM(Table1[[#This Row],[MOH 731_HIV_TB_StartTPT_&lt;15 HV03-31]:[MOH 731_HIV_TB_StartTPT_15+ HV03-32]])</f>
        <v>0</v>
      </c>
      <c r="DG680" s="6">
        <f t="shared" si="119"/>
        <v>0</v>
      </c>
      <c r="DH680" s="18"/>
      <c r="DI680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('202409_dKy3doEfm4W','202409','dKy3doEfm4W','15506','0','10','2','2','0','0','0','0','0','0','0','0','0','0','2','0','0','0','0','0','0','0','0','0','0','0','0','0','0','0','0','0');</v>
      </c>
    </row>
    <row r="681" spans="2:113" x14ac:dyDescent="0.25">
      <c r="B681" s="1">
        <v>202409</v>
      </c>
      <c r="C681" s="2">
        <v>45536</v>
      </c>
      <c r="D681" s="1">
        <v>202409</v>
      </c>
      <c r="E681" s="1"/>
      <c r="F681" s="1" t="s">
        <v>410</v>
      </c>
      <c r="G681" s="1" t="s">
        <v>411</v>
      </c>
      <c r="H681" s="1">
        <v>15510</v>
      </c>
      <c r="I681" s="1"/>
      <c r="J681" s="1">
        <v>3</v>
      </c>
      <c r="K681" s="1">
        <v>4</v>
      </c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6">
        <f>SUM(Table1[[#This Row],[MOH 731_HTS_Positive_2-9 _(M)_ HV01-06]:[MOH 731_HTS_Positive_25+ _(F) (Including PMTCT)_HV01-15]])</f>
        <v>0</v>
      </c>
      <c r="CC681" s="16">
        <f>SUM(Table1[[#This Row],[MOH 731_HTS_Tests _(M)_ HV01-01]:[MOH 731_HTS_Tests _(F) (Including PMTCT)_ HV01-02]])</f>
        <v>7</v>
      </c>
      <c r="CD681" s="16">
        <f>Table1[[#This Row],[MOH 711 New ANC clients]]</f>
        <v>0</v>
      </c>
      <c r="CE681" s="6">
        <f>SUM(Table1[[#This Row],[MOH 731_EMTCT_Tested at ANC_Initial_HV02-02]])</f>
        <v>0</v>
      </c>
      <c r="CF681" s="6">
        <f t="shared" si="121"/>
        <v>0</v>
      </c>
      <c r="CG681" s="6">
        <f t="shared" si="121"/>
        <v>0</v>
      </c>
      <c r="CH681" s="6">
        <f>SUM(Table1[[#This Row],[MOH 731_EMTCT_Known Positive at 1st ANC_HV02-01]])</f>
        <v>0</v>
      </c>
      <c r="CI681" s="6">
        <f>SUM(Table1[[#This Row],[MOH 731_EMTCT_Positive Results_ANC_HV02-10]])</f>
        <v>0</v>
      </c>
      <c r="CJ681" s="6">
        <f t="shared" si="111"/>
        <v>0</v>
      </c>
      <c r="CK681" s="6">
        <f t="shared" si="112"/>
        <v>0</v>
      </c>
      <c r="CL681" s="6">
        <f>Table1[[#This Row],[MOH 731_EMTCT_Start HAART_ANC_HV02-15]]</f>
        <v>0</v>
      </c>
      <c r="CM681" s="6">
        <f>Table1[[#This Row],[MOH 731_EMTCT_On HAART at 1st ANC_HV02-14]]</f>
        <v>0</v>
      </c>
      <c r="CN681" s="6">
        <f>SUM(Table1[[#This Row],[MOH 731_HIV_TB_StartART_&lt;1 (M) HV03-01]:[MOH 731_HIV_TB_StartART_25+_(F)_HV03-14]])</f>
        <v>0</v>
      </c>
      <c r="CO681" s="6">
        <f>SUM(Table1[[#This Row],[MOH 731_HIV_TB_OnART_&lt;1 (M) HV03-15]:[MOH 731_HIV_TB_OnART_25+_(F)_HV03-28]])</f>
        <v>0</v>
      </c>
      <c r="CP681" s="6">
        <f>Table1[[#This Row],[anc1_731]]</f>
        <v>0</v>
      </c>
      <c r="CQ681" s="6">
        <f>Table1[[#This Row],[anc_kp]]</f>
        <v>0</v>
      </c>
      <c r="CR681" s="6">
        <f>Table1[[#This Row],[MOH 731_HIV_TB cases_New_HV03-61]]</f>
        <v>0</v>
      </c>
      <c r="CS681" s="6">
        <f>Table1[[#This Row],[MOH 731_HIV_TB New_KnownHIVPositive(KPs)_HV03-62]]</f>
        <v>0</v>
      </c>
      <c r="CT681" s="6">
        <f t="shared" si="113"/>
        <v>0</v>
      </c>
      <c r="CU681" s="6">
        <f t="shared" si="114"/>
        <v>0</v>
      </c>
      <c r="CV681" s="6">
        <f>Table1[[#This Row],[MOH 731_HIV_TB New HIV Positive_HV03-63]]</f>
        <v>0</v>
      </c>
      <c r="CW681" s="6">
        <f>Table1[[#This Row],[MOH 731_HIV_TB New Known HIV Positive (KP) on HAART_HV03-64]]</f>
        <v>0</v>
      </c>
      <c r="CX681" s="6">
        <f>Table1[[#This Row],[MOH 731_HIV_TB New_start_HAART_HV03-65]]</f>
        <v>0</v>
      </c>
      <c r="CY681" s="6">
        <f>SUM(Table1[[#This Row],[tb_alreadyart_3082]:[tb_newart_3083]])</f>
        <v>0</v>
      </c>
      <c r="CZ681" s="6">
        <f>SUM(Table1[[#This Row],[MOH 731_HTS_No. Initiated on PrEP (NEW)_General popn _(M)_ HV01-19]:[MOH 731_HTS_No. Initiated on PrEP (NEW)_Pregnant and breastfeeding women HV01-31]])</f>
        <v>0</v>
      </c>
      <c r="DA681" s="6">
        <f t="shared" si="115"/>
        <v>0</v>
      </c>
      <c r="DB681" s="6">
        <f t="shared" si="116"/>
        <v>0</v>
      </c>
      <c r="DC681" s="6">
        <f>Table1[[#This Row],[MOH 711 SGBV Total Survivors Seen]]</f>
        <v>0</v>
      </c>
      <c r="DD681" s="6">
        <f t="shared" si="117"/>
        <v>0</v>
      </c>
      <c r="DE681" s="6">
        <f t="shared" si="118"/>
        <v>0</v>
      </c>
      <c r="DF681" s="6">
        <f>SUM(Table1[[#This Row],[MOH 731_HIV_TB_StartTPT_&lt;15 HV03-31]:[MOH 731_HIV_TB_StartTPT_15+ HV03-32]])</f>
        <v>0</v>
      </c>
      <c r="DG681" s="6">
        <f t="shared" si="119"/>
        <v>0</v>
      </c>
      <c r="DH681" s="18"/>
      <c r="DI681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('202409_M6ggSgOBSCW','202409','M6ggSgOBSCW','15510','0','7','0','0','0','0','0','0','0','0','0','0','0','0','0','0','0','0','0','0','0','0','0','0','0','0','0','0','0','0','0','0');</v>
      </c>
    </row>
    <row r="682" spans="2:113" x14ac:dyDescent="0.25">
      <c r="B682" s="1">
        <v>202409</v>
      </c>
      <c r="C682" s="2">
        <v>45536</v>
      </c>
      <c r="D682" s="1">
        <v>202409</v>
      </c>
      <c r="E682" s="1"/>
      <c r="F682" s="1" t="s">
        <v>414</v>
      </c>
      <c r="G682" s="1" t="s">
        <v>415</v>
      </c>
      <c r="H682" s="1">
        <v>15512</v>
      </c>
      <c r="I682" s="1"/>
      <c r="J682" s="1"/>
      <c r="K682" s="1">
        <v>1</v>
      </c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>
        <v>1</v>
      </c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>
        <v>1</v>
      </c>
      <c r="BZ682" s="1"/>
      <c r="CA682" s="1"/>
      <c r="CB682" s="16">
        <f>SUM(Table1[[#This Row],[MOH 731_HTS_Positive_2-9 _(M)_ HV01-06]:[MOH 731_HTS_Positive_25+ _(F) (Including PMTCT)_HV01-15]])</f>
        <v>0</v>
      </c>
      <c r="CC682" s="16">
        <f>SUM(Table1[[#This Row],[MOH 731_HTS_Tests _(M)_ HV01-01]:[MOH 731_HTS_Tests _(F) (Including PMTCT)_ HV01-02]])</f>
        <v>1</v>
      </c>
      <c r="CD682" s="16">
        <f>Table1[[#This Row],[MOH 711 New ANC clients]]</f>
        <v>1</v>
      </c>
      <c r="CE682" s="6">
        <f>SUM(Table1[[#This Row],[MOH 731_EMTCT_Tested at ANC_Initial_HV02-02]])</f>
        <v>1</v>
      </c>
      <c r="CF682" s="6">
        <f t="shared" si="121"/>
        <v>0</v>
      </c>
      <c r="CG682" s="6">
        <f t="shared" si="121"/>
        <v>0</v>
      </c>
      <c r="CH682" s="6">
        <f>SUM(Table1[[#This Row],[MOH 731_EMTCT_Known Positive at 1st ANC_HV02-01]])</f>
        <v>0</v>
      </c>
      <c r="CI682" s="6">
        <f>SUM(Table1[[#This Row],[MOH 731_EMTCT_Positive Results_ANC_HV02-10]])</f>
        <v>0</v>
      </c>
      <c r="CJ682" s="6">
        <f t="shared" si="111"/>
        <v>0</v>
      </c>
      <c r="CK682" s="6">
        <f t="shared" si="112"/>
        <v>0</v>
      </c>
      <c r="CL682" s="6">
        <f>Table1[[#This Row],[MOH 731_EMTCT_Start HAART_ANC_HV02-15]]</f>
        <v>0</v>
      </c>
      <c r="CM682" s="6">
        <f>Table1[[#This Row],[MOH 731_EMTCT_On HAART at 1st ANC_HV02-14]]</f>
        <v>0</v>
      </c>
      <c r="CN682" s="6">
        <f>SUM(Table1[[#This Row],[MOH 731_HIV_TB_StartART_&lt;1 (M) HV03-01]:[MOH 731_HIV_TB_StartART_25+_(F)_HV03-14]])</f>
        <v>0</v>
      </c>
      <c r="CO682" s="6">
        <f>SUM(Table1[[#This Row],[MOH 731_HIV_TB_OnART_&lt;1 (M) HV03-15]:[MOH 731_HIV_TB_OnART_25+_(F)_HV03-28]])</f>
        <v>0</v>
      </c>
      <c r="CP682" s="6">
        <f>Table1[[#This Row],[anc1_731]]</f>
        <v>1</v>
      </c>
      <c r="CQ682" s="6">
        <f>Table1[[#This Row],[anc_kp]]</f>
        <v>0</v>
      </c>
      <c r="CR682" s="6">
        <f>Table1[[#This Row],[MOH 731_HIV_TB cases_New_HV03-61]]</f>
        <v>0</v>
      </c>
      <c r="CS682" s="6">
        <f>Table1[[#This Row],[MOH 731_HIV_TB New_KnownHIVPositive(KPs)_HV03-62]]</f>
        <v>0</v>
      </c>
      <c r="CT682" s="6">
        <f t="shared" si="113"/>
        <v>0</v>
      </c>
      <c r="CU682" s="6">
        <f t="shared" si="114"/>
        <v>0</v>
      </c>
      <c r="CV682" s="6">
        <f>Table1[[#This Row],[MOH 731_HIV_TB New HIV Positive_HV03-63]]</f>
        <v>0</v>
      </c>
      <c r="CW682" s="6">
        <f>Table1[[#This Row],[MOH 731_HIV_TB New Known HIV Positive (KP) on HAART_HV03-64]]</f>
        <v>0</v>
      </c>
      <c r="CX682" s="6">
        <f>Table1[[#This Row],[MOH 731_HIV_TB New_start_HAART_HV03-65]]</f>
        <v>0</v>
      </c>
      <c r="CY682" s="6">
        <f>SUM(Table1[[#This Row],[tb_alreadyart_3082]:[tb_newart_3083]])</f>
        <v>0</v>
      </c>
      <c r="CZ682" s="6">
        <f>SUM(Table1[[#This Row],[MOH 731_HTS_No. Initiated on PrEP (NEW)_General popn _(M)_ HV01-19]:[MOH 731_HTS_No. Initiated on PrEP (NEW)_Pregnant and breastfeeding women HV01-31]])</f>
        <v>0</v>
      </c>
      <c r="DA682" s="6">
        <f t="shared" si="115"/>
        <v>0</v>
      </c>
      <c r="DB682" s="6">
        <f t="shared" si="116"/>
        <v>0</v>
      </c>
      <c r="DC682" s="6">
        <f>Table1[[#This Row],[MOH 711 SGBV Total Survivors Seen]]</f>
        <v>0</v>
      </c>
      <c r="DD682" s="6">
        <f t="shared" si="117"/>
        <v>0</v>
      </c>
      <c r="DE682" s="6">
        <f t="shared" si="118"/>
        <v>0</v>
      </c>
      <c r="DF682" s="6">
        <f>SUM(Table1[[#This Row],[MOH 731_HIV_TB_StartTPT_&lt;15 HV03-31]:[MOH 731_HIV_TB_StartTPT_15+ HV03-32]])</f>
        <v>0</v>
      </c>
      <c r="DG682" s="6">
        <f t="shared" si="119"/>
        <v>0</v>
      </c>
      <c r="DH682" s="18"/>
      <c r="DI682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('202409_cQAaZHCVSR0','202409','cQAaZHCVSR0','15512','0','1','1','1','0','0','0','0','0','0','0','0','0','0','1','0','0','0','0','0','0','0','0','0','0','0','0','0','0','0','0','0');</v>
      </c>
    </row>
    <row r="683" spans="2:113" x14ac:dyDescent="0.25">
      <c r="B683" s="1">
        <v>202409</v>
      </c>
      <c r="C683" s="2">
        <v>45536</v>
      </c>
      <c r="D683" s="1">
        <v>202409</v>
      </c>
      <c r="E683" s="1"/>
      <c r="F683" s="1" t="s">
        <v>420</v>
      </c>
      <c r="G683" s="1" t="s">
        <v>421</v>
      </c>
      <c r="H683" s="1">
        <v>15126</v>
      </c>
      <c r="I683" s="1"/>
      <c r="J683" s="1">
        <v>88</v>
      </c>
      <c r="K683" s="1">
        <v>398</v>
      </c>
      <c r="L683" s="1"/>
      <c r="M683" s="1"/>
      <c r="N683" s="1"/>
      <c r="O683" s="1"/>
      <c r="P683" s="1"/>
      <c r="Q683" s="1"/>
      <c r="R683" s="1">
        <v>1</v>
      </c>
      <c r="S683" s="1"/>
      <c r="T683" s="1"/>
      <c r="U683" s="1">
        <v>6</v>
      </c>
      <c r="V683" s="1">
        <v>3</v>
      </c>
      <c r="W683" s="1">
        <v>5</v>
      </c>
      <c r="X683" s="1"/>
      <c r="Y683" s="1"/>
      <c r="Z683" s="1"/>
      <c r="AA683" s="1"/>
      <c r="AB683" s="1"/>
      <c r="AC683" s="1"/>
      <c r="AD683" s="1"/>
      <c r="AE683" s="1"/>
      <c r="AF683" s="1"/>
      <c r="AG683" s="1">
        <v>1</v>
      </c>
      <c r="AH683" s="1">
        <v>5</v>
      </c>
      <c r="AI683" s="1"/>
      <c r="AJ683" s="1">
        <v>136</v>
      </c>
      <c r="AK683" s="1">
        <v>87</v>
      </c>
      <c r="AL683" s="1"/>
      <c r="AM683" s="1">
        <v>1</v>
      </c>
      <c r="AN683" s="1"/>
      <c r="AO683" s="1">
        <v>1</v>
      </c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>
        <v>5</v>
      </c>
      <c r="BC683" s="1">
        <v>1</v>
      </c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>
        <v>3</v>
      </c>
      <c r="BT683" s="1">
        <v>38</v>
      </c>
      <c r="BU683" s="1"/>
      <c r="BV683" s="1"/>
      <c r="BW683" s="1"/>
      <c r="BX683" s="1"/>
      <c r="BY683" s="1"/>
      <c r="BZ683" s="1"/>
      <c r="CA683" s="1"/>
      <c r="CB683" s="16">
        <f>SUM(Table1[[#This Row],[MOH 731_HTS_Positive_2-9 _(M)_ HV01-06]:[MOH 731_HTS_Positive_25+ _(F) (Including PMTCT)_HV01-15]])</f>
        <v>7</v>
      </c>
      <c r="CC683" s="16">
        <f>SUM(Table1[[#This Row],[MOH 731_HTS_Tests _(M)_ HV01-01]:[MOH 731_HTS_Tests _(F) (Including PMTCT)_ HV01-02]])</f>
        <v>486</v>
      </c>
      <c r="CD683" s="16">
        <f>Table1[[#This Row],[MOH 711 New ANC clients]]</f>
        <v>0</v>
      </c>
      <c r="CE683" s="6">
        <f>SUM(Table1[[#This Row],[MOH 731_EMTCT_Tested at ANC_Initial_HV02-02]])</f>
        <v>136</v>
      </c>
      <c r="CF683" s="6">
        <f t="shared" si="121"/>
        <v>0</v>
      </c>
      <c r="CG683" s="6">
        <f t="shared" si="121"/>
        <v>0</v>
      </c>
      <c r="CH683" s="6">
        <f>SUM(Table1[[#This Row],[MOH 731_EMTCT_Known Positive at 1st ANC_HV02-01]])</f>
        <v>0</v>
      </c>
      <c r="CI683" s="6">
        <f>SUM(Table1[[#This Row],[MOH 731_EMTCT_Positive Results_ANC_HV02-10]])</f>
        <v>1</v>
      </c>
      <c r="CJ683" s="6">
        <f t="shared" si="111"/>
        <v>0</v>
      </c>
      <c r="CK683" s="6">
        <f t="shared" si="112"/>
        <v>0</v>
      </c>
      <c r="CL683" s="6">
        <f>Table1[[#This Row],[MOH 731_EMTCT_Start HAART_ANC_HV02-15]]</f>
        <v>1</v>
      </c>
      <c r="CM683" s="6">
        <f>Table1[[#This Row],[MOH 731_EMTCT_On HAART at 1st ANC_HV02-14]]</f>
        <v>0</v>
      </c>
      <c r="CN683" s="6">
        <f>SUM(Table1[[#This Row],[MOH 731_HIV_TB_StartART_&lt;1 (M) HV03-01]:[MOH 731_HIV_TB_StartART_25+_(F)_HV03-14]])</f>
        <v>6</v>
      </c>
      <c r="CO683" s="6">
        <f>SUM(Table1[[#This Row],[MOH 731_HIV_TB_OnART_&lt;1 (M) HV03-15]:[MOH 731_HIV_TB_OnART_25+_(F)_HV03-28]])</f>
        <v>0</v>
      </c>
      <c r="CP683" s="6">
        <f>Table1[[#This Row],[anc1_731]]</f>
        <v>0</v>
      </c>
      <c r="CQ683" s="6">
        <f>Table1[[#This Row],[anc_kp]]</f>
        <v>0</v>
      </c>
      <c r="CR683" s="6">
        <f>Table1[[#This Row],[MOH 731_HIV_TB cases_New_HV03-61]]</f>
        <v>38</v>
      </c>
      <c r="CS683" s="6">
        <f>Table1[[#This Row],[MOH 731_HIV_TB New_KnownHIVPositive(KPs)_HV03-62]]</f>
        <v>0</v>
      </c>
      <c r="CT683" s="6">
        <f t="shared" si="113"/>
        <v>0</v>
      </c>
      <c r="CU683" s="6">
        <f t="shared" si="114"/>
        <v>0</v>
      </c>
      <c r="CV683" s="6">
        <f>Table1[[#This Row],[MOH 731_HIV_TB New HIV Positive_HV03-63]]</f>
        <v>0</v>
      </c>
      <c r="CW683" s="6">
        <f>Table1[[#This Row],[MOH 731_HIV_TB New Known HIV Positive (KP) on HAART_HV03-64]]</f>
        <v>0</v>
      </c>
      <c r="CX683" s="6">
        <f>Table1[[#This Row],[MOH 731_HIV_TB New_start_HAART_HV03-65]]</f>
        <v>0</v>
      </c>
      <c r="CY683" s="6">
        <f>SUM(Table1[[#This Row],[tb_alreadyart_3082]:[tb_newart_3083]])</f>
        <v>0</v>
      </c>
      <c r="CZ683" s="6">
        <f>SUM(Table1[[#This Row],[MOH 731_HTS_No. Initiated on PrEP (NEW)_General popn _(M)_ HV01-19]:[MOH 731_HTS_No. Initiated on PrEP (NEW)_Pregnant and breastfeeding women HV01-31]])</f>
        <v>14</v>
      </c>
      <c r="DA683" s="6">
        <f t="shared" si="115"/>
        <v>0</v>
      </c>
      <c r="DB683" s="6">
        <f t="shared" si="116"/>
        <v>0</v>
      </c>
      <c r="DC683" s="6">
        <f>Table1[[#This Row],[MOH 711 SGBV Total Survivors Seen]]</f>
        <v>0</v>
      </c>
      <c r="DD683" s="6">
        <f t="shared" si="117"/>
        <v>0</v>
      </c>
      <c r="DE683" s="6">
        <f t="shared" si="118"/>
        <v>0</v>
      </c>
      <c r="DF683" s="6">
        <f>SUM(Table1[[#This Row],[MOH 731_HIV_TB_StartTPT_&lt;15 HV03-31]:[MOH 731_HIV_TB_StartTPT_15+ HV03-32]])</f>
        <v>3</v>
      </c>
      <c r="DG683" s="6">
        <f t="shared" si="119"/>
        <v>0</v>
      </c>
      <c r="DH683" s="18"/>
      <c r="DI683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('202409_GrY2IDpso5W','202409','GrY2IDpso5W','15126','7','486','0','136','0','0','0','1','0','0','1','0','6','0','0','0','38','0','0','0','0','0','0','0','14','0','0','0','0','0','3','0');</v>
      </c>
    </row>
    <row r="684" spans="2:113" x14ac:dyDescent="0.25">
      <c r="B684" s="1">
        <v>202409</v>
      </c>
      <c r="C684" s="2">
        <v>45536</v>
      </c>
      <c r="D684" s="1">
        <v>202409</v>
      </c>
      <c r="E684" s="1"/>
      <c r="F684" s="1" t="s">
        <v>424</v>
      </c>
      <c r="G684" s="1" t="s">
        <v>425</v>
      </c>
      <c r="H684" s="1">
        <v>26509</v>
      </c>
      <c r="I684" s="1"/>
      <c r="J684" s="1">
        <v>1</v>
      </c>
      <c r="K684" s="1">
        <v>7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>
        <v>1</v>
      </c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>
        <v>1</v>
      </c>
      <c r="BZ684" s="1"/>
      <c r="CA684" s="1"/>
      <c r="CB684" s="16">
        <f>SUM(Table1[[#This Row],[MOH 731_HTS_Positive_2-9 _(M)_ HV01-06]:[MOH 731_HTS_Positive_25+ _(F) (Including PMTCT)_HV01-15]])</f>
        <v>0</v>
      </c>
      <c r="CC684" s="16">
        <f>SUM(Table1[[#This Row],[MOH 731_HTS_Tests _(M)_ HV01-01]:[MOH 731_HTS_Tests _(F) (Including PMTCT)_ HV01-02]])</f>
        <v>8</v>
      </c>
      <c r="CD684" s="16">
        <f>Table1[[#This Row],[MOH 711 New ANC clients]]</f>
        <v>1</v>
      </c>
      <c r="CE684" s="6">
        <f>SUM(Table1[[#This Row],[MOH 731_EMTCT_Tested at ANC_Initial_HV02-02]])</f>
        <v>1</v>
      </c>
      <c r="CF684" s="6">
        <f t="shared" si="121"/>
        <v>0</v>
      </c>
      <c r="CG684" s="6">
        <f t="shared" si="121"/>
        <v>0</v>
      </c>
      <c r="CH684" s="6">
        <f>SUM(Table1[[#This Row],[MOH 731_EMTCT_Known Positive at 1st ANC_HV02-01]])</f>
        <v>0</v>
      </c>
      <c r="CI684" s="6">
        <f>SUM(Table1[[#This Row],[MOH 731_EMTCT_Positive Results_ANC_HV02-10]])</f>
        <v>0</v>
      </c>
      <c r="CJ684" s="6">
        <f t="shared" si="111"/>
        <v>0</v>
      </c>
      <c r="CK684" s="6">
        <f t="shared" si="112"/>
        <v>0</v>
      </c>
      <c r="CL684" s="6">
        <f>Table1[[#This Row],[MOH 731_EMTCT_Start HAART_ANC_HV02-15]]</f>
        <v>0</v>
      </c>
      <c r="CM684" s="6">
        <f>Table1[[#This Row],[MOH 731_EMTCT_On HAART at 1st ANC_HV02-14]]</f>
        <v>0</v>
      </c>
      <c r="CN684" s="6">
        <f>SUM(Table1[[#This Row],[MOH 731_HIV_TB_StartART_&lt;1 (M) HV03-01]:[MOH 731_HIV_TB_StartART_25+_(F)_HV03-14]])</f>
        <v>0</v>
      </c>
      <c r="CO684" s="6">
        <f>SUM(Table1[[#This Row],[MOH 731_HIV_TB_OnART_&lt;1 (M) HV03-15]:[MOH 731_HIV_TB_OnART_25+_(F)_HV03-28]])</f>
        <v>0</v>
      </c>
      <c r="CP684" s="6">
        <f>Table1[[#This Row],[anc1_731]]</f>
        <v>1</v>
      </c>
      <c r="CQ684" s="6">
        <f>Table1[[#This Row],[anc_kp]]</f>
        <v>0</v>
      </c>
      <c r="CR684" s="6">
        <f>Table1[[#This Row],[MOH 731_HIV_TB cases_New_HV03-61]]</f>
        <v>0</v>
      </c>
      <c r="CS684" s="6">
        <f>Table1[[#This Row],[MOH 731_HIV_TB New_KnownHIVPositive(KPs)_HV03-62]]</f>
        <v>0</v>
      </c>
      <c r="CT684" s="6">
        <f t="shared" si="113"/>
        <v>0</v>
      </c>
      <c r="CU684" s="6">
        <f t="shared" si="114"/>
        <v>0</v>
      </c>
      <c r="CV684" s="6">
        <f>Table1[[#This Row],[MOH 731_HIV_TB New HIV Positive_HV03-63]]</f>
        <v>0</v>
      </c>
      <c r="CW684" s="6">
        <f>Table1[[#This Row],[MOH 731_HIV_TB New Known HIV Positive (KP) on HAART_HV03-64]]</f>
        <v>0</v>
      </c>
      <c r="CX684" s="6">
        <f>Table1[[#This Row],[MOH 731_HIV_TB New_start_HAART_HV03-65]]</f>
        <v>0</v>
      </c>
      <c r="CY684" s="6">
        <f>SUM(Table1[[#This Row],[tb_alreadyart_3082]:[tb_newart_3083]])</f>
        <v>0</v>
      </c>
      <c r="CZ684" s="6">
        <f>SUM(Table1[[#This Row],[MOH 731_HTS_No. Initiated on PrEP (NEW)_General popn _(M)_ HV01-19]:[MOH 731_HTS_No. Initiated on PrEP (NEW)_Pregnant and breastfeeding women HV01-31]])</f>
        <v>0</v>
      </c>
      <c r="DA684" s="6">
        <f t="shared" si="115"/>
        <v>0</v>
      </c>
      <c r="DB684" s="6">
        <f t="shared" si="116"/>
        <v>0</v>
      </c>
      <c r="DC684" s="6">
        <f>Table1[[#This Row],[MOH 711 SGBV Total Survivors Seen]]</f>
        <v>0</v>
      </c>
      <c r="DD684" s="6">
        <f t="shared" si="117"/>
        <v>0</v>
      </c>
      <c r="DE684" s="6">
        <f t="shared" si="118"/>
        <v>0</v>
      </c>
      <c r="DF684" s="6">
        <f>SUM(Table1[[#This Row],[MOH 731_HIV_TB_StartTPT_&lt;15 HV03-31]:[MOH 731_HIV_TB_StartTPT_15+ HV03-32]])</f>
        <v>0</v>
      </c>
      <c r="DG684" s="6">
        <f t="shared" si="119"/>
        <v>0</v>
      </c>
      <c r="DH684" s="18"/>
      <c r="DI684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('202409_LSDVPjHeWnG','202409','LSDVPjHeWnG','26509','0','8','1','1','0','0','0','0','0','0','0','0','0','0','1','0','0','0','0','0','0','0','0','0','0','0','0','0','0','0','0','0');</v>
      </c>
    </row>
    <row r="685" spans="2:113" x14ac:dyDescent="0.25">
      <c r="B685" s="1">
        <v>202409</v>
      </c>
      <c r="C685" s="2">
        <v>45536</v>
      </c>
      <c r="D685" s="1">
        <v>202409</v>
      </c>
      <c r="E685" s="1"/>
      <c r="F685" s="1" t="s">
        <v>426</v>
      </c>
      <c r="G685" s="1" t="s">
        <v>427</v>
      </c>
      <c r="H685" s="1">
        <v>20434</v>
      </c>
      <c r="I685" s="1" t="s">
        <v>89</v>
      </c>
      <c r="J685" s="1"/>
      <c r="K685" s="1">
        <v>5</v>
      </c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>
        <v>4</v>
      </c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>
        <v>4</v>
      </c>
      <c r="BZ685" s="1"/>
      <c r="CA685" s="1"/>
      <c r="CB685" s="16">
        <f>SUM(Table1[[#This Row],[MOH 731_HTS_Positive_2-9 _(M)_ HV01-06]:[MOH 731_HTS_Positive_25+ _(F) (Including PMTCT)_HV01-15]])</f>
        <v>0</v>
      </c>
      <c r="CC685" s="16">
        <f>SUM(Table1[[#This Row],[MOH 731_HTS_Tests _(M)_ HV01-01]:[MOH 731_HTS_Tests _(F) (Including PMTCT)_ HV01-02]])</f>
        <v>5</v>
      </c>
      <c r="CD685" s="16">
        <f>Table1[[#This Row],[MOH 711 New ANC clients]]</f>
        <v>4</v>
      </c>
      <c r="CE685" s="6">
        <f>SUM(Table1[[#This Row],[MOH 731_EMTCT_Tested at ANC_Initial_HV02-02]])</f>
        <v>4</v>
      </c>
      <c r="CF685" s="6">
        <f t="shared" si="121"/>
        <v>0</v>
      </c>
      <c r="CG685" s="6">
        <f t="shared" si="121"/>
        <v>0</v>
      </c>
      <c r="CH685" s="6">
        <f>SUM(Table1[[#This Row],[MOH 731_EMTCT_Known Positive at 1st ANC_HV02-01]])</f>
        <v>0</v>
      </c>
      <c r="CI685" s="6">
        <f>SUM(Table1[[#This Row],[MOH 731_EMTCT_Positive Results_ANC_HV02-10]])</f>
        <v>0</v>
      </c>
      <c r="CJ685" s="6">
        <f t="shared" si="111"/>
        <v>0</v>
      </c>
      <c r="CK685" s="6">
        <f t="shared" si="112"/>
        <v>0</v>
      </c>
      <c r="CL685" s="6">
        <f>Table1[[#This Row],[MOH 731_EMTCT_Start HAART_ANC_HV02-15]]</f>
        <v>0</v>
      </c>
      <c r="CM685" s="6">
        <f>Table1[[#This Row],[MOH 731_EMTCT_On HAART at 1st ANC_HV02-14]]</f>
        <v>0</v>
      </c>
      <c r="CN685" s="6">
        <f>SUM(Table1[[#This Row],[MOH 731_HIV_TB_StartART_&lt;1 (M) HV03-01]:[MOH 731_HIV_TB_StartART_25+_(F)_HV03-14]])</f>
        <v>0</v>
      </c>
      <c r="CO685" s="6">
        <f>SUM(Table1[[#This Row],[MOH 731_HIV_TB_OnART_&lt;1 (M) HV03-15]:[MOH 731_HIV_TB_OnART_25+_(F)_HV03-28]])</f>
        <v>0</v>
      </c>
      <c r="CP685" s="6">
        <f>Table1[[#This Row],[anc1_731]]</f>
        <v>4</v>
      </c>
      <c r="CQ685" s="6">
        <f>Table1[[#This Row],[anc_kp]]</f>
        <v>0</v>
      </c>
      <c r="CR685" s="6">
        <f>Table1[[#This Row],[MOH 731_HIV_TB cases_New_HV03-61]]</f>
        <v>0</v>
      </c>
      <c r="CS685" s="6">
        <f>Table1[[#This Row],[MOH 731_HIV_TB New_KnownHIVPositive(KPs)_HV03-62]]</f>
        <v>0</v>
      </c>
      <c r="CT685" s="6">
        <f t="shared" si="113"/>
        <v>0</v>
      </c>
      <c r="CU685" s="6">
        <f t="shared" si="114"/>
        <v>0</v>
      </c>
      <c r="CV685" s="6">
        <f>Table1[[#This Row],[MOH 731_HIV_TB New HIV Positive_HV03-63]]</f>
        <v>0</v>
      </c>
      <c r="CW685" s="6">
        <f>Table1[[#This Row],[MOH 731_HIV_TB New Known HIV Positive (KP) on HAART_HV03-64]]</f>
        <v>0</v>
      </c>
      <c r="CX685" s="6">
        <f>Table1[[#This Row],[MOH 731_HIV_TB New_start_HAART_HV03-65]]</f>
        <v>0</v>
      </c>
      <c r="CY685" s="6">
        <f>SUM(Table1[[#This Row],[tb_alreadyart_3082]:[tb_newart_3083]])</f>
        <v>0</v>
      </c>
      <c r="CZ685" s="6">
        <f>SUM(Table1[[#This Row],[MOH 731_HTS_No. Initiated on PrEP (NEW)_General popn _(M)_ HV01-19]:[MOH 731_HTS_No. Initiated on PrEP (NEW)_Pregnant and breastfeeding women HV01-31]])</f>
        <v>0</v>
      </c>
      <c r="DA685" s="6">
        <f t="shared" si="115"/>
        <v>0</v>
      </c>
      <c r="DB685" s="6">
        <f t="shared" si="116"/>
        <v>0</v>
      </c>
      <c r="DC685" s="6">
        <f>Table1[[#This Row],[MOH 711 SGBV Total Survivors Seen]]</f>
        <v>0</v>
      </c>
      <c r="DD685" s="6">
        <f t="shared" si="117"/>
        <v>0</v>
      </c>
      <c r="DE685" s="6">
        <f t="shared" si="118"/>
        <v>0</v>
      </c>
      <c r="DF685" s="6">
        <f>SUM(Table1[[#This Row],[MOH 731_HIV_TB_StartTPT_&lt;15 HV03-31]:[MOH 731_HIV_TB_StartTPT_15+ HV03-32]])</f>
        <v>0</v>
      </c>
      <c r="DG685" s="6">
        <f t="shared" si="119"/>
        <v>0</v>
      </c>
      <c r="DH685" s="18"/>
      <c r="DI685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('202409_Extc3aX3etS','202409','Extc3aX3etS','20434','0','5','4','4','0','0','0','0','0','0','0','0','0','0','4','0','0','0','0','0','0','0','0','0','0','0','0','0','0','0','0','0');</v>
      </c>
    </row>
    <row r="686" spans="2:113" x14ac:dyDescent="0.25">
      <c r="B686" s="1">
        <v>202409</v>
      </c>
      <c r="C686" s="2">
        <v>45536</v>
      </c>
      <c r="D686" s="1">
        <v>202409</v>
      </c>
      <c r="E686" s="1"/>
      <c r="F686" s="1" t="s">
        <v>430</v>
      </c>
      <c r="G686" s="1" t="s">
        <v>431</v>
      </c>
      <c r="H686" s="1">
        <v>15543</v>
      </c>
      <c r="I686" s="1"/>
      <c r="J686" s="1">
        <v>1</v>
      </c>
      <c r="K686" s="1">
        <v>13</v>
      </c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>
        <v>6</v>
      </c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>
        <v>1</v>
      </c>
      <c r="BI686" s="1"/>
      <c r="BJ686" s="1"/>
      <c r="BK686" s="1"/>
      <c r="BL686" s="1">
        <v>1</v>
      </c>
      <c r="BM686" s="1"/>
      <c r="BN686" s="1"/>
      <c r="BO686" s="1">
        <v>2</v>
      </c>
      <c r="BP686" s="1">
        <v>5</v>
      </c>
      <c r="BQ686" s="1">
        <v>9</v>
      </c>
      <c r="BR686" s="1"/>
      <c r="BS686" s="1"/>
      <c r="BT686" s="1"/>
      <c r="BU686" s="1"/>
      <c r="BV686" s="1"/>
      <c r="BW686" s="1"/>
      <c r="BX686" s="1"/>
      <c r="BY686" s="1">
        <v>6</v>
      </c>
      <c r="BZ686" s="1"/>
      <c r="CA686" s="1"/>
      <c r="CB686" s="16">
        <f>SUM(Table1[[#This Row],[MOH 731_HTS_Positive_2-9 _(M)_ HV01-06]:[MOH 731_HTS_Positive_25+ _(F) (Including PMTCT)_HV01-15]])</f>
        <v>0</v>
      </c>
      <c r="CC686" s="16">
        <f>SUM(Table1[[#This Row],[MOH 731_HTS_Tests _(M)_ HV01-01]:[MOH 731_HTS_Tests _(F) (Including PMTCT)_ HV01-02]])</f>
        <v>14</v>
      </c>
      <c r="CD686" s="16">
        <f>Table1[[#This Row],[MOH 711 New ANC clients]]</f>
        <v>6</v>
      </c>
      <c r="CE686" s="6">
        <f>SUM(Table1[[#This Row],[MOH 731_EMTCT_Tested at ANC_Initial_HV02-02]])</f>
        <v>6</v>
      </c>
      <c r="CF686" s="6">
        <f t="shared" si="121"/>
        <v>0</v>
      </c>
      <c r="CG686" s="6">
        <f t="shared" si="121"/>
        <v>0</v>
      </c>
      <c r="CH686" s="6">
        <f>SUM(Table1[[#This Row],[MOH 731_EMTCT_Known Positive at 1st ANC_HV02-01]])</f>
        <v>0</v>
      </c>
      <c r="CI686" s="6">
        <f>SUM(Table1[[#This Row],[MOH 731_EMTCT_Positive Results_ANC_HV02-10]])</f>
        <v>0</v>
      </c>
      <c r="CJ686" s="6">
        <f t="shared" si="111"/>
        <v>0</v>
      </c>
      <c r="CK686" s="6">
        <f t="shared" si="112"/>
        <v>0</v>
      </c>
      <c r="CL686" s="6">
        <f>Table1[[#This Row],[MOH 731_EMTCT_Start HAART_ANC_HV02-15]]</f>
        <v>0</v>
      </c>
      <c r="CM686" s="6">
        <f>Table1[[#This Row],[MOH 731_EMTCT_On HAART at 1st ANC_HV02-14]]</f>
        <v>0</v>
      </c>
      <c r="CN686" s="6">
        <f>SUM(Table1[[#This Row],[MOH 731_HIV_TB_StartART_&lt;1 (M) HV03-01]:[MOH 731_HIV_TB_StartART_25+_(F)_HV03-14]])</f>
        <v>0</v>
      </c>
      <c r="CO686" s="6">
        <f>SUM(Table1[[#This Row],[MOH 731_HIV_TB_OnART_&lt;1 (M) HV03-15]:[MOH 731_HIV_TB_OnART_25+_(F)_HV03-28]])</f>
        <v>18</v>
      </c>
      <c r="CP686" s="6">
        <f>Table1[[#This Row],[anc1_731]]</f>
        <v>6</v>
      </c>
      <c r="CQ686" s="6">
        <f>Table1[[#This Row],[anc_kp]]</f>
        <v>0</v>
      </c>
      <c r="CR686" s="6">
        <f>Table1[[#This Row],[MOH 731_HIV_TB cases_New_HV03-61]]</f>
        <v>0</v>
      </c>
      <c r="CS686" s="6">
        <f>Table1[[#This Row],[MOH 731_HIV_TB New_KnownHIVPositive(KPs)_HV03-62]]</f>
        <v>0</v>
      </c>
      <c r="CT686" s="6">
        <f t="shared" si="113"/>
        <v>0</v>
      </c>
      <c r="CU686" s="6">
        <f t="shared" si="114"/>
        <v>0</v>
      </c>
      <c r="CV686" s="6">
        <f>Table1[[#This Row],[MOH 731_HIV_TB New HIV Positive_HV03-63]]</f>
        <v>0</v>
      </c>
      <c r="CW686" s="6">
        <f>Table1[[#This Row],[MOH 731_HIV_TB New Known HIV Positive (KP) on HAART_HV03-64]]</f>
        <v>0</v>
      </c>
      <c r="CX686" s="6">
        <f>Table1[[#This Row],[MOH 731_HIV_TB New_start_HAART_HV03-65]]</f>
        <v>0</v>
      </c>
      <c r="CY686" s="6">
        <f>SUM(Table1[[#This Row],[tb_alreadyart_3082]:[tb_newart_3083]])</f>
        <v>0</v>
      </c>
      <c r="CZ686" s="6">
        <f>SUM(Table1[[#This Row],[MOH 731_HTS_No. Initiated on PrEP (NEW)_General popn _(M)_ HV01-19]:[MOH 731_HTS_No. Initiated on PrEP (NEW)_Pregnant and breastfeeding women HV01-31]])</f>
        <v>0</v>
      </c>
      <c r="DA686" s="6">
        <f t="shared" si="115"/>
        <v>0</v>
      </c>
      <c r="DB686" s="6">
        <f t="shared" si="116"/>
        <v>0</v>
      </c>
      <c r="DC686" s="6">
        <f>Table1[[#This Row],[MOH 711 SGBV Total Survivors Seen]]</f>
        <v>0</v>
      </c>
      <c r="DD686" s="6">
        <f t="shared" si="117"/>
        <v>0</v>
      </c>
      <c r="DE686" s="6">
        <f t="shared" si="118"/>
        <v>0</v>
      </c>
      <c r="DF686" s="6">
        <f>SUM(Table1[[#This Row],[MOH 731_HIV_TB_StartTPT_&lt;15 HV03-31]:[MOH 731_HIV_TB_StartTPT_15+ HV03-32]])</f>
        <v>0</v>
      </c>
      <c r="DG686" s="6">
        <f t="shared" si="119"/>
        <v>0</v>
      </c>
      <c r="DH686" s="18"/>
      <c r="DI686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('202409_MEn5F2lVDln','202409','MEn5F2lVDln','15543','0','14','6','6','0','0','0','0','0','0','0','0','0','18','6','0','0','0','0','0','0','0','0','0','0','0','0','0','0','0','0','0');</v>
      </c>
    </row>
    <row r="687" spans="2:113" x14ac:dyDescent="0.25">
      <c r="B687" s="1">
        <v>202409</v>
      </c>
      <c r="C687" s="2">
        <v>45536</v>
      </c>
      <c r="D687" s="1">
        <v>202409</v>
      </c>
      <c r="E687" s="1"/>
      <c r="F687" s="1" t="s">
        <v>434</v>
      </c>
      <c r="G687" s="1" t="s">
        <v>435</v>
      </c>
      <c r="H687" s="1">
        <v>15547</v>
      </c>
      <c r="I687" s="1"/>
      <c r="J687" s="1">
        <v>25</v>
      </c>
      <c r="K687" s="1">
        <v>62</v>
      </c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>
        <v>16</v>
      </c>
      <c r="AK687" s="1">
        <v>4</v>
      </c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>
        <v>1</v>
      </c>
      <c r="BG687" s="1"/>
      <c r="BH687" s="1"/>
      <c r="BI687" s="1">
        <v>1</v>
      </c>
      <c r="BJ687" s="1"/>
      <c r="BK687" s="1"/>
      <c r="BL687" s="1">
        <v>1</v>
      </c>
      <c r="BM687" s="1">
        <v>1</v>
      </c>
      <c r="BN687" s="1"/>
      <c r="BO687" s="1"/>
      <c r="BP687" s="1">
        <v>10</v>
      </c>
      <c r="BQ687" s="1">
        <v>38</v>
      </c>
      <c r="BR687" s="1"/>
      <c r="BS687" s="1"/>
      <c r="BT687" s="1"/>
      <c r="BU687" s="1"/>
      <c r="BV687" s="1"/>
      <c r="BW687" s="1"/>
      <c r="BX687" s="1"/>
      <c r="BY687" s="1">
        <v>17</v>
      </c>
      <c r="BZ687" s="1"/>
      <c r="CA687" s="1"/>
      <c r="CB687" s="16">
        <f>SUM(Table1[[#This Row],[MOH 731_HTS_Positive_2-9 _(M)_ HV01-06]:[MOH 731_HTS_Positive_25+ _(F) (Including PMTCT)_HV01-15]])</f>
        <v>0</v>
      </c>
      <c r="CC687" s="16">
        <f>SUM(Table1[[#This Row],[MOH 731_HTS_Tests _(M)_ HV01-01]:[MOH 731_HTS_Tests _(F) (Including PMTCT)_ HV01-02]])</f>
        <v>87</v>
      </c>
      <c r="CD687" s="16">
        <f>Table1[[#This Row],[MOH 711 New ANC clients]]</f>
        <v>17</v>
      </c>
      <c r="CE687" s="6">
        <f>SUM(Table1[[#This Row],[MOH 731_EMTCT_Tested at ANC_Initial_HV02-02]])</f>
        <v>16</v>
      </c>
      <c r="CF687" s="6">
        <f t="shared" si="121"/>
        <v>0</v>
      </c>
      <c r="CG687" s="6">
        <f t="shared" si="121"/>
        <v>0</v>
      </c>
      <c r="CH687" s="6">
        <f>SUM(Table1[[#This Row],[MOH 731_EMTCT_Known Positive at 1st ANC_HV02-01]])</f>
        <v>0</v>
      </c>
      <c r="CI687" s="6">
        <f>SUM(Table1[[#This Row],[MOH 731_EMTCT_Positive Results_ANC_HV02-10]])</f>
        <v>0</v>
      </c>
      <c r="CJ687" s="6">
        <f t="shared" si="111"/>
        <v>0</v>
      </c>
      <c r="CK687" s="6">
        <f t="shared" si="112"/>
        <v>0</v>
      </c>
      <c r="CL687" s="6">
        <f>Table1[[#This Row],[MOH 731_EMTCT_Start HAART_ANC_HV02-15]]</f>
        <v>0</v>
      </c>
      <c r="CM687" s="6">
        <f>Table1[[#This Row],[MOH 731_EMTCT_On HAART at 1st ANC_HV02-14]]</f>
        <v>0</v>
      </c>
      <c r="CN687" s="6">
        <f>SUM(Table1[[#This Row],[MOH 731_HIV_TB_StartART_&lt;1 (M) HV03-01]:[MOH 731_HIV_TB_StartART_25+_(F)_HV03-14]])</f>
        <v>0</v>
      </c>
      <c r="CO687" s="6">
        <f>SUM(Table1[[#This Row],[MOH 731_HIV_TB_OnART_&lt;1 (M) HV03-15]:[MOH 731_HIV_TB_OnART_25+_(F)_HV03-28]])</f>
        <v>52</v>
      </c>
      <c r="CP687" s="6">
        <f>Table1[[#This Row],[anc1_731]]</f>
        <v>17</v>
      </c>
      <c r="CQ687" s="6">
        <f>Table1[[#This Row],[anc_kp]]</f>
        <v>0</v>
      </c>
      <c r="CR687" s="6">
        <f>Table1[[#This Row],[MOH 731_HIV_TB cases_New_HV03-61]]</f>
        <v>0</v>
      </c>
      <c r="CS687" s="6">
        <f>Table1[[#This Row],[MOH 731_HIV_TB New_KnownHIVPositive(KPs)_HV03-62]]</f>
        <v>0</v>
      </c>
      <c r="CT687" s="6">
        <f t="shared" si="113"/>
        <v>0</v>
      </c>
      <c r="CU687" s="6">
        <f t="shared" si="114"/>
        <v>0</v>
      </c>
      <c r="CV687" s="6">
        <f>Table1[[#This Row],[MOH 731_HIV_TB New HIV Positive_HV03-63]]</f>
        <v>0</v>
      </c>
      <c r="CW687" s="6">
        <f>Table1[[#This Row],[MOH 731_HIV_TB New Known HIV Positive (KP) on HAART_HV03-64]]</f>
        <v>0</v>
      </c>
      <c r="CX687" s="6">
        <f>Table1[[#This Row],[MOH 731_HIV_TB New_start_HAART_HV03-65]]</f>
        <v>0</v>
      </c>
      <c r="CY687" s="6">
        <f>SUM(Table1[[#This Row],[tb_alreadyart_3082]:[tb_newart_3083]])</f>
        <v>0</v>
      </c>
      <c r="CZ687" s="6">
        <f>SUM(Table1[[#This Row],[MOH 731_HTS_No. Initiated on PrEP (NEW)_General popn _(M)_ HV01-19]:[MOH 731_HTS_No. Initiated on PrEP (NEW)_Pregnant and breastfeeding women HV01-31]])</f>
        <v>0</v>
      </c>
      <c r="DA687" s="6">
        <f t="shared" si="115"/>
        <v>0</v>
      </c>
      <c r="DB687" s="6">
        <f t="shared" si="116"/>
        <v>0</v>
      </c>
      <c r="DC687" s="6">
        <f>Table1[[#This Row],[MOH 711 SGBV Total Survivors Seen]]</f>
        <v>0</v>
      </c>
      <c r="DD687" s="6">
        <f t="shared" si="117"/>
        <v>0</v>
      </c>
      <c r="DE687" s="6">
        <f t="shared" si="118"/>
        <v>0</v>
      </c>
      <c r="DF687" s="6">
        <f>SUM(Table1[[#This Row],[MOH 731_HIV_TB_StartTPT_&lt;15 HV03-31]:[MOH 731_HIV_TB_StartTPT_15+ HV03-32]])</f>
        <v>0</v>
      </c>
      <c r="DG687" s="6">
        <f t="shared" si="119"/>
        <v>0</v>
      </c>
      <c r="DH687" s="18"/>
      <c r="DI687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('202409_eDXfcHuxGxb','202409','eDXfcHuxGxb','15547','0','87','17','16','0','0','0','0','0','0','0','0','0','52','17','0','0','0','0','0','0','0','0','0','0','0','0','0','0','0','0','0');</v>
      </c>
    </row>
    <row r="688" spans="2:113" x14ac:dyDescent="0.25">
      <c r="B688" s="1">
        <v>202409</v>
      </c>
      <c r="C688" s="2">
        <v>45536</v>
      </c>
      <c r="D688" s="1">
        <v>202409</v>
      </c>
      <c r="E688" s="1"/>
      <c r="F688" s="1" t="s">
        <v>440</v>
      </c>
      <c r="G688" s="1" t="s">
        <v>441</v>
      </c>
      <c r="H688" s="1">
        <v>15562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>
        <v>1</v>
      </c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6">
        <f>SUM(Table1[[#This Row],[MOH 731_HTS_Positive_2-9 _(M)_ HV01-06]:[MOH 731_HTS_Positive_25+ _(F) (Including PMTCT)_HV01-15]])</f>
        <v>0</v>
      </c>
      <c r="CC688" s="16">
        <f>SUM(Table1[[#This Row],[MOH 731_HTS_Tests _(M)_ HV01-01]:[MOH 731_HTS_Tests _(F) (Including PMTCT)_ HV01-02]])</f>
        <v>0</v>
      </c>
      <c r="CD688" s="16">
        <f>Table1[[#This Row],[MOH 711 New ANC clients]]</f>
        <v>0</v>
      </c>
      <c r="CE688" s="6">
        <f>SUM(Table1[[#This Row],[MOH 731_EMTCT_Tested at ANC_Initial_HV02-02]])</f>
        <v>0</v>
      </c>
      <c r="CF688" s="6">
        <f t="shared" si="121"/>
        <v>0</v>
      </c>
      <c r="CG688" s="6">
        <f t="shared" si="121"/>
        <v>0</v>
      </c>
      <c r="CH688" s="6">
        <f>SUM(Table1[[#This Row],[MOH 731_EMTCT_Known Positive at 1st ANC_HV02-01]])</f>
        <v>0</v>
      </c>
      <c r="CI688" s="6">
        <f>SUM(Table1[[#This Row],[MOH 731_EMTCT_Positive Results_ANC_HV02-10]])</f>
        <v>0</v>
      </c>
      <c r="CJ688" s="6">
        <f t="shared" si="111"/>
        <v>0</v>
      </c>
      <c r="CK688" s="6">
        <f t="shared" si="112"/>
        <v>0</v>
      </c>
      <c r="CL688" s="6">
        <f>Table1[[#This Row],[MOH 731_EMTCT_Start HAART_ANC_HV02-15]]</f>
        <v>0</v>
      </c>
      <c r="CM688" s="6">
        <f>Table1[[#This Row],[MOH 731_EMTCT_On HAART at 1st ANC_HV02-14]]</f>
        <v>0</v>
      </c>
      <c r="CN688" s="6">
        <f>SUM(Table1[[#This Row],[MOH 731_HIV_TB_StartART_&lt;1 (M) HV03-01]:[MOH 731_HIV_TB_StartART_25+_(F)_HV03-14]])</f>
        <v>0</v>
      </c>
      <c r="CO688" s="6">
        <f>SUM(Table1[[#This Row],[MOH 731_HIV_TB_OnART_&lt;1 (M) HV03-15]:[MOH 731_HIV_TB_OnART_25+_(F)_HV03-28]])</f>
        <v>0</v>
      </c>
      <c r="CP688" s="6">
        <f>Table1[[#This Row],[anc1_731]]</f>
        <v>0</v>
      </c>
      <c r="CQ688" s="6">
        <f>Table1[[#This Row],[anc_kp]]</f>
        <v>0</v>
      </c>
      <c r="CR688" s="6">
        <f>Table1[[#This Row],[MOH 731_HIV_TB cases_New_HV03-61]]</f>
        <v>0</v>
      </c>
      <c r="CS688" s="6">
        <f>Table1[[#This Row],[MOH 731_HIV_TB New_KnownHIVPositive(KPs)_HV03-62]]</f>
        <v>0</v>
      </c>
      <c r="CT688" s="6">
        <f t="shared" si="113"/>
        <v>0</v>
      </c>
      <c r="CU688" s="6">
        <f t="shared" si="114"/>
        <v>0</v>
      </c>
      <c r="CV688" s="6">
        <f>Table1[[#This Row],[MOH 731_HIV_TB New HIV Positive_HV03-63]]</f>
        <v>0</v>
      </c>
      <c r="CW688" s="6">
        <f>Table1[[#This Row],[MOH 731_HIV_TB New Known HIV Positive (KP) on HAART_HV03-64]]</f>
        <v>0</v>
      </c>
      <c r="CX688" s="6">
        <f>Table1[[#This Row],[MOH 731_HIV_TB New_start_HAART_HV03-65]]</f>
        <v>0</v>
      </c>
      <c r="CY688" s="6">
        <f>SUM(Table1[[#This Row],[tb_alreadyart_3082]:[tb_newart_3083]])</f>
        <v>0</v>
      </c>
      <c r="CZ688" s="6">
        <f>SUM(Table1[[#This Row],[MOH 731_HTS_No. Initiated on PrEP (NEW)_General popn _(M)_ HV01-19]:[MOH 731_HTS_No. Initiated on PrEP (NEW)_Pregnant and breastfeeding women HV01-31]])</f>
        <v>0</v>
      </c>
      <c r="DA688" s="6">
        <f t="shared" si="115"/>
        <v>0</v>
      </c>
      <c r="DB688" s="6">
        <f t="shared" si="116"/>
        <v>0</v>
      </c>
      <c r="DC688" s="6">
        <f>Table1[[#This Row],[MOH 711 SGBV Total Survivors Seen]]</f>
        <v>0</v>
      </c>
      <c r="DD688" s="6">
        <f t="shared" si="117"/>
        <v>0</v>
      </c>
      <c r="DE688" s="6">
        <f t="shared" si="118"/>
        <v>0</v>
      </c>
      <c r="DF688" s="6">
        <f>SUM(Table1[[#This Row],[MOH 731_HIV_TB_StartTPT_&lt;15 HV03-31]:[MOH 731_HIV_TB_StartTPT_15+ HV03-32]])</f>
        <v>0</v>
      </c>
      <c r="DG688" s="6">
        <f t="shared" si="119"/>
        <v>0</v>
      </c>
      <c r="DH688" s="18"/>
      <c r="DI688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('202409_BD4MjPdzyUY','202409','BD4MjPdzyUY','15562','0','0','0','0','0','0','0','0','0','0','0','0','0','0','0','0','0','0','0','0','0','0','0','0','0','0','0','0','0','0','0','0');</v>
      </c>
    </row>
    <row r="689" spans="2:113" x14ac:dyDescent="0.25">
      <c r="B689" s="1">
        <v>202409</v>
      </c>
      <c r="C689" s="2">
        <v>45536</v>
      </c>
      <c r="D689" s="1">
        <v>202409</v>
      </c>
      <c r="E689" s="1"/>
      <c r="F689" s="1" t="s">
        <v>442</v>
      </c>
      <c r="G689" s="1" t="s">
        <v>443</v>
      </c>
      <c r="H689" s="1">
        <v>15566</v>
      </c>
      <c r="I689" s="1"/>
      <c r="J689" s="1">
        <v>1</v>
      </c>
      <c r="K689" s="1">
        <v>8</v>
      </c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>
        <v>4</v>
      </c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>
        <v>4</v>
      </c>
      <c r="BZ689" s="1"/>
      <c r="CA689" s="1"/>
      <c r="CB689" s="16">
        <f>SUM(Table1[[#This Row],[MOH 731_HTS_Positive_2-9 _(M)_ HV01-06]:[MOH 731_HTS_Positive_25+ _(F) (Including PMTCT)_HV01-15]])</f>
        <v>0</v>
      </c>
      <c r="CC689" s="16">
        <f>SUM(Table1[[#This Row],[MOH 731_HTS_Tests _(M)_ HV01-01]:[MOH 731_HTS_Tests _(F) (Including PMTCT)_ HV01-02]])</f>
        <v>9</v>
      </c>
      <c r="CD689" s="16">
        <f>Table1[[#This Row],[MOH 711 New ANC clients]]</f>
        <v>4</v>
      </c>
      <c r="CE689" s="6">
        <f>SUM(Table1[[#This Row],[MOH 731_EMTCT_Tested at ANC_Initial_HV02-02]])</f>
        <v>4</v>
      </c>
      <c r="CF689" s="6">
        <f t="shared" si="121"/>
        <v>0</v>
      </c>
      <c r="CG689" s="6">
        <f t="shared" si="121"/>
        <v>0</v>
      </c>
      <c r="CH689" s="6">
        <f>SUM(Table1[[#This Row],[MOH 731_EMTCT_Known Positive at 1st ANC_HV02-01]])</f>
        <v>0</v>
      </c>
      <c r="CI689" s="6">
        <f>SUM(Table1[[#This Row],[MOH 731_EMTCT_Positive Results_ANC_HV02-10]])</f>
        <v>0</v>
      </c>
      <c r="CJ689" s="6">
        <f t="shared" si="111"/>
        <v>0</v>
      </c>
      <c r="CK689" s="6">
        <f t="shared" si="112"/>
        <v>0</v>
      </c>
      <c r="CL689" s="6">
        <f>Table1[[#This Row],[MOH 731_EMTCT_Start HAART_ANC_HV02-15]]</f>
        <v>0</v>
      </c>
      <c r="CM689" s="6">
        <f>Table1[[#This Row],[MOH 731_EMTCT_On HAART at 1st ANC_HV02-14]]</f>
        <v>0</v>
      </c>
      <c r="CN689" s="6">
        <f>SUM(Table1[[#This Row],[MOH 731_HIV_TB_StartART_&lt;1 (M) HV03-01]:[MOH 731_HIV_TB_StartART_25+_(F)_HV03-14]])</f>
        <v>0</v>
      </c>
      <c r="CO689" s="6">
        <f>SUM(Table1[[#This Row],[MOH 731_HIV_TB_OnART_&lt;1 (M) HV03-15]:[MOH 731_HIV_TB_OnART_25+_(F)_HV03-28]])</f>
        <v>0</v>
      </c>
      <c r="CP689" s="6">
        <f>Table1[[#This Row],[anc1_731]]</f>
        <v>4</v>
      </c>
      <c r="CQ689" s="6">
        <f>Table1[[#This Row],[anc_kp]]</f>
        <v>0</v>
      </c>
      <c r="CR689" s="6">
        <f>Table1[[#This Row],[MOH 731_HIV_TB cases_New_HV03-61]]</f>
        <v>0</v>
      </c>
      <c r="CS689" s="6">
        <f>Table1[[#This Row],[MOH 731_HIV_TB New_KnownHIVPositive(KPs)_HV03-62]]</f>
        <v>0</v>
      </c>
      <c r="CT689" s="6">
        <f t="shared" si="113"/>
        <v>0</v>
      </c>
      <c r="CU689" s="6">
        <f t="shared" si="114"/>
        <v>0</v>
      </c>
      <c r="CV689" s="6">
        <f>Table1[[#This Row],[MOH 731_HIV_TB New HIV Positive_HV03-63]]</f>
        <v>0</v>
      </c>
      <c r="CW689" s="6">
        <f>Table1[[#This Row],[MOH 731_HIV_TB New Known HIV Positive (KP) on HAART_HV03-64]]</f>
        <v>0</v>
      </c>
      <c r="CX689" s="6">
        <f>Table1[[#This Row],[MOH 731_HIV_TB New_start_HAART_HV03-65]]</f>
        <v>0</v>
      </c>
      <c r="CY689" s="6">
        <f>SUM(Table1[[#This Row],[tb_alreadyart_3082]:[tb_newart_3083]])</f>
        <v>0</v>
      </c>
      <c r="CZ689" s="6">
        <f>SUM(Table1[[#This Row],[MOH 731_HTS_No. Initiated on PrEP (NEW)_General popn _(M)_ HV01-19]:[MOH 731_HTS_No. Initiated on PrEP (NEW)_Pregnant and breastfeeding women HV01-31]])</f>
        <v>0</v>
      </c>
      <c r="DA689" s="6">
        <f t="shared" si="115"/>
        <v>0</v>
      </c>
      <c r="DB689" s="6">
        <f t="shared" si="116"/>
        <v>0</v>
      </c>
      <c r="DC689" s="6">
        <f>Table1[[#This Row],[MOH 711 SGBV Total Survivors Seen]]</f>
        <v>0</v>
      </c>
      <c r="DD689" s="6">
        <f t="shared" si="117"/>
        <v>0</v>
      </c>
      <c r="DE689" s="6">
        <f t="shared" si="118"/>
        <v>0</v>
      </c>
      <c r="DF689" s="6">
        <f>SUM(Table1[[#This Row],[MOH 731_HIV_TB_StartTPT_&lt;15 HV03-31]:[MOH 731_HIV_TB_StartTPT_15+ HV03-32]])</f>
        <v>0</v>
      </c>
      <c r="DG689" s="6">
        <f t="shared" si="119"/>
        <v>0</v>
      </c>
      <c r="DH689" s="18"/>
      <c r="DI689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('202409_aTYrHCmL5Tx','202409','aTYrHCmL5Tx','15566','0','9','4','4','0','0','0','0','0','0','0','0','0','0','4','0','0','0','0','0','0','0','0','0','0','0','0','0','0','0','0','0');</v>
      </c>
    </row>
    <row r="690" spans="2:113" x14ac:dyDescent="0.25">
      <c r="B690" s="1">
        <v>202409</v>
      </c>
      <c r="C690" s="2">
        <v>45536</v>
      </c>
      <c r="D690" s="1">
        <v>202409</v>
      </c>
      <c r="E690" s="1"/>
      <c r="F690" s="1" t="s">
        <v>444</v>
      </c>
      <c r="G690" s="1" t="s">
        <v>445</v>
      </c>
      <c r="H690" s="1">
        <v>17151</v>
      </c>
      <c r="I690" s="1"/>
      <c r="J690" s="1">
        <v>1</v>
      </c>
      <c r="K690" s="1">
        <v>6</v>
      </c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>
        <v>5</v>
      </c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>
        <v>5</v>
      </c>
      <c r="BZ690" s="1"/>
      <c r="CA690" s="1"/>
      <c r="CB690" s="16">
        <f>SUM(Table1[[#This Row],[MOH 731_HTS_Positive_2-9 _(M)_ HV01-06]:[MOH 731_HTS_Positive_25+ _(F) (Including PMTCT)_HV01-15]])</f>
        <v>0</v>
      </c>
      <c r="CC690" s="16">
        <f>SUM(Table1[[#This Row],[MOH 731_HTS_Tests _(M)_ HV01-01]:[MOH 731_HTS_Tests _(F) (Including PMTCT)_ HV01-02]])</f>
        <v>7</v>
      </c>
      <c r="CD690" s="16">
        <f>Table1[[#This Row],[MOH 711 New ANC clients]]</f>
        <v>5</v>
      </c>
      <c r="CE690" s="6">
        <f>SUM(Table1[[#This Row],[MOH 731_EMTCT_Tested at ANC_Initial_HV02-02]])</f>
        <v>5</v>
      </c>
      <c r="CF690" s="6">
        <f t="shared" si="121"/>
        <v>0</v>
      </c>
      <c r="CG690" s="6">
        <f t="shared" si="121"/>
        <v>0</v>
      </c>
      <c r="CH690" s="6">
        <f>SUM(Table1[[#This Row],[MOH 731_EMTCT_Known Positive at 1st ANC_HV02-01]])</f>
        <v>0</v>
      </c>
      <c r="CI690" s="6">
        <f>SUM(Table1[[#This Row],[MOH 731_EMTCT_Positive Results_ANC_HV02-10]])</f>
        <v>0</v>
      </c>
      <c r="CJ690" s="6">
        <f t="shared" si="111"/>
        <v>0</v>
      </c>
      <c r="CK690" s="6">
        <f t="shared" si="112"/>
        <v>0</v>
      </c>
      <c r="CL690" s="6">
        <f>Table1[[#This Row],[MOH 731_EMTCT_Start HAART_ANC_HV02-15]]</f>
        <v>0</v>
      </c>
      <c r="CM690" s="6">
        <f>Table1[[#This Row],[MOH 731_EMTCT_On HAART at 1st ANC_HV02-14]]</f>
        <v>0</v>
      </c>
      <c r="CN690" s="6">
        <f>SUM(Table1[[#This Row],[MOH 731_HIV_TB_StartART_&lt;1 (M) HV03-01]:[MOH 731_HIV_TB_StartART_25+_(F)_HV03-14]])</f>
        <v>0</v>
      </c>
      <c r="CO690" s="6">
        <f>SUM(Table1[[#This Row],[MOH 731_HIV_TB_OnART_&lt;1 (M) HV03-15]:[MOH 731_HIV_TB_OnART_25+_(F)_HV03-28]])</f>
        <v>0</v>
      </c>
      <c r="CP690" s="6">
        <f>Table1[[#This Row],[anc1_731]]</f>
        <v>5</v>
      </c>
      <c r="CQ690" s="6">
        <f>Table1[[#This Row],[anc_kp]]</f>
        <v>0</v>
      </c>
      <c r="CR690" s="6">
        <f>Table1[[#This Row],[MOH 731_HIV_TB cases_New_HV03-61]]</f>
        <v>0</v>
      </c>
      <c r="CS690" s="6">
        <f>Table1[[#This Row],[MOH 731_HIV_TB New_KnownHIVPositive(KPs)_HV03-62]]</f>
        <v>0</v>
      </c>
      <c r="CT690" s="6">
        <f t="shared" si="113"/>
        <v>0</v>
      </c>
      <c r="CU690" s="6">
        <f t="shared" si="114"/>
        <v>0</v>
      </c>
      <c r="CV690" s="6">
        <f>Table1[[#This Row],[MOH 731_HIV_TB New HIV Positive_HV03-63]]</f>
        <v>0</v>
      </c>
      <c r="CW690" s="6">
        <f>Table1[[#This Row],[MOH 731_HIV_TB New Known HIV Positive (KP) on HAART_HV03-64]]</f>
        <v>0</v>
      </c>
      <c r="CX690" s="6">
        <f>Table1[[#This Row],[MOH 731_HIV_TB New_start_HAART_HV03-65]]</f>
        <v>0</v>
      </c>
      <c r="CY690" s="6">
        <f>SUM(Table1[[#This Row],[tb_alreadyart_3082]:[tb_newart_3083]])</f>
        <v>0</v>
      </c>
      <c r="CZ690" s="6">
        <f>SUM(Table1[[#This Row],[MOH 731_HTS_No. Initiated on PrEP (NEW)_General popn _(M)_ HV01-19]:[MOH 731_HTS_No. Initiated on PrEP (NEW)_Pregnant and breastfeeding women HV01-31]])</f>
        <v>0</v>
      </c>
      <c r="DA690" s="6">
        <f t="shared" si="115"/>
        <v>0</v>
      </c>
      <c r="DB690" s="6">
        <f t="shared" si="116"/>
        <v>0</v>
      </c>
      <c r="DC690" s="6">
        <f>Table1[[#This Row],[MOH 711 SGBV Total Survivors Seen]]</f>
        <v>0</v>
      </c>
      <c r="DD690" s="6">
        <f t="shared" si="117"/>
        <v>0</v>
      </c>
      <c r="DE690" s="6">
        <f t="shared" si="118"/>
        <v>0</v>
      </c>
      <c r="DF690" s="6">
        <f>SUM(Table1[[#This Row],[MOH 731_HIV_TB_StartTPT_&lt;15 HV03-31]:[MOH 731_HIV_TB_StartTPT_15+ HV03-32]])</f>
        <v>0</v>
      </c>
      <c r="DG690" s="6">
        <f t="shared" si="119"/>
        <v>0</v>
      </c>
      <c r="DH690" s="18"/>
      <c r="DI690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('202409_KFQlHx7fNik','202409','KFQlHx7fNik','17151','0','7','5','5','0','0','0','0','0','0','0','0','0','0','5','0','0','0','0','0','0','0','0','0','0','0','0','0','0','0','0','0');</v>
      </c>
    </row>
    <row r="691" spans="2:113" x14ac:dyDescent="0.25">
      <c r="B691" s="1">
        <v>202409</v>
      </c>
      <c r="C691" s="2">
        <v>45536</v>
      </c>
      <c r="D691" s="1">
        <v>202409</v>
      </c>
      <c r="E691" s="1"/>
      <c r="F691" s="1" t="s">
        <v>448</v>
      </c>
      <c r="G691" s="1" t="s">
        <v>449</v>
      </c>
      <c r="H691" s="1">
        <v>17350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>
        <v>1</v>
      </c>
      <c r="BQ691" s="1">
        <v>3</v>
      </c>
      <c r="BR691" s="1"/>
      <c r="BS691" s="1"/>
      <c r="BT691" s="1"/>
      <c r="BU691" s="1"/>
      <c r="BV691" s="1"/>
      <c r="BW691" s="1"/>
      <c r="BX691" s="1"/>
      <c r="BY691" s="1">
        <v>2</v>
      </c>
      <c r="BZ691" s="1"/>
      <c r="CA691" s="1"/>
      <c r="CB691" s="16">
        <f>SUM(Table1[[#This Row],[MOH 731_HTS_Positive_2-9 _(M)_ HV01-06]:[MOH 731_HTS_Positive_25+ _(F) (Including PMTCT)_HV01-15]])</f>
        <v>0</v>
      </c>
      <c r="CC691" s="16">
        <f>SUM(Table1[[#This Row],[MOH 731_HTS_Tests _(M)_ HV01-01]:[MOH 731_HTS_Tests _(F) (Including PMTCT)_ HV01-02]])</f>
        <v>0</v>
      </c>
      <c r="CD691" s="16">
        <f>Table1[[#This Row],[MOH 711 New ANC clients]]</f>
        <v>2</v>
      </c>
      <c r="CE691" s="6">
        <f>SUM(Table1[[#This Row],[MOH 731_EMTCT_Tested at ANC_Initial_HV02-02]])</f>
        <v>0</v>
      </c>
      <c r="CF691" s="6">
        <f t="shared" si="121"/>
        <v>0</v>
      </c>
      <c r="CG691" s="6">
        <f t="shared" si="121"/>
        <v>0</v>
      </c>
      <c r="CH691" s="6">
        <f>SUM(Table1[[#This Row],[MOH 731_EMTCT_Known Positive at 1st ANC_HV02-01]])</f>
        <v>0</v>
      </c>
      <c r="CI691" s="6">
        <f>SUM(Table1[[#This Row],[MOH 731_EMTCT_Positive Results_ANC_HV02-10]])</f>
        <v>0</v>
      </c>
      <c r="CJ691" s="6">
        <f t="shared" si="111"/>
        <v>0</v>
      </c>
      <c r="CK691" s="6">
        <f t="shared" si="112"/>
        <v>0</v>
      </c>
      <c r="CL691" s="6">
        <f>Table1[[#This Row],[MOH 731_EMTCT_Start HAART_ANC_HV02-15]]</f>
        <v>0</v>
      </c>
      <c r="CM691" s="6">
        <f>Table1[[#This Row],[MOH 731_EMTCT_On HAART at 1st ANC_HV02-14]]</f>
        <v>0</v>
      </c>
      <c r="CN691" s="6">
        <f>SUM(Table1[[#This Row],[MOH 731_HIV_TB_StartART_&lt;1 (M) HV03-01]:[MOH 731_HIV_TB_StartART_25+_(F)_HV03-14]])</f>
        <v>0</v>
      </c>
      <c r="CO691" s="6">
        <f>SUM(Table1[[#This Row],[MOH 731_HIV_TB_OnART_&lt;1 (M) HV03-15]:[MOH 731_HIV_TB_OnART_25+_(F)_HV03-28]])</f>
        <v>4</v>
      </c>
      <c r="CP691" s="6">
        <f>Table1[[#This Row],[anc1_731]]</f>
        <v>2</v>
      </c>
      <c r="CQ691" s="6">
        <f>Table1[[#This Row],[anc_kp]]</f>
        <v>0</v>
      </c>
      <c r="CR691" s="6">
        <f>Table1[[#This Row],[MOH 731_HIV_TB cases_New_HV03-61]]</f>
        <v>0</v>
      </c>
      <c r="CS691" s="6">
        <f>Table1[[#This Row],[MOH 731_HIV_TB New_KnownHIVPositive(KPs)_HV03-62]]</f>
        <v>0</v>
      </c>
      <c r="CT691" s="6">
        <f t="shared" si="113"/>
        <v>0</v>
      </c>
      <c r="CU691" s="6">
        <f t="shared" si="114"/>
        <v>0</v>
      </c>
      <c r="CV691" s="6">
        <f>Table1[[#This Row],[MOH 731_HIV_TB New HIV Positive_HV03-63]]</f>
        <v>0</v>
      </c>
      <c r="CW691" s="6">
        <f>Table1[[#This Row],[MOH 731_HIV_TB New Known HIV Positive (KP) on HAART_HV03-64]]</f>
        <v>0</v>
      </c>
      <c r="CX691" s="6">
        <f>Table1[[#This Row],[MOH 731_HIV_TB New_start_HAART_HV03-65]]</f>
        <v>0</v>
      </c>
      <c r="CY691" s="6">
        <f>SUM(Table1[[#This Row],[tb_alreadyart_3082]:[tb_newart_3083]])</f>
        <v>0</v>
      </c>
      <c r="CZ691" s="6">
        <f>SUM(Table1[[#This Row],[MOH 731_HTS_No. Initiated on PrEP (NEW)_General popn _(M)_ HV01-19]:[MOH 731_HTS_No. Initiated on PrEP (NEW)_Pregnant and breastfeeding women HV01-31]])</f>
        <v>0</v>
      </c>
      <c r="DA691" s="6">
        <f t="shared" si="115"/>
        <v>0</v>
      </c>
      <c r="DB691" s="6">
        <f t="shared" si="116"/>
        <v>0</v>
      </c>
      <c r="DC691" s="6">
        <f>Table1[[#This Row],[MOH 711 SGBV Total Survivors Seen]]</f>
        <v>0</v>
      </c>
      <c r="DD691" s="6">
        <f t="shared" si="117"/>
        <v>0</v>
      </c>
      <c r="DE691" s="6">
        <f t="shared" si="118"/>
        <v>0</v>
      </c>
      <c r="DF691" s="6">
        <f>SUM(Table1[[#This Row],[MOH 731_HIV_TB_StartTPT_&lt;15 HV03-31]:[MOH 731_HIV_TB_StartTPT_15+ HV03-32]])</f>
        <v>0</v>
      </c>
      <c r="DG691" s="6">
        <f t="shared" si="119"/>
        <v>0</v>
      </c>
      <c r="DH691" s="18"/>
      <c r="DI691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('202409_vgCAPtNHq1r','202409','vgCAPtNHq1r','17350','0','0','2','0','0','0','0','0','0','0','0','0','0','4','2','0','0','0','0','0','0','0','0','0','0','0','0','0','0','0','0','0');</v>
      </c>
    </row>
    <row r="692" spans="2:113" x14ac:dyDescent="0.25">
      <c r="B692" s="1">
        <v>202409</v>
      </c>
      <c r="C692" s="2">
        <v>45536</v>
      </c>
      <c r="D692" s="1">
        <v>202409</v>
      </c>
      <c r="E692" s="1"/>
      <c r="F692" s="1" t="s">
        <v>450</v>
      </c>
      <c r="G692" s="1" t="s">
        <v>451</v>
      </c>
      <c r="H692" s="1">
        <v>15590</v>
      </c>
      <c r="I692" s="1"/>
      <c r="J692" s="1">
        <v>14</v>
      </c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>
        <v>6</v>
      </c>
      <c r="BZ692" s="1"/>
      <c r="CA692" s="1"/>
      <c r="CB692" s="16">
        <f>SUM(Table1[[#This Row],[MOH 731_HTS_Positive_2-9 _(M)_ HV01-06]:[MOH 731_HTS_Positive_25+ _(F) (Including PMTCT)_HV01-15]])</f>
        <v>0</v>
      </c>
      <c r="CC692" s="16">
        <f>SUM(Table1[[#This Row],[MOH 731_HTS_Tests _(M)_ HV01-01]:[MOH 731_HTS_Tests _(F) (Including PMTCT)_ HV01-02]])</f>
        <v>14</v>
      </c>
      <c r="CD692" s="16">
        <f>Table1[[#This Row],[MOH 711 New ANC clients]]</f>
        <v>6</v>
      </c>
      <c r="CE692" s="6">
        <f>SUM(Table1[[#This Row],[MOH 731_EMTCT_Tested at ANC_Initial_HV02-02]])</f>
        <v>0</v>
      </c>
      <c r="CF692" s="6">
        <f t="shared" si="121"/>
        <v>0</v>
      </c>
      <c r="CG692" s="6">
        <f t="shared" si="121"/>
        <v>0</v>
      </c>
      <c r="CH692" s="6">
        <f>SUM(Table1[[#This Row],[MOH 731_EMTCT_Known Positive at 1st ANC_HV02-01]])</f>
        <v>0</v>
      </c>
      <c r="CI692" s="6">
        <f>SUM(Table1[[#This Row],[MOH 731_EMTCT_Positive Results_ANC_HV02-10]])</f>
        <v>0</v>
      </c>
      <c r="CJ692" s="6">
        <f t="shared" si="111"/>
        <v>0</v>
      </c>
      <c r="CK692" s="6">
        <f t="shared" si="112"/>
        <v>0</v>
      </c>
      <c r="CL692" s="6">
        <f>Table1[[#This Row],[MOH 731_EMTCT_Start HAART_ANC_HV02-15]]</f>
        <v>0</v>
      </c>
      <c r="CM692" s="6">
        <f>Table1[[#This Row],[MOH 731_EMTCT_On HAART at 1st ANC_HV02-14]]</f>
        <v>0</v>
      </c>
      <c r="CN692" s="6">
        <f>SUM(Table1[[#This Row],[MOH 731_HIV_TB_StartART_&lt;1 (M) HV03-01]:[MOH 731_HIV_TB_StartART_25+_(F)_HV03-14]])</f>
        <v>0</v>
      </c>
      <c r="CO692" s="6">
        <f>SUM(Table1[[#This Row],[MOH 731_HIV_TB_OnART_&lt;1 (M) HV03-15]:[MOH 731_HIV_TB_OnART_25+_(F)_HV03-28]])</f>
        <v>0</v>
      </c>
      <c r="CP692" s="6">
        <f>Table1[[#This Row],[anc1_731]]</f>
        <v>6</v>
      </c>
      <c r="CQ692" s="6">
        <f>Table1[[#This Row],[anc_kp]]</f>
        <v>0</v>
      </c>
      <c r="CR692" s="6">
        <f>Table1[[#This Row],[MOH 731_HIV_TB cases_New_HV03-61]]</f>
        <v>0</v>
      </c>
      <c r="CS692" s="6">
        <f>Table1[[#This Row],[MOH 731_HIV_TB New_KnownHIVPositive(KPs)_HV03-62]]</f>
        <v>0</v>
      </c>
      <c r="CT692" s="6">
        <f t="shared" si="113"/>
        <v>0</v>
      </c>
      <c r="CU692" s="6">
        <f t="shared" si="114"/>
        <v>0</v>
      </c>
      <c r="CV692" s="6">
        <f>Table1[[#This Row],[MOH 731_HIV_TB New HIV Positive_HV03-63]]</f>
        <v>0</v>
      </c>
      <c r="CW692" s="6">
        <f>Table1[[#This Row],[MOH 731_HIV_TB New Known HIV Positive (KP) on HAART_HV03-64]]</f>
        <v>0</v>
      </c>
      <c r="CX692" s="6">
        <f>Table1[[#This Row],[MOH 731_HIV_TB New_start_HAART_HV03-65]]</f>
        <v>0</v>
      </c>
      <c r="CY692" s="6">
        <f>SUM(Table1[[#This Row],[tb_alreadyart_3082]:[tb_newart_3083]])</f>
        <v>0</v>
      </c>
      <c r="CZ692" s="6">
        <f>SUM(Table1[[#This Row],[MOH 731_HTS_No. Initiated on PrEP (NEW)_General popn _(M)_ HV01-19]:[MOH 731_HTS_No. Initiated on PrEP (NEW)_Pregnant and breastfeeding women HV01-31]])</f>
        <v>0</v>
      </c>
      <c r="DA692" s="6">
        <f t="shared" si="115"/>
        <v>0</v>
      </c>
      <c r="DB692" s="6">
        <f t="shared" si="116"/>
        <v>0</v>
      </c>
      <c r="DC692" s="6">
        <f>Table1[[#This Row],[MOH 711 SGBV Total Survivors Seen]]</f>
        <v>0</v>
      </c>
      <c r="DD692" s="6">
        <f t="shared" si="117"/>
        <v>0</v>
      </c>
      <c r="DE692" s="6">
        <f t="shared" si="118"/>
        <v>0</v>
      </c>
      <c r="DF692" s="6">
        <f>SUM(Table1[[#This Row],[MOH 731_HIV_TB_StartTPT_&lt;15 HV03-31]:[MOH 731_HIV_TB_StartTPT_15+ HV03-32]])</f>
        <v>0</v>
      </c>
      <c r="DG692" s="6">
        <f t="shared" si="119"/>
        <v>0</v>
      </c>
      <c r="DH692" s="18"/>
      <c r="DI692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('202409_L602XweaLuy','202409','L602XweaLuy','15590','0','14','6','0','0','0','0','0','0','0','0','0','0','0','6','0','0','0','0','0','0','0','0','0','0','0','0','0','0','0','0','0');</v>
      </c>
    </row>
    <row r="693" spans="2:113" x14ac:dyDescent="0.25">
      <c r="B693" s="1">
        <v>202409</v>
      </c>
      <c r="C693" s="2">
        <v>45536</v>
      </c>
      <c r="D693" s="1">
        <v>202409</v>
      </c>
      <c r="E693" s="1"/>
      <c r="F693" s="1" t="s">
        <v>452</v>
      </c>
      <c r="G693" s="1" t="s">
        <v>453</v>
      </c>
      <c r="H693" s="1">
        <v>15593</v>
      </c>
      <c r="I693" s="1"/>
      <c r="J693" s="1">
        <v>4</v>
      </c>
      <c r="K693" s="1">
        <v>24</v>
      </c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>
        <v>6</v>
      </c>
      <c r="AK693" s="1">
        <v>10</v>
      </c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>
        <v>2</v>
      </c>
      <c r="BI693" s="1">
        <v>1</v>
      </c>
      <c r="BJ693" s="1"/>
      <c r="BK693" s="1"/>
      <c r="BL693" s="1"/>
      <c r="BM693" s="1"/>
      <c r="BN693" s="1"/>
      <c r="BO693" s="1"/>
      <c r="BP693" s="1">
        <v>1</v>
      </c>
      <c r="BQ693" s="1">
        <v>4</v>
      </c>
      <c r="BR693" s="1"/>
      <c r="BS693" s="1">
        <v>1</v>
      </c>
      <c r="BT693" s="1"/>
      <c r="BU693" s="1"/>
      <c r="BV693" s="1"/>
      <c r="BW693" s="1"/>
      <c r="BX693" s="1"/>
      <c r="BY693" s="1">
        <v>6</v>
      </c>
      <c r="BZ693" s="1"/>
      <c r="CA693" s="1"/>
      <c r="CB693" s="16">
        <f>SUM(Table1[[#This Row],[MOH 731_HTS_Positive_2-9 _(M)_ HV01-06]:[MOH 731_HTS_Positive_25+ _(F) (Including PMTCT)_HV01-15]])</f>
        <v>0</v>
      </c>
      <c r="CC693" s="16">
        <f>SUM(Table1[[#This Row],[MOH 731_HTS_Tests _(M)_ HV01-01]:[MOH 731_HTS_Tests _(F) (Including PMTCT)_ HV01-02]])</f>
        <v>28</v>
      </c>
      <c r="CD693" s="16">
        <f>Table1[[#This Row],[MOH 711 New ANC clients]]</f>
        <v>6</v>
      </c>
      <c r="CE693" s="6">
        <f>SUM(Table1[[#This Row],[MOH 731_EMTCT_Tested at ANC_Initial_HV02-02]])</f>
        <v>6</v>
      </c>
      <c r="CF693" s="6">
        <f t="shared" si="121"/>
        <v>0</v>
      </c>
      <c r="CG693" s="6">
        <f t="shared" si="121"/>
        <v>0</v>
      </c>
      <c r="CH693" s="6">
        <f>SUM(Table1[[#This Row],[MOH 731_EMTCT_Known Positive at 1st ANC_HV02-01]])</f>
        <v>0</v>
      </c>
      <c r="CI693" s="6">
        <f>SUM(Table1[[#This Row],[MOH 731_EMTCT_Positive Results_ANC_HV02-10]])</f>
        <v>0</v>
      </c>
      <c r="CJ693" s="6">
        <f t="shared" si="111"/>
        <v>0</v>
      </c>
      <c r="CK693" s="6">
        <f t="shared" si="112"/>
        <v>0</v>
      </c>
      <c r="CL693" s="6">
        <f>Table1[[#This Row],[MOH 731_EMTCT_Start HAART_ANC_HV02-15]]</f>
        <v>0</v>
      </c>
      <c r="CM693" s="6">
        <f>Table1[[#This Row],[MOH 731_EMTCT_On HAART at 1st ANC_HV02-14]]</f>
        <v>0</v>
      </c>
      <c r="CN693" s="6">
        <f>SUM(Table1[[#This Row],[MOH 731_HIV_TB_StartART_&lt;1 (M) HV03-01]:[MOH 731_HIV_TB_StartART_25+_(F)_HV03-14]])</f>
        <v>0</v>
      </c>
      <c r="CO693" s="6">
        <f>SUM(Table1[[#This Row],[MOH 731_HIV_TB_OnART_&lt;1 (M) HV03-15]:[MOH 731_HIV_TB_OnART_25+_(F)_HV03-28]])</f>
        <v>8</v>
      </c>
      <c r="CP693" s="6">
        <f>Table1[[#This Row],[anc1_731]]</f>
        <v>6</v>
      </c>
      <c r="CQ693" s="6">
        <f>Table1[[#This Row],[anc_kp]]</f>
        <v>0</v>
      </c>
      <c r="CR693" s="6">
        <f>Table1[[#This Row],[MOH 731_HIV_TB cases_New_HV03-61]]</f>
        <v>0</v>
      </c>
      <c r="CS693" s="6">
        <f>Table1[[#This Row],[MOH 731_HIV_TB New_KnownHIVPositive(KPs)_HV03-62]]</f>
        <v>0</v>
      </c>
      <c r="CT693" s="6">
        <f t="shared" si="113"/>
        <v>0</v>
      </c>
      <c r="CU693" s="6">
        <f t="shared" si="114"/>
        <v>0</v>
      </c>
      <c r="CV693" s="6">
        <f>Table1[[#This Row],[MOH 731_HIV_TB New HIV Positive_HV03-63]]</f>
        <v>0</v>
      </c>
      <c r="CW693" s="6">
        <f>Table1[[#This Row],[MOH 731_HIV_TB New Known HIV Positive (KP) on HAART_HV03-64]]</f>
        <v>0</v>
      </c>
      <c r="CX693" s="6">
        <f>Table1[[#This Row],[MOH 731_HIV_TB New_start_HAART_HV03-65]]</f>
        <v>0</v>
      </c>
      <c r="CY693" s="6">
        <f>SUM(Table1[[#This Row],[tb_alreadyart_3082]:[tb_newart_3083]])</f>
        <v>0</v>
      </c>
      <c r="CZ693" s="6">
        <f>SUM(Table1[[#This Row],[MOH 731_HTS_No. Initiated on PrEP (NEW)_General popn _(M)_ HV01-19]:[MOH 731_HTS_No. Initiated on PrEP (NEW)_Pregnant and breastfeeding women HV01-31]])</f>
        <v>0</v>
      </c>
      <c r="DA693" s="6">
        <f t="shared" si="115"/>
        <v>0</v>
      </c>
      <c r="DB693" s="6">
        <f t="shared" si="116"/>
        <v>0</v>
      </c>
      <c r="DC693" s="6">
        <f>Table1[[#This Row],[MOH 711 SGBV Total Survivors Seen]]</f>
        <v>0</v>
      </c>
      <c r="DD693" s="6">
        <f t="shared" si="117"/>
        <v>0</v>
      </c>
      <c r="DE693" s="6">
        <f t="shared" si="118"/>
        <v>0</v>
      </c>
      <c r="DF693" s="6">
        <f>SUM(Table1[[#This Row],[MOH 731_HIV_TB_StartTPT_&lt;15 HV03-31]:[MOH 731_HIV_TB_StartTPT_15+ HV03-32]])</f>
        <v>1</v>
      </c>
      <c r="DG693" s="6">
        <f t="shared" si="119"/>
        <v>0</v>
      </c>
      <c r="DH693" s="18"/>
      <c r="DI693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('202409_XEgtZ5OwD2h','202409','XEgtZ5OwD2h','15593','0','28','6','6','0','0','0','0','0','0','0','0','0','8','6','0','0','0','0','0','0','0','0','0','0','0','0','0','0','0','1','0');</v>
      </c>
    </row>
    <row r="694" spans="2:113" x14ac:dyDescent="0.25">
      <c r="B694" s="1">
        <v>202409</v>
      </c>
      <c r="C694" s="2">
        <v>45536</v>
      </c>
      <c r="D694" s="1">
        <v>202409</v>
      </c>
      <c r="E694" s="1"/>
      <c r="F694" s="1" t="s">
        <v>456</v>
      </c>
      <c r="G694" s="1" t="s">
        <v>457</v>
      </c>
      <c r="H694" s="1">
        <v>28848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>
        <v>10</v>
      </c>
      <c r="AK694" s="1">
        <v>1</v>
      </c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6">
        <f>SUM(Table1[[#This Row],[MOH 731_HTS_Positive_2-9 _(M)_ HV01-06]:[MOH 731_HTS_Positive_25+ _(F) (Including PMTCT)_HV01-15]])</f>
        <v>0</v>
      </c>
      <c r="CC694" s="16">
        <f>SUM(Table1[[#This Row],[MOH 731_HTS_Tests _(M)_ HV01-01]:[MOH 731_HTS_Tests _(F) (Including PMTCT)_ HV01-02]])</f>
        <v>0</v>
      </c>
      <c r="CD694" s="16">
        <f>Table1[[#This Row],[MOH 711 New ANC clients]]</f>
        <v>0</v>
      </c>
      <c r="CE694" s="6">
        <f>SUM(Table1[[#This Row],[MOH 731_EMTCT_Tested at ANC_Initial_HV02-02]])</f>
        <v>10</v>
      </c>
      <c r="CF694" s="6">
        <f t="shared" si="121"/>
        <v>0</v>
      </c>
      <c r="CG694" s="6">
        <f t="shared" si="121"/>
        <v>0</v>
      </c>
      <c r="CH694" s="6">
        <f>SUM(Table1[[#This Row],[MOH 731_EMTCT_Known Positive at 1st ANC_HV02-01]])</f>
        <v>0</v>
      </c>
      <c r="CI694" s="6">
        <f>SUM(Table1[[#This Row],[MOH 731_EMTCT_Positive Results_ANC_HV02-10]])</f>
        <v>0</v>
      </c>
      <c r="CJ694" s="6">
        <f t="shared" si="111"/>
        <v>0</v>
      </c>
      <c r="CK694" s="6">
        <f t="shared" si="112"/>
        <v>0</v>
      </c>
      <c r="CL694" s="6">
        <f>Table1[[#This Row],[MOH 731_EMTCT_Start HAART_ANC_HV02-15]]</f>
        <v>0</v>
      </c>
      <c r="CM694" s="6">
        <f>Table1[[#This Row],[MOH 731_EMTCT_On HAART at 1st ANC_HV02-14]]</f>
        <v>0</v>
      </c>
      <c r="CN694" s="6">
        <f>SUM(Table1[[#This Row],[MOH 731_HIV_TB_StartART_&lt;1 (M) HV03-01]:[MOH 731_HIV_TB_StartART_25+_(F)_HV03-14]])</f>
        <v>0</v>
      </c>
      <c r="CO694" s="6">
        <f>SUM(Table1[[#This Row],[MOH 731_HIV_TB_OnART_&lt;1 (M) HV03-15]:[MOH 731_HIV_TB_OnART_25+_(F)_HV03-28]])</f>
        <v>0</v>
      </c>
      <c r="CP694" s="6">
        <f>Table1[[#This Row],[anc1_731]]</f>
        <v>0</v>
      </c>
      <c r="CQ694" s="6">
        <f>Table1[[#This Row],[anc_kp]]</f>
        <v>0</v>
      </c>
      <c r="CR694" s="6">
        <f>Table1[[#This Row],[MOH 731_HIV_TB cases_New_HV03-61]]</f>
        <v>0</v>
      </c>
      <c r="CS694" s="6">
        <f>Table1[[#This Row],[MOH 731_HIV_TB New_KnownHIVPositive(KPs)_HV03-62]]</f>
        <v>0</v>
      </c>
      <c r="CT694" s="6">
        <f t="shared" si="113"/>
        <v>0</v>
      </c>
      <c r="CU694" s="6">
        <f t="shared" si="114"/>
        <v>0</v>
      </c>
      <c r="CV694" s="6">
        <f>Table1[[#This Row],[MOH 731_HIV_TB New HIV Positive_HV03-63]]</f>
        <v>0</v>
      </c>
      <c r="CW694" s="6">
        <f>Table1[[#This Row],[MOH 731_HIV_TB New Known HIV Positive (KP) on HAART_HV03-64]]</f>
        <v>0</v>
      </c>
      <c r="CX694" s="6">
        <f>Table1[[#This Row],[MOH 731_HIV_TB New_start_HAART_HV03-65]]</f>
        <v>0</v>
      </c>
      <c r="CY694" s="6">
        <f>SUM(Table1[[#This Row],[tb_alreadyart_3082]:[tb_newart_3083]])</f>
        <v>0</v>
      </c>
      <c r="CZ694" s="6">
        <f>SUM(Table1[[#This Row],[MOH 731_HTS_No. Initiated on PrEP (NEW)_General popn _(M)_ HV01-19]:[MOH 731_HTS_No. Initiated on PrEP (NEW)_Pregnant and breastfeeding women HV01-31]])</f>
        <v>0</v>
      </c>
      <c r="DA694" s="6">
        <f t="shared" si="115"/>
        <v>0</v>
      </c>
      <c r="DB694" s="6">
        <f t="shared" si="116"/>
        <v>0</v>
      </c>
      <c r="DC694" s="6">
        <f>Table1[[#This Row],[MOH 711 SGBV Total Survivors Seen]]</f>
        <v>0</v>
      </c>
      <c r="DD694" s="6">
        <f t="shared" si="117"/>
        <v>0</v>
      </c>
      <c r="DE694" s="6">
        <f t="shared" si="118"/>
        <v>0</v>
      </c>
      <c r="DF694" s="6">
        <f>SUM(Table1[[#This Row],[MOH 731_HIV_TB_StartTPT_&lt;15 HV03-31]:[MOH 731_HIV_TB_StartTPT_15+ HV03-32]])</f>
        <v>0</v>
      </c>
      <c r="DG694" s="6">
        <f t="shared" si="119"/>
        <v>0</v>
      </c>
      <c r="DH694" s="18"/>
      <c r="DI694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('202409_ULDcxw0PBni','202409','ULDcxw0PBni','28848','0','0','0','10','0','0','0','0','0','0','0','0','0','0','0','0','0','0','0','0','0','0','0','0','0','0','0','0','0','0','0','0');</v>
      </c>
    </row>
    <row r="695" spans="2:113" x14ac:dyDescent="0.25">
      <c r="B695" s="1">
        <v>202409</v>
      </c>
      <c r="C695" s="2">
        <v>45536</v>
      </c>
      <c r="D695" s="1">
        <v>202409</v>
      </c>
      <c r="E695" s="1"/>
      <c r="F695" s="1" t="s">
        <v>458</v>
      </c>
      <c r="G695" s="1" t="s">
        <v>459</v>
      </c>
      <c r="H695" s="1">
        <v>15606</v>
      </c>
      <c r="I695" s="1"/>
      <c r="J695" s="1">
        <v>2</v>
      </c>
      <c r="K695" s="1">
        <v>9</v>
      </c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>
        <v>6</v>
      </c>
      <c r="BZ695" s="1"/>
      <c r="CA695" s="1"/>
      <c r="CB695" s="16">
        <f>SUM(Table1[[#This Row],[MOH 731_HTS_Positive_2-9 _(M)_ HV01-06]:[MOH 731_HTS_Positive_25+ _(F) (Including PMTCT)_HV01-15]])</f>
        <v>0</v>
      </c>
      <c r="CC695" s="16">
        <f>SUM(Table1[[#This Row],[MOH 731_HTS_Tests _(M)_ HV01-01]:[MOH 731_HTS_Tests _(F) (Including PMTCT)_ HV01-02]])</f>
        <v>11</v>
      </c>
      <c r="CD695" s="16">
        <f>Table1[[#This Row],[MOH 711 New ANC clients]]</f>
        <v>6</v>
      </c>
      <c r="CE695" s="6">
        <f>SUM(Table1[[#This Row],[MOH 731_EMTCT_Tested at ANC_Initial_HV02-02]])</f>
        <v>0</v>
      </c>
      <c r="CF695" s="6">
        <f t="shared" si="121"/>
        <v>0</v>
      </c>
      <c r="CG695" s="6">
        <f t="shared" si="121"/>
        <v>0</v>
      </c>
      <c r="CH695" s="6">
        <f>SUM(Table1[[#This Row],[MOH 731_EMTCT_Known Positive at 1st ANC_HV02-01]])</f>
        <v>0</v>
      </c>
      <c r="CI695" s="6">
        <f>SUM(Table1[[#This Row],[MOH 731_EMTCT_Positive Results_ANC_HV02-10]])</f>
        <v>0</v>
      </c>
      <c r="CJ695" s="6">
        <f t="shared" si="111"/>
        <v>0</v>
      </c>
      <c r="CK695" s="6">
        <f t="shared" si="112"/>
        <v>0</v>
      </c>
      <c r="CL695" s="6">
        <f>Table1[[#This Row],[MOH 731_EMTCT_Start HAART_ANC_HV02-15]]</f>
        <v>0</v>
      </c>
      <c r="CM695" s="6">
        <f>Table1[[#This Row],[MOH 731_EMTCT_On HAART at 1st ANC_HV02-14]]</f>
        <v>0</v>
      </c>
      <c r="CN695" s="6">
        <f>SUM(Table1[[#This Row],[MOH 731_HIV_TB_StartART_&lt;1 (M) HV03-01]:[MOH 731_HIV_TB_StartART_25+_(F)_HV03-14]])</f>
        <v>0</v>
      </c>
      <c r="CO695" s="6">
        <f>SUM(Table1[[#This Row],[MOH 731_HIV_TB_OnART_&lt;1 (M) HV03-15]:[MOH 731_HIV_TB_OnART_25+_(F)_HV03-28]])</f>
        <v>0</v>
      </c>
      <c r="CP695" s="6">
        <f>Table1[[#This Row],[anc1_731]]</f>
        <v>6</v>
      </c>
      <c r="CQ695" s="6">
        <f>Table1[[#This Row],[anc_kp]]</f>
        <v>0</v>
      </c>
      <c r="CR695" s="6">
        <f>Table1[[#This Row],[MOH 731_HIV_TB cases_New_HV03-61]]</f>
        <v>0</v>
      </c>
      <c r="CS695" s="6">
        <f>Table1[[#This Row],[MOH 731_HIV_TB New_KnownHIVPositive(KPs)_HV03-62]]</f>
        <v>0</v>
      </c>
      <c r="CT695" s="6">
        <f t="shared" si="113"/>
        <v>0</v>
      </c>
      <c r="CU695" s="6">
        <f t="shared" si="114"/>
        <v>0</v>
      </c>
      <c r="CV695" s="6">
        <f>Table1[[#This Row],[MOH 731_HIV_TB New HIV Positive_HV03-63]]</f>
        <v>0</v>
      </c>
      <c r="CW695" s="6">
        <f>Table1[[#This Row],[MOH 731_HIV_TB New Known HIV Positive (KP) on HAART_HV03-64]]</f>
        <v>0</v>
      </c>
      <c r="CX695" s="6">
        <f>Table1[[#This Row],[MOH 731_HIV_TB New_start_HAART_HV03-65]]</f>
        <v>0</v>
      </c>
      <c r="CY695" s="6">
        <f>SUM(Table1[[#This Row],[tb_alreadyart_3082]:[tb_newart_3083]])</f>
        <v>0</v>
      </c>
      <c r="CZ695" s="6">
        <f>SUM(Table1[[#This Row],[MOH 731_HTS_No. Initiated on PrEP (NEW)_General popn _(M)_ HV01-19]:[MOH 731_HTS_No. Initiated on PrEP (NEW)_Pregnant and breastfeeding women HV01-31]])</f>
        <v>0</v>
      </c>
      <c r="DA695" s="6">
        <f t="shared" si="115"/>
        <v>0</v>
      </c>
      <c r="DB695" s="6">
        <f t="shared" si="116"/>
        <v>0</v>
      </c>
      <c r="DC695" s="6">
        <f>Table1[[#This Row],[MOH 711 SGBV Total Survivors Seen]]</f>
        <v>0</v>
      </c>
      <c r="DD695" s="6">
        <f t="shared" si="117"/>
        <v>0</v>
      </c>
      <c r="DE695" s="6">
        <f t="shared" si="118"/>
        <v>0</v>
      </c>
      <c r="DF695" s="6">
        <f>SUM(Table1[[#This Row],[MOH 731_HIV_TB_StartTPT_&lt;15 HV03-31]:[MOH 731_HIV_TB_StartTPT_15+ HV03-32]])</f>
        <v>0</v>
      </c>
      <c r="DG695" s="6">
        <f t="shared" si="119"/>
        <v>0</v>
      </c>
      <c r="DH695" s="18"/>
      <c r="DI695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('202409_m7in7RHWjRu','202409','m7in7RHWjRu','15606','0','11','6','0','0','0','0','0','0','0','0','0','0','0','6','0','0','0','0','0','0','0','0','0','0','0','0','0','0','0','0','0');</v>
      </c>
    </row>
    <row r="696" spans="2:113" x14ac:dyDescent="0.25">
      <c r="B696" s="1">
        <v>202409</v>
      </c>
      <c r="C696" s="2">
        <v>45536</v>
      </c>
      <c r="D696" s="1">
        <v>202409</v>
      </c>
      <c r="E696" s="1"/>
      <c r="F696" s="1" t="s">
        <v>460</v>
      </c>
      <c r="G696" s="1" t="s">
        <v>461</v>
      </c>
      <c r="H696" s="1">
        <v>15613</v>
      </c>
      <c r="I696" s="1"/>
      <c r="J696" s="1"/>
      <c r="K696" s="1">
        <v>7</v>
      </c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>
        <v>4</v>
      </c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6">
        <f>SUM(Table1[[#This Row],[MOH 731_HTS_Positive_2-9 _(M)_ HV01-06]:[MOH 731_HTS_Positive_25+ _(F) (Including PMTCT)_HV01-15]])</f>
        <v>0</v>
      </c>
      <c r="CC696" s="16">
        <f>SUM(Table1[[#This Row],[MOH 731_HTS_Tests _(M)_ HV01-01]:[MOH 731_HTS_Tests _(F) (Including PMTCT)_ HV01-02]])</f>
        <v>7</v>
      </c>
      <c r="CD696" s="16">
        <f>Table1[[#This Row],[MOH 711 New ANC clients]]</f>
        <v>0</v>
      </c>
      <c r="CE696" s="6">
        <f>SUM(Table1[[#This Row],[MOH 731_EMTCT_Tested at ANC_Initial_HV02-02]])</f>
        <v>4</v>
      </c>
      <c r="CF696" s="6">
        <f t="shared" si="121"/>
        <v>0</v>
      </c>
      <c r="CG696" s="6">
        <f t="shared" si="121"/>
        <v>0</v>
      </c>
      <c r="CH696" s="6">
        <f>SUM(Table1[[#This Row],[MOH 731_EMTCT_Known Positive at 1st ANC_HV02-01]])</f>
        <v>0</v>
      </c>
      <c r="CI696" s="6">
        <f>SUM(Table1[[#This Row],[MOH 731_EMTCT_Positive Results_ANC_HV02-10]])</f>
        <v>0</v>
      </c>
      <c r="CJ696" s="6">
        <f t="shared" si="111"/>
        <v>0</v>
      </c>
      <c r="CK696" s="6">
        <f t="shared" si="112"/>
        <v>0</v>
      </c>
      <c r="CL696" s="6">
        <f>Table1[[#This Row],[MOH 731_EMTCT_Start HAART_ANC_HV02-15]]</f>
        <v>0</v>
      </c>
      <c r="CM696" s="6">
        <f>Table1[[#This Row],[MOH 731_EMTCT_On HAART at 1st ANC_HV02-14]]</f>
        <v>0</v>
      </c>
      <c r="CN696" s="6">
        <f>SUM(Table1[[#This Row],[MOH 731_HIV_TB_StartART_&lt;1 (M) HV03-01]:[MOH 731_HIV_TB_StartART_25+_(F)_HV03-14]])</f>
        <v>0</v>
      </c>
      <c r="CO696" s="6">
        <f>SUM(Table1[[#This Row],[MOH 731_HIV_TB_OnART_&lt;1 (M) HV03-15]:[MOH 731_HIV_TB_OnART_25+_(F)_HV03-28]])</f>
        <v>0</v>
      </c>
      <c r="CP696" s="6">
        <f>Table1[[#This Row],[anc1_731]]</f>
        <v>0</v>
      </c>
      <c r="CQ696" s="6">
        <f>Table1[[#This Row],[anc_kp]]</f>
        <v>0</v>
      </c>
      <c r="CR696" s="6">
        <f>Table1[[#This Row],[MOH 731_HIV_TB cases_New_HV03-61]]</f>
        <v>0</v>
      </c>
      <c r="CS696" s="6">
        <f>Table1[[#This Row],[MOH 731_HIV_TB New_KnownHIVPositive(KPs)_HV03-62]]</f>
        <v>0</v>
      </c>
      <c r="CT696" s="6">
        <f t="shared" si="113"/>
        <v>0</v>
      </c>
      <c r="CU696" s="6">
        <f t="shared" si="114"/>
        <v>0</v>
      </c>
      <c r="CV696" s="6">
        <f>Table1[[#This Row],[MOH 731_HIV_TB New HIV Positive_HV03-63]]</f>
        <v>0</v>
      </c>
      <c r="CW696" s="6">
        <f>Table1[[#This Row],[MOH 731_HIV_TB New Known HIV Positive (KP) on HAART_HV03-64]]</f>
        <v>0</v>
      </c>
      <c r="CX696" s="6">
        <f>Table1[[#This Row],[MOH 731_HIV_TB New_start_HAART_HV03-65]]</f>
        <v>0</v>
      </c>
      <c r="CY696" s="6">
        <f>SUM(Table1[[#This Row],[tb_alreadyart_3082]:[tb_newart_3083]])</f>
        <v>0</v>
      </c>
      <c r="CZ696" s="6">
        <f>SUM(Table1[[#This Row],[MOH 731_HTS_No. Initiated on PrEP (NEW)_General popn _(M)_ HV01-19]:[MOH 731_HTS_No. Initiated on PrEP (NEW)_Pregnant and breastfeeding women HV01-31]])</f>
        <v>0</v>
      </c>
      <c r="DA696" s="6">
        <f t="shared" si="115"/>
        <v>0</v>
      </c>
      <c r="DB696" s="6">
        <f t="shared" si="116"/>
        <v>0</v>
      </c>
      <c r="DC696" s="6">
        <f>Table1[[#This Row],[MOH 711 SGBV Total Survivors Seen]]</f>
        <v>0</v>
      </c>
      <c r="DD696" s="6">
        <f t="shared" si="117"/>
        <v>0</v>
      </c>
      <c r="DE696" s="6">
        <f t="shared" si="118"/>
        <v>0</v>
      </c>
      <c r="DF696" s="6">
        <f>SUM(Table1[[#This Row],[MOH 731_HIV_TB_StartTPT_&lt;15 HV03-31]:[MOH 731_HIV_TB_StartTPT_15+ HV03-32]])</f>
        <v>0</v>
      </c>
      <c r="DG696" s="6">
        <f t="shared" si="119"/>
        <v>0</v>
      </c>
      <c r="DH696" s="18"/>
      <c r="DI696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('202409_S6tu7qwT796','202409','S6tu7qwT796','15613','0','7','0','4','0','0','0','0','0','0','0','0','0','0','0','0','0','0','0','0','0','0','0','0','0','0','0','0','0','0','0','0');</v>
      </c>
    </row>
    <row r="697" spans="2:113" x14ac:dyDescent="0.25">
      <c r="B697" s="1">
        <v>202409</v>
      </c>
      <c r="C697" s="2">
        <v>45536</v>
      </c>
      <c r="D697" s="1">
        <v>202409</v>
      </c>
      <c r="E697" s="1"/>
      <c r="F697" s="1" t="s">
        <v>462</v>
      </c>
      <c r="G697" s="1" t="s">
        <v>463</v>
      </c>
      <c r="H697" s="1">
        <v>15621</v>
      </c>
      <c r="I697" s="1"/>
      <c r="J697" s="1">
        <v>15</v>
      </c>
      <c r="K697" s="1">
        <v>40</v>
      </c>
      <c r="L697" s="1"/>
      <c r="M697" s="1"/>
      <c r="N697" s="1"/>
      <c r="O697" s="1"/>
      <c r="P697" s="1"/>
      <c r="Q697" s="1"/>
      <c r="R697" s="1"/>
      <c r="S697" s="1"/>
      <c r="T697" s="1">
        <v>1</v>
      </c>
      <c r="U697" s="1"/>
      <c r="V697" s="1"/>
      <c r="W697" s="1">
        <v>1</v>
      </c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>
        <v>16</v>
      </c>
      <c r="AK697" s="1">
        <v>1</v>
      </c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>
        <v>1</v>
      </c>
      <c r="BH697" s="1"/>
      <c r="BI697" s="1">
        <v>1</v>
      </c>
      <c r="BJ697" s="1"/>
      <c r="BK697" s="1"/>
      <c r="BL697" s="1"/>
      <c r="BM697" s="1">
        <v>1</v>
      </c>
      <c r="BN697" s="1"/>
      <c r="BO697" s="1">
        <v>4</v>
      </c>
      <c r="BP697" s="1">
        <v>18</v>
      </c>
      <c r="BQ697" s="1">
        <v>43</v>
      </c>
      <c r="BR697" s="1"/>
      <c r="BS697" s="1"/>
      <c r="BT697" s="1"/>
      <c r="BU697" s="1">
        <v>1</v>
      </c>
      <c r="BV697" s="1"/>
      <c r="BW697" s="1"/>
      <c r="BX697" s="1"/>
      <c r="BY697" s="1">
        <v>16</v>
      </c>
      <c r="BZ697" s="1"/>
      <c r="CA697" s="1"/>
      <c r="CB697" s="16">
        <f>SUM(Table1[[#This Row],[MOH 731_HTS_Positive_2-9 _(M)_ HV01-06]:[MOH 731_HTS_Positive_25+ _(F) (Including PMTCT)_HV01-15]])</f>
        <v>1</v>
      </c>
      <c r="CC697" s="16">
        <f>SUM(Table1[[#This Row],[MOH 731_HTS_Tests _(M)_ HV01-01]:[MOH 731_HTS_Tests _(F) (Including PMTCT)_ HV01-02]])</f>
        <v>55</v>
      </c>
      <c r="CD697" s="16">
        <f>Table1[[#This Row],[MOH 711 New ANC clients]]</f>
        <v>16</v>
      </c>
      <c r="CE697" s="6">
        <f>SUM(Table1[[#This Row],[MOH 731_EMTCT_Tested at ANC_Initial_HV02-02]])</f>
        <v>16</v>
      </c>
      <c r="CF697" s="6">
        <f t="shared" si="121"/>
        <v>0</v>
      </c>
      <c r="CG697" s="6">
        <f t="shared" si="121"/>
        <v>0</v>
      </c>
      <c r="CH697" s="6">
        <f>SUM(Table1[[#This Row],[MOH 731_EMTCT_Known Positive at 1st ANC_HV02-01]])</f>
        <v>0</v>
      </c>
      <c r="CI697" s="6">
        <f>SUM(Table1[[#This Row],[MOH 731_EMTCT_Positive Results_ANC_HV02-10]])</f>
        <v>0</v>
      </c>
      <c r="CJ697" s="6">
        <f t="shared" si="111"/>
        <v>0</v>
      </c>
      <c r="CK697" s="6">
        <f t="shared" si="112"/>
        <v>0</v>
      </c>
      <c r="CL697" s="6">
        <f>Table1[[#This Row],[MOH 731_EMTCT_Start HAART_ANC_HV02-15]]</f>
        <v>0</v>
      </c>
      <c r="CM697" s="6">
        <f>Table1[[#This Row],[MOH 731_EMTCT_On HAART at 1st ANC_HV02-14]]</f>
        <v>0</v>
      </c>
      <c r="CN697" s="6">
        <f>SUM(Table1[[#This Row],[MOH 731_HIV_TB_StartART_&lt;1 (M) HV03-01]:[MOH 731_HIV_TB_StartART_25+_(F)_HV03-14]])</f>
        <v>0</v>
      </c>
      <c r="CO697" s="6">
        <f>SUM(Table1[[#This Row],[MOH 731_HIV_TB_OnART_&lt;1 (M) HV03-15]:[MOH 731_HIV_TB_OnART_25+_(F)_HV03-28]])</f>
        <v>68</v>
      </c>
      <c r="CP697" s="6">
        <f>Table1[[#This Row],[anc1_731]]</f>
        <v>16</v>
      </c>
      <c r="CQ697" s="6">
        <f>Table1[[#This Row],[anc_kp]]</f>
        <v>0</v>
      </c>
      <c r="CR697" s="6">
        <f>Table1[[#This Row],[MOH 731_HIV_TB cases_New_HV03-61]]</f>
        <v>0</v>
      </c>
      <c r="CS697" s="6">
        <f>Table1[[#This Row],[MOH 731_HIV_TB New_KnownHIVPositive(KPs)_HV03-62]]</f>
        <v>1</v>
      </c>
      <c r="CT697" s="6">
        <f t="shared" si="113"/>
        <v>0</v>
      </c>
      <c r="CU697" s="6">
        <f t="shared" si="114"/>
        <v>0</v>
      </c>
      <c r="CV697" s="6">
        <f>Table1[[#This Row],[MOH 731_HIV_TB New HIV Positive_HV03-63]]</f>
        <v>0</v>
      </c>
      <c r="CW697" s="6">
        <f>Table1[[#This Row],[MOH 731_HIV_TB New Known HIV Positive (KP) on HAART_HV03-64]]</f>
        <v>0</v>
      </c>
      <c r="CX697" s="6">
        <f>Table1[[#This Row],[MOH 731_HIV_TB New_start_HAART_HV03-65]]</f>
        <v>0</v>
      </c>
      <c r="CY697" s="6">
        <f>SUM(Table1[[#This Row],[tb_alreadyart_3082]:[tb_newart_3083]])</f>
        <v>0</v>
      </c>
      <c r="CZ697" s="6">
        <f>SUM(Table1[[#This Row],[MOH 731_HTS_No. Initiated on PrEP (NEW)_General popn _(M)_ HV01-19]:[MOH 731_HTS_No. Initiated on PrEP (NEW)_Pregnant and breastfeeding women HV01-31]])</f>
        <v>1</v>
      </c>
      <c r="DA697" s="6">
        <f t="shared" si="115"/>
        <v>0</v>
      </c>
      <c r="DB697" s="6">
        <f t="shared" si="116"/>
        <v>0</v>
      </c>
      <c r="DC697" s="6">
        <f>Table1[[#This Row],[MOH 711 SGBV Total Survivors Seen]]</f>
        <v>0</v>
      </c>
      <c r="DD697" s="6">
        <f t="shared" si="117"/>
        <v>0</v>
      </c>
      <c r="DE697" s="6">
        <f t="shared" si="118"/>
        <v>0</v>
      </c>
      <c r="DF697" s="6">
        <f>SUM(Table1[[#This Row],[MOH 731_HIV_TB_StartTPT_&lt;15 HV03-31]:[MOH 731_HIV_TB_StartTPT_15+ HV03-32]])</f>
        <v>0</v>
      </c>
      <c r="DG697" s="6">
        <f t="shared" si="119"/>
        <v>0</v>
      </c>
      <c r="DH697" s="18"/>
      <c r="DI697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('202409_vY8MIki2v3v','202409','vY8MIki2v3v','15621','1','55','16','16','0','0','0','0','0','0','0','0','0','68','16','0','0','1','0','0','0','0','0','0','1','0','0','0','0','0','0','0');</v>
      </c>
    </row>
    <row r="698" spans="2:113" x14ac:dyDescent="0.25">
      <c r="B698" s="1">
        <v>202409</v>
      </c>
      <c r="C698" s="2">
        <v>45536</v>
      </c>
      <c r="D698" s="1">
        <v>202409</v>
      </c>
      <c r="E698" s="1"/>
      <c r="F698" s="1" t="s">
        <v>464</v>
      </c>
      <c r="G698" s="1" t="s">
        <v>465</v>
      </c>
      <c r="H698" s="1">
        <v>15684</v>
      </c>
      <c r="I698" s="1"/>
      <c r="J698" s="1">
        <v>4</v>
      </c>
      <c r="K698" s="1">
        <v>22</v>
      </c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>
        <v>1</v>
      </c>
      <c r="AK698" s="1">
        <v>8</v>
      </c>
      <c r="AL698" s="1"/>
      <c r="AM698" s="1">
        <v>1</v>
      </c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>
        <v>4</v>
      </c>
      <c r="BZ698" s="1"/>
      <c r="CA698" s="1"/>
      <c r="CB698" s="16">
        <f>SUM(Table1[[#This Row],[MOH 731_HTS_Positive_2-9 _(M)_ HV01-06]:[MOH 731_HTS_Positive_25+ _(F) (Including PMTCT)_HV01-15]])</f>
        <v>0</v>
      </c>
      <c r="CC698" s="16">
        <f>SUM(Table1[[#This Row],[MOH 731_HTS_Tests _(M)_ HV01-01]:[MOH 731_HTS_Tests _(F) (Including PMTCT)_ HV01-02]])</f>
        <v>26</v>
      </c>
      <c r="CD698" s="16">
        <f>Table1[[#This Row],[MOH 711 New ANC clients]]</f>
        <v>4</v>
      </c>
      <c r="CE698" s="6">
        <f>SUM(Table1[[#This Row],[MOH 731_EMTCT_Tested at ANC_Initial_HV02-02]])</f>
        <v>1</v>
      </c>
      <c r="CF698" s="6">
        <f t="shared" si="121"/>
        <v>0</v>
      </c>
      <c r="CG698" s="6">
        <f t="shared" si="121"/>
        <v>0</v>
      </c>
      <c r="CH698" s="6">
        <f>SUM(Table1[[#This Row],[MOH 731_EMTCT_Known Positive at 1st ANC_HV02-01]])</f>
        <v>0</v>
      </c>
      <c r="CI698" s="6">
        <f>SUM(Table1[[#This Row],[MOH 731_EMTCT_Positive Results_ANC_HV02-10]])</f>
        <v>1</v>
      </c>
      <c r="CJ698" s="6">
        <f t="shared" si="111"/>
        <v>0</v>
      </c>
      <c r="CK698" s="6">
        <f t="shared" si="112"/>
        <v>0</v>
      </c>
      <c r="CL698" s="6">
        <f>Table1[[#This Row],[MOH 731_EMTCT_Start HAART_ANC_HV02-15]]</f>
        <v>0</v>
      </c>
      <c r="CM698" s="6">
        <f>Table1[[#This Row],[MOH 731_EMTCT_On HAART at 1st ANC_HV02-14]]</f>
        <v>0</v>
      </c>
      <c r="CN698" s="6">
        <f>SUM(Table1[[#This Row],[MOH 731_HIV_TB_StartART_&lt;1 (M) HV03-01]:[MOH 731_HIV_TB_StartART_25+_(F)_HV03-14]])</f>
        <v>0</v>
      </c>
      <c r="CO698" s="6">
        <f>SUM(Table1[[#This Row],[MOH 731_HIV_TB_OnART_&lt;1 (M) HV03-15]:[MOH 731_HIV_TB_OnART_25+_(F)_HV03-28]])</f>
        <v>0</v>
      </c>
      <c r="CP698" s="6">
        <f>Table1[[#This Row],[anc1_731]]</f>
        <v>4</v>
      </c>
      <c r="CQ698" s="6">
        <f>Table1[[#This Row],[anc_kp]]</f>
        <v>0</v>
      </c>
      <c r="CR698" s="6">
        <f>Table1[[#This Row],[MOH 731_HIV_TB cases_New_HV03-61]]</f>
        <v>0</v>
      </c>
      <c r="CS698" s="6">
        <f>Table1[[#This Row],[MOH 731_HIV_TB New_KnownHIVPositive(KPs)_HV03-62]]</f>
        <v>0</v>
      </c>
      <c r="CT698" s="6">
        <f t="shared" si="113"/>
        <v>0</v>
      </c>
      <c r="CU698" s="6">
        <f t="shared" si="114"/>
        <v>0</v>
      </c>
      <c r="CV698" s="6">
        <f>Table1[[#This Row],[MOH 731_HIV_TB New HIV Positive_HV03-63]]</f>
        <v>0</v>
      </c>
      <c r="CW698" s="6">
        <f>Table1[[#This Row],[MOH 731_HIV_TB New Known HIV Positive (KP) on HAART_HV03-64]]</f>
        <v>0</v>
      </c>
      <c r="CX698" s="6">
        <f>Table1[[#This Row],[MOH 731_HIV_TB New_start_HAART_HV03-65]]</f>
        <v>0</v>
      </c>
      <c r="CY698" s="6">
        <f>SUM(Table1[[#This Row],[tb_alreadyart_3082]:[tb_newart_3083]])</f>
        <v>0</v>
      </c>
      <c r="CZ698" s="6">
        <f>SUM(Table1[[#This Row],[MOH 731_HTS_No. Initiated on PrEP (NEW)_General popn _(M)_ HV01-19]:[MOH 731_HTS_No. Initiated on PrEP (NEW)_Pregnant and breastfeeding women HV01-31]])</f>
        <v>0</v>
      </c>
      <c r="DA698" s="6">
        <f t="shared" si="115"/>
        <v>0</v>
      </c>
      <c r="DB698" s="6">
        <f t="shared" si="116"/>
        <v>0</v>
      </c>
      <c r="DC698" s="6">
        <f>Table1[[#This Row],[MOH 711 SGBV Total Survivors Seen]]</f>
        <v>0</v>
      </c>
      <c r="DD698" s="6">
        <f t="shared" si="117"/>
        <v>0</v>
      </c>
      <c r="DE698" s="6">
        <f t="shared" si="118"/>
        <v>0</v>
      </c>
      <c r="DF698" s="6">
        <f>SUM(Table1[[#This Row],[MOH 731_HIV_TB_StartTPT_&lt;15 HV03-31]:[MOH 731_HIV_TB_StartTPT_15+ HV03-32]])</f>
        <v>0</v>
      </c>
      <c r="DG698" s="6">
        <f t="shared" si="119"/>
        <v>0</v>
      </c>
      <c r="DH698" s="18"/>
      <c r="DI698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('202409_OPJeAkDP2wA','202409','OPJeAkDP2wA','15684','0','26','4','1','0','0','0','1','0','0','0','0','0','0','4','0','0','0','0','0','0','0','0','0','0','0','0','0','0','0','0','0');</v>
      </c>
    </row>
    <row r="699" spans="2:113" x14ac:dyDescent="0.25">
      <c r="B699" s="1">
        <v>202409</v>
      </c>
      <c r="C699" s="2">
        <v>45536</v>
      </c>
      <c r="D699" s="1">
        <v>202409</v>
      </c>
      <c r="E699" s="1"/>
      <c r="F699" s="1" t="s">
        <v>613</v>
      </c>
      <c r="G699" s="1" t="s">
        <v>614</v>
      </c>
      <c r="H699" s="1">
        <v>17103</v>
      </c>
      <c r="I699" s="1"/>
      <c r="J699" s="1">
        <v>3</v>
      </c>
      <c r="K699" s="1">
        <v>7</v>
      </c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6">
        <f>SUM(Table1[[#This Row],[MOH 731_HTS_Positive_2-9 _(M)_ HV01-06]:[MOH 731_HTS_Positive_25+ _(F) (Including PMTCT)_HV01-15]])</f>
        <v>0</v>
      </c>
      <c r="CC699" s="16">
        <f>SUM(Table1[[#This Row],[MOH 731_HTS_Tests _(M)_ HV01-01]:[MOH 731_HTS_Tests _(F) (Including PMTCT)_ HV01-02]])</f>
        <v>10</v>
      </c>
      <c r="CD699" s="16">
        <f>Table1[[#This Row],[MOH 711 New ANC clients]]</f>
        <v>0</v>
      </c>
      <c r="CE699" s="6">
        <f>SUM(Table1[[#This Row],[MOH 731_EMTCT_Tested at ANC_Initial_HV02-02]])</f>
        <v>0</v>
      </c>
      <c r="CF699" s="6">
        <f t="shared" si="121"/>
        <v>0</v>
      </c>
      <c r="CG699" s="6">
        <f t="shared" si="121"/>
        <v>0</v>
      </c>
      <c r="CH699" s="6">
        <f>SUM(Table1[[#This Row],[MOH 731_EMTCT_Known Positive at 1st ANC_HV02-01]])</f>
        <v>0</v>
      </c>
      <c r="CI699" s="6">
        <f>SUM(Table1[[#This Row],[MOH 731_EMTCT_Positive Results_ANC_HV02-10]])</f>
        <v>0</v>
      </c>
      <c r="CJ699" s="6">
        <f t="shared" si="111"/>
        <v>0</v>
      </c>
      <c r="CK699" s="6">
        <f t="shared" si="112"/>
        <v>0</v>
      </c>
      <c r="CL699" s="6">
        <f>Table1[[#This Row],[MOH 731_EMTCT_Start HAART_ANC_HV02-15]]</f>
        <v>0</v>
      </c>
      <c r="CM699" s="6">
        <f>Table1[[#This Row],[MOH 731_EMTCT_On HAART at 1st ANC_HV02-14]]</f>
        <v>0</v>
      </c>
      <c r="CN699" s="6">
        <f>SUM(Table1[[#This Row],[MOH 731_HIV_TB_StartART_&lt;1 (M) HV03-01]:[MOH 731_HIV_TB_StartART_25+_(F)_HV03-14]])</f>
        <v>0</v>
      </c>
      <c r="CO699" s="6">
        <f>SUM(Table1[[#This Row],[MOH 731_HIV_TB_OnART_&lt;1 (M) HV03-15]:[MOH 731_HIV_TB_OnART_25+_(F)_HV03-28]])</f>
        <v>0</v>
      </c>
      <c r="CP699" s="6">
        <f>Table1[[#This Row],[anc1_731]]</f>
        <v>0</v>
      </c>
      <c r="CQ699" s="6">
        <f>Table1[[#This Row],[anc_kp]]</f>
        <v>0</v>
      </c>
      <c r="CR699" s="6">
        <f>Table1[[#This Row],[MOH 731_HIV_TB cases_New_HV03-61]]</f>
        <v>0</v>
      </c>
      <c r="CS699" s="6">
        <f>Table1[[#This Row],[MOH 731_HIV_TB New_KnownHIVPositive(KPs)_HV03-62]]</f>
        <v>0</v>
      </c>
      <c r="CT699" s="6">
        <f t="shared" si="113"/>
        <v>0</v>
      </c>
      <c r="CU699" s="6">
        <f t="shared" si="114"/>
        <v>0</v>
      </c>
      <c r="CV699" s="6">
        <f>Table1[[#This Row],[MOH 731_HIV_TB New HIV Positive_HV03-63]]</f>
        <v>0</v>
      </c>
      <c r="CW699" s="6">
        <f>Table1[[#This Row],[MOH 731_HIV_TB New Known HIV Positive (KP) on HAART_HV03-64]]</f>
        <v>0</v>
      </c>
      <c r="CX699" s="6">
        <f>Table1[[#This Row],[MOH 731_HIV_TB New_start_HAART_HV03-65]]</f>
        <v>0</v>
      </c>
      <c r="CY699" s="6">
        <f>SUM(Table1[[#This Row],[tb_alreadyart_3082]:[tb_newart_3083]])</f>
        <v>0</v>
      </c>
      <c r="CZ699" s="6">
        <f>SUM(Table1[[#This Row],[MOH 731_HTS_No. Initiated on PrEP (NEW)_General popn _(M)_ HV01-19]:[MOH 731_HTS_No. Initiated on PrEP (NEW)_Pregnant and breastfeeding women HV01-31]])</f>
        <v>0</v>
      </c>
      <c r="DA699" s="6">
        <f t="shared" si="115"/>
        <v>0</v>
      </c>
      <c r="DB699" s="6">
        <f t="shared" si="116"/>
        <v>0</v>
      </c>
      <c r="DC699" s="6">
        <f>Table1[[#This Row],[MOH 711 SGBV Total Survivors Seen]]</f>
        <v>0</v>
      </c>
      <c r="DD699" s="6">
        <f t="shared" si="117"/>
        <v>0</v>
      </c>
      <c r="DE699" s="6">
        <f t="shared" si="118"/>
        <v>0</v>
      </c>
      <c r="DF699" s="6">
        <f>SUM(Table1[[#This Row],[MOH 731_HIV_TB_StartTPT_&lt;15 HV03-31]:[MOH 731_HIV_TB_StartTPT_15+ HV03-32]])</f>
        <v>0</v>
      </c>
      <c r="DG699" s="6">
        <f t="shared" si="119"/>
        <v>0</v>
      </c>
      <c r="DH699" s="18"/>
      <c r="DI699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('202409_kd05zQTiPS3','202409','kd05zQTiPS3','17103','0','10','0','0','0','0','0','0','0','0','0','0','0','0','0','0','0','0','0','0','0','0','0','0','0','0','0','0','0','0','0','0');</v>
      </c>
    </row>
    <row r="700" spans="2:113" x14ac:dyDescent="0.25">
      <c r="B700" s="1">
        <v>202409</v>
      </c>
      <c r="C700" s="2">
        <v>45536</v>
      </c>
      <c r="D700" s="1">
        <v>202409</v>
      </c>
      <c r="E700" s="1"/>
      <c r="F700" s="1" t="s">
        <v>615</v>
      </c>
      <c r="G700" s="1" t="s">
        <v>616</v>
      </c>
      <c r="H700" s="1">
        <v>15693</v>
      </c>
      <c r="I700" s="1"/>
      <c r="J700" s="1">
        <v>3</v>
      </c>
      <c r="K700" s="1">
        <v>73</v>
      </c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>
        <v>33</v>
      </c>
      <c r="AK700" s="1">
        <v>4</v>
      </c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>
        <v>1</v>
      </c>
      <c r="BG700" s="1"/>
      <c r="BH700" s="1"/>
      <c r="BI700" s="1">
        <v>2</v>
      </c>
      <c r="BJ700" s="1">
        <v>2</v>
      </c>
      <c r="BK700" s="1"/>
      <c r="BL700" s="1"/>
      <c r="BM700" s="1"/>
      <c r="BN700" s="1"/>
      <c r="BO700" s="1">
        <v>5</v>
      </c>
      <c r="BP700" s="1">
        <v>3</v>
      </c>
      <c r="BQ700" s="1">
        <v>10</v>
      </c>
      <c r="BR700" s="1"/>
      <c r="BS700" s="1"/>
      <c r="BT700" s="1"/>
      <c r="BU700" s="1"/>
      <c r="BV700" s="1"/>
      <c r="BW700" s="1"/>
      <c r="BX700" s="1"/>
      <c r="BY700" s="1">
        <v>38</v>
      </c>
      <c r="BZ700" s="1"/>
      <c r="CA700" s="1"/>
      <c r="CB700" s="16">
        <f>SUM(Table1[[#This Row],[MOH 731_HTS_Positive_2-9 _(M)_ HV01-06]:[MOH 731_HTS_Positive_25+ _(F) (Including PMTCT)_HV01-15]])</f>
        <v>0</v>
      </c>
      <c r="CC700" s="16">
        <f>SUM(Table1[[#This Row],[MOH 731_HTS_Tests _(M)_ HV01-01]:[MOH 731_HTS_Tests _(F) (Including PMTCT)_ HV01-02]])</f>
        <v>76</v>
      </c>
      <c r="CD700" s="16">
        <f>Table1[[#This Row],[MOH 711 New ANC clients]]</f>
        <v>38</v>
      </c>
      <c r="CE700" s="6">
        <f>SUM(Table1[[#This Row],[MOH 731_EMTCT_Tested at ANC_Initial_HV02-02]])</f>
        <v>33</v>
      </c>
      <c r="CF700" s="6">
        <f t="shared" si="121"/>
        <v>0</v>
      </c>
      <c r="CG700" s="6">
        <f t="shared" si="121"/>
        <v>0</v>
      </c>
      <c r="CH700" s="6">
        <f>SUM(Table1[[#This Row],[MOH 731_EMTCT_Known Positive at 1st ANC_HV02-01]])</f>
        <v>0</v>
      </c>
      <c r="CI700" s="6">
        <f>SUM(Table1[[#This Row],[MOH 731_EMTCT_Positive Results_ANC_HV02-10]])</f>
        <v>0</v>
      </c>
      <c r="CJ700" s="6">
        <f t="shared" si="111"/>
        <v>0</v>
      </c>
      <c r="CK700" s="6">
        <f t="shared" si="112"/>
        <v>0</v>
      </c>
      <c r="CL700" s="6">
        <f>Table1[[#This Row],[MOH 731_EMTCT_Start HAART_ANC_HV02-15]]</f>
        <v>0</v>
      </c>
      <c r="CM700" s="6">
        <f>Table1[[#This Row],[MOH 731_EMTCT_On HAART at 1st ANC_HV02-14]]</f>
        <v>0</v>
      </c>
      <c r="CN700" s="6">
        <f>SUM(Table1[[#This Row],[MOH 731_HIV_TB_StartART_&lt;1 (M) HV03-01]:[MOH 731_HIV_TB_StartART_25+_(F)_HV03-14]])</f>
        <v>0</v>
      </c>
      <c r="CO700" s="6">
        <f>SUM(Table1[[#This Row],[MOH 731_HIV_TB_OnART_&lt;1 (M) HV03-15]:[MOH 731_HIV_TB_OnART_25+_(F)_HV03-28]])</f>
        <v>23</v>
      </c>
      <c r="CP700" s="6">
        <f>Table1[[#This Row],[anc1_731]]</f>
        <v>38</v>
      </c>
      <c r="CQ700" s="6">
        <f>Table1[[#This Row],[anc_kp]]</f>
        <v>0</v>
      </c>
      <c r="CR700" s="6">
        <f>Table1[[#This Row],[MOH 731_HIV_TB cases_New_HV03-61]]</f>
        <v>0</v>
      </c>
      <c r="CS700" s="6">
        <f>Table1[[#This Row],[MOH 731_HIV_TB New_KnownHIVPositive(KPs)_HV03-62]]</f>
        <v>0</v>
      </c>
      <c r="CT700" s="6">
        <f t="shared" si="113"/>
        <v>0</v>
      </c>
      <c r="CU700" s="6">
        <f t="shared" si="114"/>
        <v>0</v>
      </c>
      <c r="CV700" s="6">
        <f>Table1[[#This Row],[MOH 731_HIV_TB New HIV Positive_HV03-63]]</f>
        <v>0</v>
      </c>
      <c r="CW700" s="6">
        <f>Table1[[#This Row],[MOH 731_HIV_TB New Known HIV Positive (KP) on HAART_HV03-64]]</f>
        <v>0</v>
      </c>
      <c r="CX700" s="6">
        <f>Table1[[#This Row],[MOH 731_HIV_TB New_start_HAART_HV03-65]]</f>
        <v>0</v>
      </c>
      <c r="CY700" s="6">
        <f>SUM(Table1[[#This Row],[tb_alreadyart_3082]:[tb_newart_3083]])</f>
        <v>0</v>
      </c>
      <c r="CZ700" s="6">
        <f>SUM(Table1[[#This Row],[MOH 731_HTS_No. Initiated on PrEP (NEW)_General popn _(M)_ HV01-19]:[MOH 731_HTS_No. Initiated on PrEP (NEW)_Pregnant and breastfeeding women HV01-31]])</f>
        <v>0</v>
      </c>
      <c r="DA700" s="6">
        <f t="shared" si="115"/>
        <v>0</v>
      </c>
      <c r="DB700" s="6">
        <f t="shared" si="116"/>
        <v>0</v>
      </c>
      <c r="DC700" s="6">
        <f>Table1[[#This Row],[MOH 711 SGBV Total Survivors Seen]]</f>
        <v>0</v>
      </c>
      <c r="DD700" s="6">
        <f t="shared" si="117"/>
        <v>0</v>
      </c>
      <c r="DE700" s="6">
        <f t="shared" si="118"/>
        <v>0</v>
      </c>
      <c r="DF700" s="6">
        <f>SUM(Table1[[#This Row],[MOH 731_HIV_TB_StartTPT_&lt;15 HV03-31]:[MOH 731_HIV_TB_StartTPT_15+ HV03-32]])</f>
        <v>0</v>
      </c>
      <c r="DG700" s="6">
        <f t="shared" si="119"/>
        <v>0</v>
      </c>
      <c r="DH700" s="18"/>
      <c r="DI700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('202409_qC7HoduXy9L','202409','qC7HoduXy9L','15693','0','76','38','33','0','0','0','0','0','0','0','0','0','23','38','0','0','0','0','0','0','0','0','0','0','0','0','0','0','0','0','0');</v>
      </c>
    </row>
    <row r="701" spans="2:113" x14ac:dyDescent="0.25">
      <c r="B701" s="1">
        <v>202409</v>
      </c>
      <c r="C701" s="2">
        <v>45536</v>
      </c>
      <c r="D701" s="1">
        <v>202409</v>
      </c>
      <c r="E701" s="1"/>
      <c r="F701" s="1" t="s">
        <v>617</v>
      </c>
      <c r="G701" s="1" t="s">
        <v>618</v>
      </c>
      <c r="H701" s="1">
        <v>15712</v>
      </c>
      <c r="I701" s="1"/>
      <c r="J701" s="1">
        <v>5</v>
      </c>
      <c r="K701" s="1">
        <v>3</v>
      </c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6">
        <f>SUM(Table1[[#This Row],[MOH 731_HTS_Positive_2-9 _(M)_ HV01-06]:[MOH 731_HTS_Positive_25+ _(F) (Including PMTCT)_HV01-15]])</f>
        <v>0</v>
      </c>
      <c r="CC701" s="16">
        <f>SUM(Table1[[#This Row],[MOH 731_HTS_Tests _(M)_ HV01-01]:[MOH 731_HTS_Tests _(F) (Including PMTCT)_ HV01-02]])</f>
        <v>8</v>
      </c>
      <c r="CD701" s="16">
        <f>Table1[[#This Row],[MOH 711 New ANC clients]]</f>
        <v>0</v>
      </c>
      <c r="CE701" s="6">
        <f>SUM(Table1[[#This Row],[MOH 731_EMTCT_Tested at ANC_Initial_HV02-02]])</f>
        <v>0</v>
      </c>
      <c r="CF701" s="6">
        <f t="shared" si="121"/>
        <v>0</v>
      </c>
      <c r="CG701" s="6">
        <f t="shared" si="121"/>
        <v>0</v>
      </c>
      <c r="CH701" s="6">
        <f>SUM(Table1[[#This Row],[MOH 731_EMTCT_Known Positive at 1st ANC_HV02-01]])</f>
        <v>0</v>
      </c>
      <c r="CI701" s="6">
        <f>SUM(Table1[[#This Row],[MOH 731_EMTCT_Positive Results_ANC_HV02-10]])</f>
        <v>0</v>
      </c>
      <c r="CJ701" s="6">
        <f t="shared" si="111"/>
        <v>0</v>
      </c>
      <c r="CK701" s="6">
        <f t="shared" si="112"/>
        <v>0</v>
      </c>
      <c r="CL701" s="6">
        <f>Table1[[#This Row],[MOH 731_EMTCT_Start HAART_ANC_HV02-15]]</f>
        <v>0</v>
      </c>
      <c r="CM701" s="6">
        <f>Table1[[#This Row],[MOH 731_EMTCT_On HAART at 1st ANC_HV02-14]]</f>
        <v>0</v>
      </c>
      <c r="CN701" s="6">
        <f>SUM(Table1[[#This Row],[MOH 731_HIV_TB_StartART_&lt;1 (M) HV03-01]:[MOH 731_HIV_TB_StartART_25+_(F)_HV03-14]])</f>
        <v>0</v>
      </c>
      <c r="CO701" s="6">
        <f>SUM(Table1[[#This Row],[MOH 731_HIV_TB_OnART_&lt;1 (M) HV03-15]:[MOH 731_HIV_TB_OnART_25+_(F)_HV03-28]])</f>
        <v>0</v>
      </c>
      <c r="CP701" s="6">
        <f>Table1[[#This Row],[anc1_731]]</f>
        <v>0</v>
      </c>
      <c r="CQ701" s="6">
        <f>Table1[[#This Row],[anc_kp]]</f>
        <v>0</v>
      </c>
      <c r="CR701" s="6">
        <f>Table1[[#This Row],[MOH 731_HIV_TB cases_New_HV03-61]]</f>
        <v>0</v>
      </c>
      <c r="CS701" s="6">
        <f>Table1[[#This Row],[MOH 731_HIV_TB New_KnownHIVPositive(KPs)_HV03-62]]</f>
        <v>0</v>
      </c>
      <c r="CT701" s="6">
        <f t="shared" si="113"/>
        <v>0</v>
      </c>
      <c r="CU701" s="6">
        <f t="shared" si="114"/>
        <v>0</v>
      </c>
      <c r="CV701" s="6">
        <f>Table1[[#This Row],[MOH 731_HIV_TB New HIV Positive_HV03-63]]</f>
        <v>0</v>
      </c>
      <c r="CW701" s="6">
        <f>Table1[[#This Row],[MOH 731_HIV_TB New Known HIV Positive (KP) on HAART_HV03-64]]</f>
        <v>0</v>
      </c>
      <c r="CX701" s="6">
        <f>Table1[[#This Row],[MOH 731_HIV_TB New_start_HAART_HV03-65]]</f>
        <v>0</v>
      </c>
      <c r="CY701" s="6">
        <f>SUM(Table1[[#This Row],[tb_alreadyart_3082]:[tb_newart_3083]])</f>
        <v>0</v>
      </c>
      <c r="CZ701" s="6">
        <f>SUM(Table1[[#This Row],[MOH 731_HTS_No. Initiated on PrEP (NEW)_General popn _(M)_ HV01-19]:[MOH 731_HTS_No. Initiated on PrEP (NEW)_Pregnant and breastfeeding women HV01-31]])</f>
        <v>0</v>
      </c>
      <c r="DA701" s="6">
        <f t="shared" si="115"/>
        <v>0</v>
      </c>
      <c r="DB701" s="6">
        <f t="shared" si="116"/>
        <v>0</v>
      </c>
      <c r="DC701" s="6">
        <f>Table1[[#This Row],[MOH 711 SGBV Total Survivors Seen]]</f>
        <v>0</v>
      </c>
      <c r="DD701" s="6">
        <f t="shared" si="117"/>
        <v>0</v>
      </c>
      <c r="DE701" s="6">
        <f t="shared" si="118"/>
        <v>0</v>
      </c>
      <c r="DF701" s="6">
        <f>SUM(Table1[[#This Row],[MOH 731_HIV_TB_StartTPT_&lt;15 HV03-31]:[MOH 731_HIV_TB_StartTPT_15+ HV03-32]])</f>
        <v>0</v>
      </c>
      <c r="DG701" s="6">
        <f t="shared" si="119"/>
        <v>0</v>
      </c>
      <c r="DH701" s="18"/>
      <c r="DI701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('202409_IuiVUrxWbl2','202409','IuiVUrxWbl2','15712','0','8','0','0','0','0','0','0','0','0','0','0','0','0','0','0','0','0','0','0','0','0','0','0','0','0','0','0','0','0','0','0');</v>
      </c>
    </row>
    <row r="702" spans="2:113" x14ac:dyDescent="0.25">
      <c r="B702" s="1">
        <v>202409</v>
      </c>
      <c r="C702" s="2">
        <v>45536</v>
      </c>
      <c r="D702" s="1">
        <v>202409</v>
      </c>
      <c r="E702" s="1"/>
      <c r="F702" s="1" t="s">
        <v>482</v>
      </c>
      <c r="G702" s="1" t="s">
        <v>483</v>
      </c>
      <c r="H702" s="1">
        <v>15727</v>
      </c>
      <c r="I702" s="1"/>
      <c r="J702" s="1"/>
      <c r="K702" s="1">
        <v>9</v>
      </c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>
        <v>1</v>
      </c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>
        <v>1</v>
      </c>
      <c r="BZ702" s="1"/>
      <c r="CA702" s="1"/>
      <c r="CB702" s="16">
        <f>SUM(Table1[[#This Row],[MOH 731_HTS_Positive_2-9 _(M)_ HV01-06]:[MOH 731_HTS_Positive_25+ _(F) (Including PMTCT)_HV01-15]])</f>
        <v>0</v>
      </c>
      <c r="CC702" s="16">
        <f>SUM(Table1[[#This Row],[MOH 731_HTS_Tests _(M)_ HV01-01]:[MOH 731_HTS_Tests _(F) (Including PMTCT)_ HV01-02]])</f>
        <v>9</v>
      </c>
      <c r="CD702" s="16">
        <f>Table1[[#This Row],[MOH 711 New ANC clients]]</f>
        <v>1</v>
      </c>
      <c r="CE702" s="6">
        <f>SUM(Table1[[#This Row],[MOH 731_EMTCT_Tested at ANC_Initial_HV02-02]])</f>
        <v>1</v>
      </c>
      <c r="CF702" s="6">
        <f t="shared" si="121"/>
        <v>0</v>
      </c>
      <c r="CG702" s="6">
        <f t="shared" si="121"/>
        <v>0</v>
      </c>
      <c r="CH702" s="6">
        <f>SUM(Table1[[#This Row],[MOH 731_EMTCT_Known Positive at 1st ANC_HV02-01]])</f>
        <v>0</v>
      </c>
      <c r="CI702" s="6">
        <f>SUM(Table1[[#This Row],[MOH 731_EMTCT_Positive Results_ANC_HV02-10]])</f>
        <v>0</v>
      </c>
      <c r="CJ702" s="6">
        <f t="shared" si="111"/>
        <v>0</v>
      </c>
      <c r="CK702" s="6">
        <f t="shared" si="112"/>
        <v>0</v>
      </c>
      <c r="CL702" s="6">
        <f>Table1[[#This Row],[MOH 731_EMTCT_Start HAART_ANC_HV02-15]]</f>
        <v>0</v>
      </c>
      <c r="CM702" s="6">
        <f>Table1[[#This Row],[MOH 731_EMTCT_On HAART at 1st ANC_HV02-14]]</f>
        <v>0</v>
      </c>
      <c r="CN702" s="6">
        <f>SUM(Table1[[#This Row],[MOH 731_HIV_TB_StartART_&lt;1 (M) HV03-01]:[MOH 731_HIV_TB_StartART_25+_(F)_HV03-14]])</f>
        <v>0</v>
      </c>
      <c r="CO702" s="6">
        <f>SUM(Table1[[#This Row],[MOH 731_HIV_TB_OnART_&lt;1 (M) HV03-15]:[MOH 731_HIV_TB_OnART_25+_(F)_HV03-28]])</f>
        <v>0</v>
      </c>
      <c r="CP702" s="6">
        <f>Table1[[#This Row],[anc1_731]]</f>
        <v>1</v>
      </c>
      <c r="CQ702" s="6">
        <f>Table1[[#This Row],[anc_kp]]</f>
        <v>0</v>
      </c>
      <c r="CR702" s="6">
        <f>Table1[[#This Row],[MOH 731_HIV_TB cases_New_HV03-61]]</f>
        <v>0</v>
      </c>
      <c r="CS702" s="6">
        <f>Table1[[#This Row],[MOH 731_HIV_TB New_KnownHIVPositive(KPs)_HV03-62]]</f>
        <v>0</v>
      </c>
      <c r="CT702" s="6">
        <f t="shared" si="113"/>
        <v>0</v>
      </c>
      <c r="CU702" s="6">
        <f t="shared" si="114"/>
        <v>0</v>
      </c>
      <c r="CV702" s="6">
        <f>Table1[[#This Row],[MOH 731_HIV_TB New HIV Positive_HV03-63]]</f>
        <v>0</v>
      </c>
      <c r="CW702" s="6">
        <f>Table1[[#This Row],[MOH 731_HIV_TB New Known HIV Positive (KP) on HAART_HV03-64]]</f>
        <v>0</v>
      </c>
      <c r="CX702" s="6">
        <f>Table1[[#This Row],[MOH 731_HIV_TB New_start_HAART_HV03-65]]</f>
        <v>0</v>
      </c>
      <c r="CY702" s="6">
        <f>SUM(Table1[[#This Row],[tb_alreadyart_3082]:[tb_newart_3083]])</f>
        <v>0</v>
      </c>
      <c r="CZ702" s="6">
        <f>SUM(Table1[[#This Row],[MOH 731_HTS_No. Initiated on PrEP (NEW)_General popn _(M)_ HV01-19]:[MOH 731_HTS_No. Initiated on PrEP (NEW)_Pregnant and breastfeeding women HV01-31]])</f>
        <v>0</v>
      </c>
      <c r="DA702" s="6">
        <f t="shared" si="115"/>
        <v>0</v>
      </c>
      <c r="DB702" s="6">
        <f t="shared" si="116"/>
        <v>0</v>
      </c>
      <c r="DC702" s="6">
        <f>Table1[[#This Row],[MOH 711 SGBV Total Survivors Seen]]</f>
        <v>0</v>
      </c>
      <c r="DD702" s="6">
        <f t="shared" si="117"/>
        <v>0</v>
      </c>
      <c r="DE702" s="6">
        <f t="shared" si="118"/>
        <v>0</v>
      </c>
      <c r="DF702" s="6">
        <f>SUM(Table1[[#This Row],[MOH 731_HIV_TB_StartTPT_&lt;15 HV03-31]:[MOH 731_HIV_TB_StartTPT_15+ HV03-32]])</f>
        <v>0</v>
      </c>
      <c r="DG702" s="6">
        <f t="shared" si="119"/>
        <v>0</v>
      </c>
      <c r="DH702" s="18"/>
      <c r="DI702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('202409_P0ca9fDsm30','202409','P0ca9fDsm30','15727','0','9','1','1','0','0','0','0','0','0','0','0','0','0','1','0','0','0','0','0','0','0','0','0','0','0','0','0','0','0','0','0');</v>
      </c>
    </row>
    <row r="703" spans="2:113" x14ac:dyDescent="0.25">
      <c r="B703" s="1">
        <v>202409</v>
      </c>
      <c r="C703" s="2">
        <v>45536</v>
      </c>
      <c r="D703" s="1">
        <v>202409</v>
      </c>
      <c r="E703" s="1"/>
      <c r="F703" s="1" t="s">
        <v>484</v>
      </c>
      <c r="G703" s="1" t="s">
        <v>485</v>
      </c>
      <c r="H703" s="1">
        <v>21244</v>
      </c>
      <c r="I703" s="1"/>
      <c r="J703" s="1">
        <v>1</v>
      </c>
      <c r="K703" s="1">
        <v>6</v>
      </c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>
        <v>5</v>
      </c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>
        <v>5</v>
      </c>
      <c r="BZ703" s="1"/>
      <c r="CA703" s="1"/>
      <c r="CB703" s="16">
        <f>SUM(Table1[[#This Row],[MOH 731_HTS_Positive_2-9 _(M)_ HV01-06]:[MOH 731_HTS_Positive_25+ _(F) (Including PMTCT)_HV01-15]])</f>
        <v>0</v>
      </c>
      <c r="CC703" s="16">
        <f>SUM(Table1[[#This Row],[MOH 731_HTS_Tests _(M)_ HV01-01]:[MOH 731_HTS_Tests _(F) (Including PMTCT)_ HV01-02]])</f>
        <v>7</v>
      </c>
      <c r="CD703" s="16">
        <f>Table1[[#This Row],[MOH 711 New ANC clients]]</f>
        <v>5</v>
      </c>
      <c r="CE703" s="6">
        <f>SUM(Table1[[#This Row],[MOH 731_EMTCT_Tested at ANC_Initial_HV02-02]])</f>
        <v>5</v>
      </c>
      <c r="CF703" s="6">
        <f t="shared" si="121"/>
        <v>0</v>
      </c>
      <c r="CG703" s="6">
        <f t="shared" si="121"/>
        <v>0</v>
      </c>
      <c r="CH703" s="6">
        <f>SUM(Table1[[#This Row],[MOH 731_EMTCT_Known Positive at 1st ANC_HV02-01]])</f>
        <v>0</v>
      </c>
      <c r="CI703" s="6">
        <f>SUM(Table1[[#This Row],[MOH 731_EMTCT_Positive Results_ANC_HV02-10]])</f>
        <v>0</v>
      </c>
      <c r="CJ703" s="6">
        <f t="shared" si="111"/>
        <v>0</v>
      </c>
      <c r="CK703" s="6">
        <f t="shared" si="112"/>
        <v>0</v>
      </c>
      <c r="CL703" s="6">
        <f>Table1[[#This Row],[MOH 731_EMTCT_Start HAART_ANC_HV02-15]]</f>
        <v>0</v>
      </c>
      <c r="CM703" s="6">
        <f>Table1[[#This Row],[MOH 731_EMTCT_On HAART at 1st ANC_HV02-14]]</f>
        <v>0</v>
      </c>
      <c r="CN703" s="6">
        <f>SUM(Table1[[#This Row],[MOH 731_HIV_TB_StartART_&lt;1 (M) HV03-01]:[MOH 731_HIV_TB_StartART_25+_(F)_HV03-14]])</f>
        <v>0</v>
      </c>
      <c r="CO703" s="6">
        <f>SUM(Table1[[#This Row],[MOH 731_HIV_TB_OnART_&lt;1 (M) HV03-15]:[MOH 731_HIV_TB_OnART_25+_(F)_HV03-28]])</f>
        <v>0</v>
      </c>
      <c r="CP703" s="6">
        <f>Table1[[#This Row],[anc1_731]]</f>
        <v>5</v>
      </c>
      <c r="CQ703" s="6">
        <f>Table1[[#This Row],[anc_kp]]</f>
        <v>0</v>
      </c>
      <c r="CR703" s="6">
        <f>Table1[[#This Row],[MOH 731_HIV_TB cases_New_HV03-61]]</f>
        <v>0</v>
      </c>
      <c r="CS703" s="6">
        <f>Table1[[#This Row],[MOH 731_HIV_TB New_KnownHIVPositive(KPs)_HV03-62]]</f>
        <v>0</v>
      </c>
      <c r="CT703" s="6">
        <f t="shared" si="113"/>
        <v>0</v>
      </c>
      <c r="CU703" s="6">
        <f t="shared" si="114"/>
        <v>0</v>
      </c>
      <c r="CV703" s="6">
        <f>Table1[[#This Row],[MOH 731_HIV_TB New HIV Positive_HV03-63]]</f>
        <v>0</v>
      </c>
      <c r="CW703" s="6">
        <f>Table1[[#This Row],[MOH 731_HIV_TB New Known HIV Positive (KP) on HAART_HV03-64]]</f>
        <v>0</v>
      </c>
      <c r="CX703" s="6">
        <f>Table1[[#This Row],[MOH 731_HIV_TB New_start_HAART_HV03-65]]</f>
        <v>0</v>
      </c>
      <c r="CY703" s="6">
        <f>SUM(Table1[[#This Row],[tb_alreadyart_3082]:[tb_newart_3083]])</f>
        <v>0</v>
      </c>
      <c r="CZ703" s="6">
        <f>SUM(Table1[[#This Row],[MOH 731_HTS_No. Initiated on PrEP (NEW)_General popn _(M)_ HV01-19]:[MOH 731_HTS_No. Initiated on PrEP (NEW)_Pregnant and breastfeeding women HV01-31]])</f>
        <v>0</v>
      </c>
      <c r="DA703" s="6">
        <f t="shared" si="115"/>
        <v>0</v>
      </c>
      <c r="DB703" s="6">
        <f t="shared" si="116"/>
        <v>0</v>
      </c>
      <c r="DC703" s="6">
        <f>Table1[[#This Row],[MOH 711 SGBV Total Survivors Seen]]</f>
        <v>0</v>
      </c>
      <c r="DD703" s="6">
        <f t="shared" si="117"/>
        <v>0</v>
      </c>
      <c r="DE703" s="6">
        <f t="shared" si="118"/>
        <v>0</v>
      </c>
      <c r="DF703" s="6">
        <f>SUM(Table1[[#This Row],[MOH 731_HIV_TB_StartTPT_&lt;15 HV03-31]:[MOH 731_HIV_TB_StartTPT_15+ HV03-32]])</f>
        <v>0</v>
      </c>
      <c r="DG703" s="6">
        <f t="shared" si="119"/>
        <v>0</v>
      </c>
      <c r="DH703" s="18"/>
      <c r="DI703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('202409_PNP8qPDNW6q','202409','PNP8qPDNW6q','21244','0','7','5','5','0','0','0','0','0','0','0','0','0','0','5','0','0','0','0','0','0','0','0','0','0','0','0','0','0','0','0','0');</v>
      </c>
    </row>
    <row r="704" spans="2:113" x14ac:dyDescent="0.25">
      <c r="B704" s="1">
        <v>202409</v>
      </c>
      <c r="C704" s="2">
        <v>45536</v>
      </c>
      <c r="D704" s="1">
        <v>202409</v>
      </c>
      <c r="E704" s="1"/>
      <c r="F704" s="1" t="s">
        <v>486</v>
      </c>
      <c r="G704" s="1" t="s">
        <v>487</v>
      </c>
      <c r="H704" s="1">
        <v>15729</v>
      </c>
      <c r="I704" s="1"/>
      <c r="J704" s="1">
        <v>4</v>
      </c>
      <c r="K704" s="1">
        <v>7</v>
      </c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6">
        <f>SUM(Table1[[#This Row],[MOH 731_HTS_Positive_2-9 _(M)_ HV01-06]:[MOH 731_HTS_Positive_25+ _(F) (Including PMTCT)_HV01-15]])</f>
        <v>0</v>
      </c>
      <c r="CC704" s="16">
        <f>SUM(Table1[[#This Row],[MOH 731_HTS_Tests _(M)_ HV01-01]:[MOH 731_HTS_Tests _(F) (Including PMTCT)_ HV01-02]])</f>
        <v>11</v>
      </c>
      <c r="CD704" s="16">
        <f>Table1[[#This Row],[MOH 711 New ANC clients]]</f>
        <v>0</v>
      </c>
      <c r="CE704" s="6">
        <f>SUM(Table1[[#This Row],[MOH 731_EMTCT_Tested at ANC_Initial_HV02-02]])</f>
        <v>0</v>
      </c>
      <c r="CF704" s="6">
        <f t="shared" si="121"/>
        <v>0</v>
      </c>
      <c r="CG704" s="6">
        <f t="shared" si="121"/>
        <v>0</v>
      </c>
      <c r="CH704" s="6">
        <f>SUM(Table1[[#This Row],[MOH 731_EMTCT_Known Positive at 1st ANC_HV02-01]])</f>
        <v>0</v>
      </c>
      <c r="CI704" s="6">
        <f>SUM(Table1[[#This Row],[MOH 731_EMTCT_Positive Results_ANC_HV02-10]])</f>
        <v>0</v>
      </c>
      <c r="CJ704" s="6">
        <f t="shared" si="111"/>
        <v>0</v>
      </c>
      <c r="CK704" s="6">
        <f t="shared" si="112"/>
        <v>0</v>
      </c>
      <c r="CL704" s="6">
        <f>Table1[[#This Row],[MOH 731_EMTCT_Start HAART_ANC_HV02-15]]</f>
        <v>0</v>
      </c>
      <c r="CM704" s="6">
        <f>Table1[[#This Row],[MOH 731_EMTCT_On HAART at 1st ANC_HV02-14]]</f>
        <v>0</v>
      </c>
      <c r="CN704" s="6">
        <f>SUM(Table1[[#This Row],[MOH 731_HIV_TB_StartART_&lt;1 (M) HV03-01]:[MOH 731_HIV_TB_StartART_25+_(F)_HV03-14]])</f>
        <v>0</v>
      </c>
      <c r="CO704" s="6">
        <f>SUM(Table1[[#This Row],[MOH 731_HIV_TB_OnART_&lt;1 (M) HV03-15]:[MOH 731_HIV_TB_OnART_25+_(F)_HV03-28]])</f>
        <v>0</v>
      </c>
      <c r="CP704" s="6">
        <f>Table1[[#This Row],[anc1_731]]</f>
        <v>0</v>
      </c>
      <c r="CQ704" s="6">
        <f>Table1[[#This Row],[anc_kp]]</f>
        <v>0</v>
      </c>
      <c r="CR704" s="6">
        <f>Table1[[#This Row],[MOH 731_HIV_TB cases_New_HV03-61]]</f>
        <v>0</v>
      </c>
      <c r="CS704" s="6">
        <f>Table1[[#This Row],[MOH 731_HIV_TB New_KnownHIVPositive(KPs)_HV03-62]]</f>
        <v>0</v>
      </c>
      <c r="CT704" s="6">
        <f t="shared" si="113"/>
        <v>0</v>
      </c>
      <c r="CU704" s="6">
        <f t="shared" si="114"/>
        <v>0</v>
      </c>
      <c r="CV704" s="6">
        <f>Table1[[#This Row],[MOH 731_HIV_TB New HIV Positive_HV03-63]]</f>
        <v>0</v>
      </c>
      <c r="CW704" s="6">
        <f>Table1[[#This Row],[MOH 731_HIV_TB New Known HIV Positive (KP) on HAART_HV03-64]]</f>
        <v>0</v>
      </c>
      <c r="CX704" s="6">
        <f>Table1[[#This Row],[MOH 731_HIV_TB New_start_HAART_HV03-65]]</f>
        <v>0</v>
      </c>
      <c r="CY704" s="6">
        <f>SUM(Table1[[#This Row],[tb_alreadyart_3082]:[tb_newart_3083]])</f>
        <v>0</v>
      </c>
      <c r="CZ704" s="6">
        <f>SUM(Table1[[#This Row],[MOH 731_HTS_No. Initiated on PrEP (NEW)_General popn _(M)_ HV01-19]:[MOH 731_HTS_No. Initiated on PrEP (NEW)_Pregnant and breastfeeding women HV01-31]])</f>
        <v>0</v>
      </c>
      <c r="DA704" s="6">
        <f t="shared" si="115"/>
        <v>0</v>
      </c>
      <c r="DB704" s="6">
        <f t="shared" si="116"/>
        <v>0</v>
      </c>
      <c r="DC704" s="6">
        <f>Table1[[#This Row],[MOH 711 SGBV Total Survivors Seen]]</f>
        <v>0</v>
      </c>
      <c r="DD704" s="6">
        <f t="shared" si="117"/>
        <v>0</v>
      </c>
      <c r="DE704" s="6">
        <f t="shared" si="118"/>
        <v>0</v>
      </c>
      <c r="DF704" s="6">
        <f>SUM(Table1[[#This Row],[MOH 731_HIV_TB_StartTPT_&lt;15 HV03-31]:[MOH 731_HIV_TB_StartTPT_15+ HV03-32]])</f>
        <v>0</v>
      </c>
      <c r="DG704" s="6">
        <f t="shared" si="119"/>
        <v>0</v>
      </c>
      <c r="DH704" s="18"/>
      <c r="DI704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('202409_fCcgUHdq2tS','202409','fCcgUHdq2tS','15729','0','11','0','0','0','0','0','0','0','0','0','0','0','0','0','0','0','0','0','0','0','0','0','0','0','0','0','0','0','0','0','0');</v>
      </c>
    </row>
    <row r="705" spans="2:113" x14ac:dyDescent="0.25">
      <c r="B705" s="1">
        <v>202409</v>
      </c>
      <c r="C705" s="2">
        <v>45536</v>
      </c>
      <c r="D705" s="1">
        <v>202409</v>
      </c>
      <c r="E705" s="1"/>
      <c r="F705" s="1" t="s">
        <v>494</v>
      </c>
      <c r="G705" s="1" t="s">
        <v>495</v>
      </c>
      <c r="H705" s="1">
        <v>15742</v>
      </c>
      <c r="I705" s="1"/>
      <c r="J705" s="1">
        <v>5</v>
      </c>
      <c r="K705" s="1">
        <v>6</v>
      </c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>
        <v>1</v>
      </c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>
        <v>1</v>
      </c>
      <c r="BZ705" s="1"/>
      <c r="CA705" s="1"/>
      <c r="CB705" s="16">
        <f>SUM(Table1[[#This Row],[MOH 731_HTS_Positive_2-9 _(M)_ HV01-06]:[MOH 731_HTS_Positive_25+ _(F) (Including PMTCT)_HV01-15]])</f>
        <v>0</v>
      </c>
      <c r="CC705" s="16">
        <f>SUM(Table1[[#This Row],[MOH 731_HTS_Tests _(M)_ HV01-01]:[MOH 731_HTS_Tests _(F) (Including PMTCT)_ HV01-02]])</f>
        <v>11</v>
      </c>
      <c r="CD705" s="16">
        <f>Table1[[#This Row],[MOH 711 New ANC clients]]</f>
        <v>1</v>
      </c>
      <c r="CE705" s="6">
        <f>SUM(Table1[[#This Row],[MOH 731_EMTCT_Tested at ANC_Initial_HV02-02]])</f>
        <v>1</v>
      </c>
      <c r="CF705" s="6">
        <f t="shared" si="121"/>
        <v>0</v>
      </c>
      <c r="CG705" s="6">
        <f t="shared" si="121"/>
        <v>0</v>
      </c>
      <c r="CH705" s="6">
        <f>SUM(Table1[[#This Row],[MOH 731_EMTCT_Known Positive at 1st ANC_HV02-01]])</f>
        <v>0</v>
      </c>
      <c r="CI705" s="6">
        <f>SUM(Table1[[#This Row],[MOH 731_EMTCT_Positive Results_ANC_HV02-10]])</f>
        <v>0</v>
      </c>
      <c r="CJ705" s="6">
        <f t="shared" si="111"/>
        <v>0</v>
      </c>
      <c r="CK705" s="6">
        <f t="shared" si="112"/>
        <v>0</v>
      </c>
      <c r="CL705" s="6">
        <f>Table1[[#This Row],[MOH 731_EMTCT_Start HAART_ANC_HV02-15]]</f>
        <v>0</v>
      </c>
      <c r="CM705" s="6">
        <f>Table1[[#This Row],[MOH 731_EMTCT_On HAART at 1st ANC_HV02-14]]</f>
        <v>0</v>
      </c>
      <c r="CN705" s="6">
        <f>SUM(Table1[[#This Row],[MOH 731_HIV_TB_StartART_&lt;1 (M) HV03-01]:[MOH 731_HIV_TB_StartART_25+_(F)_HV03-14]])</f>
        <v>0</v>
      </c>
      <c r="CO705" s="6">
        <f>SUM(Table1[[#This Row],[MOH 731_HIV_TB_OnART_&lt;1 (M) HV03-15]:[MOH 731_HIV_TB_OnART_25+_(F)_HV03-28]])</f>
        <v>0</v>
      </c>
      <c r="CP705" s="6">
        <f>Table1[[#This Row],[anc1_731]]</f>
        <v>1</v>
      </c>
      <c r="CQ705" s="6">
        <f>Table1[[#This Row],[anc_kp]]</f>
        <v>0</v>
      </c>
      <c r="CR705" s="6">
        <f>Table1[[#This Row],[MOH 731_HIV_TB cases_New_HV03-61]]</f>
        <v>0</v>
      </c>
      <c r="CS705" s="6">
        <f>Table1[[#This Row],[MOH 731_HIV_TB New_KnownHIVPositive(KPs)_HV03-62]]</f>
        <v>0</v>
      </c>
      <c r="CT705" s="6">
        <f t="shared" si="113"/>
        <v>0</v>
      </c>
      <c r="CU705" s="6">
        <f t="shared" si="114"/>
        <v>0</v>
      </c>
      <c r="CV705" s="6">
        <f>Table1[[#This Row],[MOH 731_HIV_TB New HIV Positive_HV03-63]]</f>
        <v>0</v>
      </c>
      <c r="CW705" s="6">
        <f>Table1[[#This Row],[MOH 731_HIV_TB New Known HIV Positive (KP) on HAART_HV03-64]]</f>
        <v>0</v>
      </c>
      <c r="CX705" s="6">
        <f>Table1[[#This Row],[MOH 731_HIV_TB New_start_HAART_HV03-65]]</f>
        <v>0</v>
      </c>
      <c r="CY705" s="6">
        <f>SUM(Table1[[#This Row],[tb_alreadyart_3082]:[tb_newart_3083]])</f>
        <v>0</v>
      </c>
      <c r="CZ705" s="6">
        <f>SUM(Table1[[#This Row],[MOH 731_HTS_No. Initiated on PrEP (NEW)_General popn _(M)_ HV01-19]:[MOH 731_HTS_No. Initiated on PrEP (NEW)_Pregnant and breastfeeding women HV01-31]])</f>
        <v>0</v>
      </c>
      <c r="DA705" s="6">
        <f t="shared" si="115"/>
        <v>0</v>
      </c>
      <c r="DB705" s="6">
        <f t="shared" si="116"/>
        <v>0</v>
      </c>
      <c r="DC705" s="6">
        <f>Table1[[#This Row],[MOH 711 SGBV Total Survivors Seen]]</f>
        <v>0</v>
      </c>
      <c r="DD705" s="6">
        <f t="shared" si="117"/>
        <v>0</v>
      </c>
      <c r="DE705" s="6">
        <f t="shared" si="118"/>
        <v>0</v>
      </c>
      <c r="DF705" s="6">
        <f>SUM(Table1[[#This Row],[MOH 731_HIV_TB_StartTPT_&lt;15 HV03-31]:[MOH 731_HIV_TB_StartTPT_15+ HV03-32]])</f>
        <v>0</v>
      </c>
      <c r="DG705" s="6">
        <f t="shared" si="119"/>
        <v>0</v>
      </c>
      <c r="DH705" s="18"/>
      <c r="DI705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('202409_nqURpKTYmrO','202409','nqURpKTYmrO','15742','0','11','1','1','0','0','0','0','0','0','0','0','0','0','1','0','0','0','0','0','0','0','0','0','0','0','0','0','0','0','0','0');</v>
      </c>
    </row>
    <row r="706" spans="2:113" x14ac:dyDescent="0.25">
      <c r="B706" s="1">
        <v>202409</v>
      </c>
      <c r="C706" s="2">
        <v>45536</v>
      </c>
      <c r="D706" s="1">
        <v>202409</v>
      </c>
      <c r="E706" s="1"/>
      <c r="F706" s="1" t="s">
        <v>502</v>
      </c>
      <c r="G706" s="1" t="s">
        <v>503</v>
      </c>
      <c r="H706" s="1">
        <v>20756</v>
      </c>
      <c r="I706" s="1"/>
      <c r="J706" s="1">
        <v>14</v>
      </c>
      <c r="K706" s="1">
        <v>6</v>
      </c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>
        <v>14</v>
      </c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>
        <v>14</v>
      </c>
      <c r="BZ706" s="1"/>
      <c r="CA706" s="1"/>
      <c r="CB706" s="16">
        <f>SUM(Table1[[#This Row],[MOH 731_HTS_Positive_2-9 _(M)_ HV01-06]:[MOH 731_HTS_Positive_25+ _(F) (Including PMTCT)_HV01-15]])</f>
        <v>0</v>
      </c>
      <c r="CC706" s="16">
        <f>SUM(Table1[[#This Row],[MOH 731_HTS_Tests _(M)_ HV01-01]:[MOH 731_HTS_Tests _(F) (Including PMTCT)_ HV01-02]])</f>
        <v>20</v>
      </c>
      <c r="CD706" s="16">
        <f>Table1[[#This Row],[MOH 711 New ANC clients]]</f>
        <v>14</v>
      </c>
      <c r="CE706" s="6">
        <f>SUM(Table1[[#This Row],[MOH 731_EMTCT_Tested at ANC_Initial_HV02-02]])</f>
        <v>14</v>
      </c>
      <c r="CF706" s="6">
        <f t="shared" si="121"/>
        <v>0</v>
      </c>
      <c r="CG706" s="6">
        <f t="shared" si="121"/>
        <v>0</v>
      </c>
      <c r="CH706" s="6">
        <f>SUM(Table1[[#This Row],[MOH 731_EMTCT_Known Positive at 1st ANC_HV02-01]])</f>
        <v>0</v>
      </c>
      <c r="CI706" s="6">
        <f>SUM(Table1[[#This Row],[MOH 731_EMTCT_Positive Results_ANC_HV02-10]])</f>
        <v>0</v>
      </c>
      <c r="CJ706" s="6">
        <f t="shared" si="111"/>
        <v>0</v>
      </c>
      <c r="CK706" s="6">
        <f t="shared" si="112"/>
        <v>0</v>
      </c>
      <c r="CL706" s="6">
        <f>Table1[[#This Row],[MOH 731_EMTCT_Start HAART_ANC_HV02-15]]</f>
        <v>0</v>
      </c>
      <c r="CM706" s="6">
        <f>Table1[[#This Row],[MOH 731_EMTCT_On HAART at 1st ANC_HV02-14]]</f>
        <v>0</v>
      </c>
      <c r="CN706" s="6">
        <f>SUM(Table1[[#This Row],[MOH 731_HIV_TB_StartART_&lt;1 (M) HV03-01]:[MOH 731_HIV_TB_StartART_25+_(F)_HV03-14]])</f>
        <v>0</v>
      </c>
      <c r="CO706" s="6">
        <f>SUM(Table1[[#This Row],[MOH 731_HIV_TB_OnART_&lt;1 (M) HV03-15]:[MOH 731_HIV_TB_OnART_25+_(F)_HV03-28]])</f>
        <v>0</v>
      </c>
      <c r="CP706" s="6">
        <f>Table1[[#This Row],[anc1_731]]</f>
        <v>14</v>
      </c>
      <c r="CQ706" s="6">
        <f>Table1[[#This Row],[anc_kp]]</f>
        <v>0</v>
      </c>
      <c r="CR706" s="6">
        <f>Table1[[#This Row],[MOH 731_HIV_TB cases_New_HV03-61]]</f>
        <v>0</v>
      </c>
      <c r="CS706" s="6">
        <f>Table1[[#This Row],[MOH 731_HIV_TB New_KnownHIVPositive(KPs)_HV03-62]]</f>
        <v>0</v>
      </c>
      <c r="CT706" s="6">
        <f t="shared" si="113"/>
        <v>0</v>
      </c>
      <c r="CU706" s="6">
        <f t="shared" si="114"/>
        <v>0</v>
      </c>
      <c r="CV706" s="6">
        <f>Table1[[#This Row],[MOH 731_HIV_TB New HIV Positive_HV03-63]]</f>
        <v>0</v>
      </c>
      <c r="CW706" s="6">
        <f>Table1[[#This Row],[MOH 731_HIV_TB New Known HIV Positive (KP) on HAART_HV03-64]]</f>
        <v>0</v>
      </c>
      <c r="CX706" s="6">
        <f>Table1[[#This Row],[MOH 731_HIV_TB New_start_HAART_HV03-65]]</f>
        <v>0</v>
      </c>
      <c r="CY706" s="6">
        <f>SUM(Table1[[#This Row],[tb_alreadyart_3082]:[tb_newart_3083]])</f>
        <v>0</v>
      </c>
      <c r="CZ706" s="6">
        <f>SUM(Table1[[#This Row],[MOH 731_HTS_No. Initiated on PrEP (NEW)_General popn _(M)_ HV01-19]:[MOH 731_HTS_No. Initiated on PrEP (NEW)_Pregnant and breastfeeding women HV01-31]])</f>
        <v>0</v>
      </c>
      <c r="DA706" s="6">
        <f t="shared" si="115"/>
        <v>0</v>
      </c>
      <c r="DB706" s="6">
        <f t="shared" si="116"/>
        <v>0</v>
      </c>
      <c r="DC706" s="6">
        <f>Table1[[#This Row],[MOH 711 SGBV Total Survivors Seen]]</f>
        <v>0</v>
      </c>
      <c r="DD706" s="6">
        <f t="shared" si="117"/>
        <v>0</v>
      </c>
      <c r="DE706" s="6">
        <f t="shared" si="118"/>
        <v>0</v>
      </c>
      <c r="DF706" s="6">
        <f>SUM(Table1[[#This Row],[MOH 731_HIV_TB_StartTPT_&lt;15 HV03-31]:[MOH 731_HIV_TB_StartTPT_15+ HV03-32]])</f>
        <v>0</v>
      </c>
      <c r="DG706" s="6">
        <f t="shared" si="119"/>
        <v>0</v>
      </c>
      <c r="DH706" s="18"/>
      <c r="DI706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('202409_oPQSxlDtFal','202409','oPQSxlDtFal','20756','0','20','14','14','0','0','0','0','0','0','0','0','0','0','14','0','0','0','0','0','0','0','0','0','0','0','0','0','0','0','0','0');</v>
      </c>
    </row>
    <row r="707" spans="2:113" x14ac:dyDescent="0.25">
      <c r="B707" s="1">
        <v>202409</v>
      </c>
      <c r="C707" s="2">
        <v>45536</v>
      </c>
      <c r="D707" s="1">
        <v>202409</v>
      </c>
      <c r="E707" s="1"/>
      <c r="F707" s="1" t="s">
        <v>621</v>
      </c>
      <c r="G707" s="1" t="s">
        <v>622</v>
      </c>
      <c r="H707" s="1">
        <v>15768</v>
      </c>
      <c r="I707" s="1"/>
      <c r="J707" s="1">
        <v>52</v>
      </c>
      <c r="K707" s="1">
        <v>136</v>
      </c>
      <c r="L707" s="1"/>
      <c r="M707" s="1"/>
      <c r="N707" s="1"/>
      <c r="O707" s="1"/>
      <c r="P707" s="1"/>
      <c r="Q707" s="1"/>
      <c r="R707" s="1"/>
      <c r="S707" s="1">
        <v>1</v>
      </c>
      <c r="T707" s="1">
        <v>2</v>
      </c>
      <c r="U707" s="1"/>
      <c r="V707" s="1"/>
      <c r="W707" s="1">
        <v>1</v>
      </c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>
        <v>1</v>
      </c>
      <c r="AJ707" s="1">
        <v>69</v>
      </c>
      <c r="AK707" s="1"/>
      <c r="AL707" s="1">
        <v>18</v>
      </c>
      <c r="AM707" s="1"/>
      <c r="AN707" s="1">
        <v>1</v>
      </c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>
        <v>1</v>
      </c>
      <c r="BB707" s="1">
        <v>2</v>
      </c>
      <c r="BC707" s="1"/>
      <c r="BD707" s="1"/>
      <c r="BE707" s="1"/>
      <c r="BF707" s="1"/>
      <c r="BG707" s="1"/>
      <c r="BH707" s="1">
        <v>3</v>
      </c>
      <c r="BI707" s="1"/>
      <c r="BJ707" s="1">
        <v>7</v>
      </c>
      <c r="BK707" s="1">
        <v>2</v>
      </c>
      <c r="BL707" s="1">
        <v>2</v>
      </c>
      <c r="BM707" s="1">
        <v>3</v>
      </c>
      <c r="BN707" s="1">
        <v>1</v>
      </c>
      <c r="BO707" s="1">
        <v>9</v>
      </c>
      <c r="BP707" s="1">
        <v>59</v>
      </c>
      <c r="BQ707" s="1">
        <v>123</v>
      </c>
      <c r="BR707" s="1"/>
      <c r="BS707" s="1">
        <v>19</v>
      </c>
      <c r="BT707" s="1">
        <v>4</v>
      </c>
      <c r="BU707" s="1"/>
      <c r="BV707" s="1"/>
      <c r="BW707" s="1"/>
      <c r="BX707" s="1"/>
      <c r="BY707" s="1">
        <v>49</v>
      </c>
      <c r="BZ707" s="1"/>
      <c r="CA707" s="1">
        <v>1</v>
      </c>
      <c r="CB707" s="16">
        <f>SUM(Table1[[#This Row],[MOH 731_HTS_Positive_2-9 _(M)_ HV01-06]:[MOH 731_HTS_Positive_25+ _(F) (Including PMTCT)_HV01-15]])</f>
        <v>3</v>
      </c>
      <c r="CC707" s="16">
        <f>SUM(Table1[[#This Row],[MOH 731_HTS_Tests _(M)_ HV01-01]:[MOH 731_HTS_Tests _(F) (Including PMTCT)_ HV01-02]])</f>
        <v>188</v>
      </c>
      <c r="CD707" s="16">
        <f>Table1[[#This Row],[MOH 711 New ANC clients]]</f>
        <v>49</v>
      </c>
      <c r="CE707" s="6">
        <f>SUM(Table1[[#This Row],[MOH 731_EMTCT_Tested at ANC_Initial_HV02-02]])</f>
        <v>69</v>
      </c>
      <c r="CF707" s="6">
        <f t="shared" si="121"/>
        <v>0</v>
      </c>
      <c r="CG707" s="6">
        <f t="shared" si="121"/>
        <v>0</v>
      </c>
      <c r="CH707" s="6">
        <f>SUM(Table1[[#This Row],[MOH 731_EMTCT_Known Positive at 1st ANC_HV02-01]])</f>
        <v>1</v>
      </c>
      <c r="CI707" s="6">
        <f>SUM(Table1[[#This Row],[MOH 731_EMTCT_Positive Results_ANC_HV02-10]])</f>
        <v>0</v>
      </c>
      <c r="CJ707" s="6">
        <f t="shared" ref="CJ707:CJ708" si="122">IF(1=1,0,0)</f>
        <v>0</v>
      </c>
      <c r="CK707" s="6">
        <f t="shared" ref="CK707:CK708" si="123">IF(1=1,0,0)</f>
        <v>0</v>
      </c>
      <c r="CL707" s="6">
        <f>Table1[[#This Row],[MOH 731_EMTCT_Start HAART_ANC_HV02-15]]</f>
        <v>0</v>
      </c>
      <c r="CM707" s="6">
        <f>Table1[[#This Row],[MOH 731_EMTCT_On HAART at 1st ANC_HV02-14]]</f>
        <v>1</v>
      </c>
      <c r="CN707" s="6">
        <f>SUM(Table1[[#This Row],[MOH 731_HIV_TB_StartART_&lt;1 (M) HV03-01]:[MOH 731_HIV_TB_StartART_25+_(F)_HV03-14]])</f>
        <v>3</v>
      </c>
      <c r="CO707" s="6">
        <f>SUM(Table1[[#This Row],[MOH 731_HIV_TB_OnART_&lt;1 (M) HV03-15]:[MOH 731_HIV_TB_OnART_25+_(F)_HV03-28]])</f>
        <v>209</v>
      </c>
      <c r="CP707" s="6">
        <f>Table1[[#This Row],[anc1_731]]</f>
        <v>49</v>
      </c>
      <c r="CQ707" s="6">
        <f>Table1[[#This Row],[anc_kp]]</f>
        <v>1</v>
      </c>
      <c r="CR707" s="6">
        <f>Table1[[#This Row],[MOH 731_HIV_TB cases_New_HV03-61]]</f>
        <v>4</v>
      </c>
      <c r="CS707" s="6">
        <f>Table1[[#This Row],[MOH 731_HIV_TB New_KnownHIVPositive(KPs)_HV03-62]]</f>
        <v>0</v>
      </c>
      <c r="CT707" s="6">
        <f t="shared" ref="CT707:CT708" si="124">IF(1=1,0,0)</f>
        <v>0</v>
      </c>
      <c r="CU707" s="6">
        <f t="shared" ref="CU707:CU708" si="125">IF(1=1,0,0)</f>
        <v>0</v>
      </c>
      <c r="CV707" s="6">
        <f>Table1[[#This Row],[MOH 731_HIV_TB New HIV Positive_HV03-63]]</f>
        <v>0</v>
      </c>
      <c r="CW707" s="6">
        <f>Table1[[#This Row],[MOH 731_HIV_TB New Known HIV Positive (KP) on HAART_HV03-64]]</f>
        <v>0</v>
      </c>
      <c r="CX707" s="6">
        <f>Table1[[#This Row],[MOH 731_HIV_TB New_start_HAART_HV03-65]]</f>
        <v>0</v>
      </c>
      <c r="CY707" s="6">
        <f>SUM(Table1[[#This Row],[tb_alreadyart_3082]:[tb_newart_3083]])</f>
        <v>0</v>
      </c>
      <c r="CZ707" s="6">
        <f>SUM(Table1[[#This Row],[MOH 731_HTS_No. Initiated on PrEP (NEW)_General popn _(M)_ HV01-19]:[MOH 731_HTS_No. Initiated on PrEP (NEW)_Pregnant and breastfeeding women HV01-31]])</f>
        <v>1</v>
      </c>
      <c r="DA707" s="6">
        <f t="shared" ref="DA707:DA708" si="126">IF(1=1,0,0)</f>
        <v>0</v>
      </c>
      <c r="DB707" s="6">
        <f t="shared" ref="DB707:DB708" si="127">IF(1=1,0,0)</f>
        <v>0</v>
      </c>
      <c r="DC707" s="6">
        <f>Table1[[#This Row],[MOH 711 SGBV Total Survivors Seen]]</f>
        <v>1</v>
      </c>
      <c r="DD707" s="6">
        <f t="shared" ref="DD707:DD708" si="128">IF(1=1,0,0)</f>
        <v>0</v>
      </c>
      <c r="DE707" s="6">
        <f t="shared" ref="DE707:DE708" si="129">IF(1=1,0,0)</f>
        <v>0</v>
      </c>
      <c r="DF707" s="6">
        <f>SUM(Table1[[#This Row],[MOH 731_HIV_TB_StartTPT_&lt;15 HV03-31]:[MOH 731_HIV_TB_StartTPT_15+ HV03-32]])</f>
        <v>19</v>
      </c>
      <c r="DG707" s="6">
        <f t="shared" ref="DG707:DG708" si="130">IF(1=1,0,0)</f>
        <v>0</v>
      </c>
      <c r="DH707" s="18"/>
      <c r="DI707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('202409_mz7QyEwYs6W','202409','mz7QyEwYs6W','15768','3','188','49','69','0','0','1','0','0','0','0','1','3','209','49','1','4','0','0','0','0','0','0','0','1','0','0','1','0','0','19','0');</v>
      </c>
    </row>
    <row r="708" spans="2:113" x14ac:dyDescent="0.25">
      <c r="B708" s="1">
        <v>202409</v>
      </c>
      <c r="C708" s="2">
        <v>45536</v>
      </c>
      <c r="D708" s="1">
        <v>202409</v>
      </c>
      <c r="E708" s="1"/>
      <c r="F708" s="1" t="s">
        <v>623</v>
      </c>
      <c r="G708" s="1" t="s">
        <v>624</v>
      </c>
      <c r="H708" s="1">
        <v>15780</v>
      </c>
      <c r="I708" s="1"/>
      <c r="J708" s="1">
        <v>1</v>
      </c>
      <c r="K708" s="1">
        <v>25</v>
      </c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>
        <v>21</v>
      </c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>
        <v>1</v>
      </c>
      <c r="BG708" s="1"/>
      <c r="BH708" s="1"/>
      <c r="BI708" s="1"/>
      <c r="BJ708" s="1"/>
      <c r="BK708" s="1"/>
      <c r="BL708" s="1"/>
      <c r="BM708" s="1"/>
      <c r="BN708" s="1"/>
      <c r="BO708" s="1"/>
      <c r="BP708" s="1">
        <v>1</v>
      </c>
      <c r="BQ708" s="1">
        <v>6</v>
      </c>
      <c r="BR708" s="1"/>
      <c r="BS708" s="1"/>
      <c r="BT708" s="1"/>
      <c r="BU708" s="1"/>
      <c r="BV708" s="1"/>
      <c r="BW708" s="1"/>
      <c r="BX708" s="1"/>
      <c r="BY708" s="1">
        <v>21</v>
      </c>
      <c r="BZ708" s="1"/>
      <c r="CA708" s="1"/>
      <c r="CB708" s="16">
        <f>SUM(Table1[[#This Row],[MOH 731_HTS_Positive_2-9 _(M)_ HV01-06]:[MOH 731_HTS_Positive_25+ _(F) (Including PMTCT)_HV01-15]])</f>
        <v>0</v>
      </c>
      <c r="CC708" s="16">
        <f>SUM(Table1[[#This Row],[MOH 731_HTS_Tests _(M)_ HV01-01]:[MOH 731_HTS_Tests _(F) (Including PMTCT)_ HV01-02]])</f>
        <v>26</v>
      </c>
      <c r="CD708" s="16">
        <f>Table1[[#This Row],[MOH 711 New ANC clients]]</f>
        <v>21</v>
      </c>
      <c r="CE708" s="6">
        <f>SUM(Table1[[#This Row],[MOH 731_EMTCT_Tested at ANC_Initial_HV02-02]])</f>
        <v>21</v>
      </c>
      <c r="CF708" s="6">
        <f t="shared" ref="CF708:CG708" si="131">IF(1=1,0,0)</f>
        <v>0</v>
      </c>
      <c r="CG708" s="6">
        <f t="shared" si="131"/>
        <v>0</v>
      </c>
      <c r="CH708" s="6">
        <f>SUM(Table1[[#This Row],[MOH 731_EMTCT_Known Positive at 1st ANC_HV02-01]])</f>
        <v>0</v>
      </c>
      <c r="CI708" s="6">
        <f>SUM(Table1[[#This Row],[MOH 731_EMTCT_Positive Results_ANC_HV02-10]])</f>
        <v>0</v>
      </c>
      <c r="CJ708" s="6">
        <f t="shared" si="122"/>
        <v>0</v>
      </c>
      <c r="CK708" s="6">
        <f t="shared" si="123"/>
        <v>0</v>
      </c>
      <c r="CL708" s="6">
        <f>Table1[[#This Row],[MOH 731_EMTCT_Start HAART_ANC_HV02-15]]</f>
        <v>0</v>
      </c>
      <c r="CM708" s="6">
        <f>Table1[[#This Row],[MOH 731_EMTCT_On HAART at 1st ANC_HV02-14]]</f>
        <v>0</v>
      </c>
      <c r="CN708" s="6">
        <f>SUM(Table1[[#This Row],[MOH 731_HIV_TB_StartART_&lt;1 (M) HV03-01]:[MOH 731_HIV_TB_StartART_25+_(F)_HV03-14]])</f>
        <v>0</v>
      </c>
      <c r="CO708" s="6">
        <f>SUM(Table1[[#This Row],[MOH 731_HIV_TB_OnART_&lt;1 (M) HV03-15]:[MOH 731_HIV_TB_OnART_25+_(F)_HV03-28]])</f>
        <v>8</v>
      </c>
      <c r="CP708" s="6">
        <f>Table1[[#This Row],[anc1_731]]</f>
        <v>21</v>
      </c>
      <c r="CQ708" s="6">
        <f>Table1[[#This Row],[anc_kp]]</f>
        <v>0</v>
      </c>
      <c r="CR708" s="6">
        <f>Table1[[#This Row],[MOH 731_HIV_TB cases_New_HV03-61]]</f>
        <v>0</v>
      </c>
      <c r="CS708" s="6">
        <f>Table1[[#This Row],[MOH 731_HIV_TB New_KnownHIVPositive(KPs)_HV03-62]]</f>
        <v>0</v>
      </c>
      <c r="CT708" s="6">
        <f t="shared" si="124"/>
        <v>0</v>
      </c>
      <c r="CU708" s="6">
        <f t="shared" si="125"/>
        <v>0</v>
      </c>
      <c r="CV708" s="6">
        <f>Table1[[#This Row],[MOH 731_HIV_TB New HIV Positive_HV03-63]]</f>
        <v>0</v>
      </c>
      <c r="CW708" s="6">
        <f>Table1[[#This Row],[MOH 731_HIV_TB New Known HIV Positive (KP) on HAART_HV03-64]]</f>
        <v>0</v>
      </c>
      <c r="CX708" s="6">
        <f>Table1[[#This Row],[MOH 731_HIV_TB New_start_HAART_HV03-65]]</f>
        <v>0</v>
      </c>
      <c r="CY708" s="6">
        <f>SUM(Table1[[#This Row],[tb_alreadyart_3082]:[tb_newart_3083]])</f>
        <v>0</v>
      </c>
      <c r="CZ708" s="6">
        <f>SUM(Table1[[#This Row],[MOH 731_HTS_No. Initiated on PrEP (NEW)_General popn _(M)_ HV01-19]:[MOH 731_HTS_No. Initiated on PrEP (NEW)_Pregnant and breastfeeding women HV01-31]])</f>
        <v>0</v>
      </c>
      <c r="DA708" s="6">
        <f t="shared" si="126"/>
        <v>0</v>
      </c>
      <c r="DB708" s="6">
        <f t="shared" si="127"/>
        <v>0</v>
      </c>
      <c r="DC708" s="6">
        <f>Table1[[#This Row],[MOH 711 SGBV Total Survivors Seen]]</f>
        <v>0</v>
      </c>
      <c r="DD708" s="6">
        <f t="shared" si="128"/>
        <v>0</v>
      </c>
      <c r="DE708" s="6">
        <f t="shared" si="129"/>
        <v>0</v>
      </c>
      <c r="DF708" s="6">
        <f>SUM(Table1[[#This Row],[MOH 731_HIV_TB_StartTPT_&lt;15 HV03-31]:[MOH 731_HIV_TB_StartTPT_15+ HV03-32]])</f>
        <v>0</v>
      </c>
      <c r="DG708" s="6">
        <f t="shared" si="130"/>
        <v>0</v>
      </c>
      <c r="DH708" s="18"/>
      <c r="DI708" s="18" t="str">
        <f t="shared" si="120"/>
        <v xml:space="preserve"> replace into  internal_system.khis_monthly_comparison (id,yearmonth,khisid,mflcode,hts_tst_pos,hts_tst,anc1_731,anc1_tst,ld_test,pncb6_tst,anc_kp,anc1_pos,ld_pos,pncb6_pos,start_haart_anc,onhaart_anc,tx_new,tx_curr,new_anc_711,anc_kp_210,tb_new_3076,tb_kp_3077,tb_tested_3078,tb_ks_3079,tb_new_pos_3080,tb_alreadyart_3082,tb_newart_3083,tb_totalart_3084,prepnew,survivors_711,pep_711,survivors_sgbv_sum,pep_sgbv_sum,hts_self_total,start_ipt_total,completed_ipt_12months) values ('202409_UqwFba4WdHL','202409','UqwFba4WdHL','15780','0','26','21','21','0','0','0','0','0','0','0','0','0','8','21','0','0','0','0','0','0','0','0','0','0','0','0','0','0','0','0','0');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Kaunda</dc:creator>
  <cp:lastModifiedBy>Emmanuel Kaunda</cp:lastModifiedBy>
  <dcterms:created xsi:type="dcterms:W3CDTF">2024-10-09T16:14:29Z</dcterms:created>
  <dcterms:modified xsi:type="dcterms:W3CDTF">2024-10-09T18:53:44Z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6aa4bb34-445b-4d1d-bd40-e84a239a6202</vt:lpwstr>
  </property>
  <property fmtid="{D5CDD505-2E9C-101B-9397-08002B2CF9AE}" pid="3" name="ConnectionInfosStorage">
    <vt:lpwstr>UserSettingsFile</vt:lpwstr>
  </property>
</Properties>
</file>