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workbookProtection workbookPassword="CC71" lockStructure="1"/>
  <bookViews>
    <workbookView xWindow="-19305" yWindow="-105" windowWidth="19395" windowHeight="7005"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_PREV" sheetId="61" state="hidden" r:id="rId41"/>
    <sheet name="KP_GEND_GBV" sheetId="62" state="hidden" r:id="rId42"/>
    <sheet name="KP_HTS_TST_Community" sheetId="64" state="hidden" r:id="rId43"/>
    <sheet name="KP_HTS_Mobile_Service_Modality" sheetId="66" state="hidden" r:id="rId44"/>
    <sheet name="KP_HTS_SNS_Modality" sheetId="74" state="hidden" r:id="rId45"/>
    <sheet name="KP_HTS_VCT_Service_Modality" sheetId="67" state="hidden" r:id="rId46"/>
    <sheet name="KP_HTS_Other Service Modality" sheetId="68" state="hidden" r:id="rId47"/>
    <sheet name="KP_HTS_INDEX_Community" sheetId="70" state="hidden" r:id="rId48"/>
    <sheet name="KP_HTS_SELF" sheetId="71" state="hidden" r:id="rId49"/>
    <sheet name="SC_ARV_CURR" sheetId="56" state="hidden" r:id="rId50"/>
    <sheet name="masterlist" sheetId="47" state="hidden" r:id="rId51"/>
    <sheet name="Facilities" sheetId="59" state="hidden" r:id="rId52"/>
  </sheets>
  <definedNames>
    <definedName name="_xlnm._FilterDatabase" localSheetId="51" hidden="1">Facilities!$A$1:$I$1</definedName>
    <definedName name="_xlnm._FilterDatabase" localSheetId="47" hidden="1">KP_HTS_INDEX_Community!$A$1:$EO$1</definedName>
    <definedName name="_xlnm._FilterDatabase" localSheetId="40" hidden="1">KP_PREV!$A$1:$F$1</definedName>
    <definedName name="_xlnm._FilterDatabase" localSheetId="0" hidden="1">ward!$A$1:$I$3</definedName>
    <definedName name="_xlcn.WorksheetConnection_DATIMDATAENTRYSCREENwithpivots.xlsxTable21" hidden="1">PrEP_NEW!$A$1:$AD$58</definedName>
    <definedName name="allfacilities" localSheetId="51">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Treatment!$A$1:$Q$496</definedName>
    <definedName name="_xlnm.Print_Area" localSheetId="34">'Viral Suppression'!$A$1:$Q$135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97" i="69" l="1" a="1"/>
  <c r="D97" i="69" s="1"/>
  <c r="E97" i="69" a="1"/>
  <c r="E97" i="69" s="1"/>
  <c r="F97" i="69" a="1"/>
  <c r="F97" i="69" s="1"/>
  <c r="G97" i="69" a="1"/>
  <c r="G97" i="69" s="1"/>
  <c r="H97" i="69" a="1"/>
  <c r="H97" i="69" s="1"/>
  <c r="I97" i="69" a="1"/>
  <c r="I97" i="69" s="1"/>
  <c r="J97" i="69" a="1"/>
  <c r="J97" i="69" s="1"/>
  <c r="K97" i="69" a="1"/>
  <c r="K97" i="69" s="1"/>
  <c r="L97" i="69" a="1"/>
  <c r="L97" i="69" s="1"/>
  <c r="D94" i="69" a="1"/>
  <c r="D94" i="69" s="1"/>
  <c r="E94" i="69" a="1"/>
  <c r="E94" i="69" s="1"/>
  <c r="F94" i="69" a="1"/>
  <c r="F94" i="69" s="1"/>
  <c r="G94" i="69" a="1"/>
  <c r="G94" i="69" s="1"/>
  <c r="H94" i="69" a="1"/>
  <c r="H94" i="69" s="1"/>
  <c r="I94" i="69" a="1"/>
  <c r="I94" i="69" s="1"/>
  <c r="J94" i="69" a="1"/>
  <c r="J94" i="69" s="1"/>
  <c r="K94" i="69" a="1"/>
  <c r="K94" i="69" s="1"/>
  <c r="L94" i="69" a="1"/>
  <c r="L94" i="69" s="1"/>
  <c r="E67" i="69" l="1"/>
  <c r="D67" i="69"/>
  <c r="C67" i="69"/>
  <c r="E64" i="69"/>
  <c r="D64" i="69"/>
  <c r="C64" i="69"/>
  <c r="N87" i="63" l="1" a="1"/>
  <c r="M87" i="63" a="1"/>
  <c r="L87" i="63" a="1"/>
  <c r="K87" i="63" a="1"/>
  <c r="K87" i="63" s="1"/>
  <c r="J87" i="63" a="1"/>
  <c r="I87" i="63" a="1"/>
  <c r="H87" i="63" a="1"/>
  <c r="G87" i="63" a="1"/>
  <c r="G87" i="63" s="1"/>
  <c r="F87" i="63" a="1"/>
  <c r="E87" i="63" a="1"/>
  <c r="D87" i="63" a="1"/>
  <c r="C87" i="63" a="1"/>
  <c r="C87" i="63" s="1"/>
  <c r="N84" i="63" a="1"/>
  <c r="M84" i="63" a="1"/>
  <c r="L84" i="63" a="1"/>
  <c r="K84" i="63" a="1"/>
  <c r="K84" i="63" s="1"/>
  <c r="J84" i="63" a="1"/>
  <c r="I84" i="63" a="1"/>
  <c r="H84" i="63" a="1"/>
  <c r="G84" i="63" a="1"/>
  <c r="G84" i="63" s="1"/>
  <c r="F84" i="63" a="1"/>
  <c r="E84" i="63" a="1"/>
  <c r="D84" i="63" a="1"/>
  <c r="C84" i="63" a="1"/>
  <c r="C84" i="63" s="1"/>
  <c r="P78" i="63" a="1"/>
  <c r="O78" i="63" a="1"/>
  <c r="N78" i="63" a="1"/>
  <c r="M78" i="63" a="1"/>
  <c r="M78" i="63" s="1"/>
  <c r="L78" i="63" a="1"/>
  <c r="K78" i="63" a="1"/>
  <c r="J78" i="63" a="1"/>
  <c r="I78" i="63" a="1"/>
  <c r="I78" i="63" s="1"/>
  <c r="H78" i="63" a="1"/>
  <c r="G78" i="63" a="1"/>
  <c r="F78" i="63" a="1"/>
  <c r="E78" i="63" a="1"/>
  <c r="E78" i="63" s="1"/>
  <c r="D78" i="63" a="1"/>
  <c r="C78" i="63" a="1"/>
  <c r="P75" i="63" a="1"/>
  <c r="O75" i="63" a="1"/>
  <c r="O75" i="63" s="1"/>
  <c r="N75" i="63" a="1"/>
  <c r="M75" i="63" a="1"/>
  <c r="L75" i="63" a="1"/>
  <c r="K75" i="63" a="1"/>
  <c r="K75" i="63" s="1"/>
  <c r="J75" i="63" a="1"/>
  <c r="I75" i="63" a="1"/>
  <c r="H75" i="63" a="1"/>
  <c r="G75" i="63" a="1"/>
  <c r="G75" i="63" s="1"/>
  <c r="F75" i="63" a="1"/>
  <c r="E75" i="63" a="1"/>
  <c r="D75" i="63" a="1"/>
  <c r="C75" i="63" a="1"/>
  <c r="C75" i="63" s="1"/>
  <c r="BG50" i="74"/>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D75" i="63" l="1"/>
  <c r="E75" i="63"/>
  <c r="F75" i="63"/>
  <c r="H75" i="63"/>
  <c r="L75" i="63"/>
  <c r="P75" i="63"/>
  <c r="F78" i="63"/>
  <c r="J78" i="63"/>
  <c r="N78" i="63"/>
  <c r="D84" i="63"/>
  <c r="H84" i="63"/>
  <c r="L84" i="63"/>
  <c r="D87" i="63"/>
  <c r="H87" i="63"/>
  <c r="L87" i="63"/>
  <c r="I75" i="63"/>
  <c r="M75" i="63"/>
  <c r="C78" i="63"/>
  <c r="G78" i="63"/>
  <c r="K78" i="63"/>
  <c r="O78" i="63"/>
  <c r="E84" i="63"/>
  <c r="I84" i="63"/>
  <c r="M84" i="63"/>
  <c r="E87" i="63"/>
  <c r="I87" i="63"/>
  <c r="M87" i="63"/>
  <c r="J75" i="63"/>
  <c r="N75" i="63"/>
  <c r="D78" i="63"/>
  <c r="H78" i="63"/>
  <c r="L78" i="63"/>
  <c r="P78" i="63"/>
  <c r="F84" i="63"/>
  <c r="J84" i="63"/>
  <c r="N84" i="63"/>
  <c r="F87" i="63"/>
  <c r="J87" i="63"/>
  <c r="N87" i="63"/>
  <c r="AD350" i="56"/>
  <c r="AE350" i="56"/>
  <c r="AF350" i="56"/>
  <c r="C7" i="14" l="1"/>
  <c r="C10" i="3" l="1"/>
  <c r="C148" i="15" l="1"/>
  <c r="D17" i="51" l="1"/>
  <c r="D39" i="51"/>
  <c r="AM350" i="37"/>
  <c r="AN350" i="37"/>
  <c r="AO350" i="37"/>
  <c r="BI350" i="8"/>
  <c r="BJ350" i="8"/>
  <c r="BK350" i="8"/>
  <c r="BL350" i="8"/>
  <c r="BM350" i="8"/>
  <c r="BH350" i="8"/>
  <c r="EM350" i="24"/>
  <c r="EN350" i="24"/>
  <c r="EO350" i="24"/>
  <c r="EP350" i="24"/>
  <c r="EQ350" i="24"/>
  <c r="ER350" i="24"/>
  <c r="AJ350" i="10"/>
  <c r="AK350" i="10"/>
  <c r="MR350" i="49"/>
  <c r="MS350" i="49"/>
  <c r="MT350" i="49"/>
  <c r="MU350" i="49"/>
  <c r="F187" i="15" s="1"/>
  <c r="MV350" i="49"/>
  <c r="MW350" i="49"/>
  <c r="MX350" i="49"/>
  <c r="MY350" i="49"/>
  <c r="J187" i="15" s="1"/>
  <c r="MZ350" i="49"/>
  <c r="NA350" i="49"/>
  <c r="NB350" i="49"/>
  <c r="NC350" i="49"/>
  <c r="N187" i="15" s="1"/>
  <c r="ND350" i="49"/>
  <c r="NE350" i="49"/>
  <c r="NF350" i="49"/>
  <c r="NG350" i="49"/>
  <c r="D190" i="15" s="1"/>
  <c r="NH350" i="49"/>
  <c r="NI350" i="49"/>
  <c r="NJ350" i="49"/>
  <c r="NK350" i="49"/>
  <c r="H190" i="15" s="1"/>
  <c r="NL350" i="49"/>
  <c r="NM350" i="49"/>
  <c r="NN350" i="49"/>
  <c r="NO350" i="49"/>
  <c r="L190" i="15" s="1"/>
  <c r="NP350" i="49"/>
  <c r="NQ350" i="49"/>
  <c r="NR350" i="49"/>
  <c r="NS350" i="49"/>
  <c r="E190" i="15"/>
  <c r="F190" i="15"/>
  <c r="G190" i="15"/>
  <c r="I190" i="15"/>
  <c r="J190" i="15"/>
  <c r="K190" i="15"/>
  <c r="M190" i="15"/>
  <c r="N190" i="15"/>
  <c r="O190" i="15"/>
  <c r="C190" i="15"/>
  <c r="G187" i="15"/>
  <c r="H187" i="15"/>
  <c r="I187" i="15"/>
  <c r="K187" i="15"/>
  <c r="L187" i="15"/>
  <c r="M187" i="15"/>
  <c r="O187" i="15"/>
  <c r="E187" i="15"/>
  <c r="D187" i="15"/>
  <c r="C187" i="15"/>
  <c r="P314" i="15"/>
  <c r="P311" i="15"/>
  <c r="G120" i="46" l="1"/>
  <c r="G117" i="46"/>
  <c r="E67" i="14"/>
  <c r="D67" i="14"/>
  <c r="C67" i="14"/>
  <c r="E64" i="14"/>
  <c r="D64" i="14"/>
  <c r="C64" i="14"/>
  <c r="P243" i="3" l="1"/>
  <c r="P240" i="3"/>
  <c r="O243" i="3"/>
  <c r="O240" i="3"/>
  <c r="N252" i="3"/>
  <c r="N249" i="3"/>
  <c r="N243" i="3"/>
  <c r="N240" i="3"/>
  <c r="M252" i="3"/>
  <c r="M249" i="3"/>
  <c r="M243" i="3"/>
  <c r="M240" i="3"/>
  <c r="L252" i="3"/>
  <c r="L249" i="3"/>
  <c r="L243" i="3"/>
  <c r="L240" i="3"/>
  <c r="K252" i="3"/>
  <c r="K249" i="3"/>
  <c r="K243" i="3"/>
  <c r="K240" i="3"/>
  <c r="J252" i="3"/>
  <c r="J249" i="3"/>
  <c r="J243" i="3"/>
  <c r="J240" i="3"/>
  <c r="I252" i="3"/>
  <c r="I249" i="3"/>
  <c r="I243" i="3"/>
  <c r="I240" i="3"/>
  <c r="H252" i="3"/>
  <c r="H249" i="3"/>
  <c r="H243" i="3"/>
  <c r="H240" i="3"/>
  <c r="G252" i="3"/>
  <c r="G249" i="3"/>
  <c r="G243" i="3"/>
  <c r="G240" i="3"/>
  <c r="F252" i="3"/>
  <c r="F249" i="3"/>
  <c r="F243" i="3"/>
  <c r="F240" i="3"/>
  <c r="E252" i="3"/>
  <c r="E249" i="3"/>
  <c r="E243" i="3"/>
  <c r="E240" i="3"/>
  <c r="D252" i="3"/>
  <c r="D249" i="3"/>
  <c r="D243" i="3"/>
  <c r="D240" i="3"/>
  <c r="C252" i="3"/>
  <c r="C249" i="3"/>
  <c r="C243" i="3"/>
  <c r="C240" i="3"/>
  <c r="BG350" i="73"/>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B233" i="3"/>
  <c r="D126" i="46" l="1"/>
  <c r="O126" i="46"/>
  <c r="N2" i="69" l="1"/>
  <c r="N2" i="63"/>
  <c r="Q3" i="60"/>
  <c r="N433" i="15"/>
  <c r="N365"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A50" i="61" l="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C119" i="69" s="1" a="1"/>
  <c r="C119" i="69" s="1"/>
  <c r="G2" i="63"/>
  <c r="K132" i="63" s="1" a="1"/>
  <c r="K132" i="63" s="1"/>
  <c r="D110" i="69" a="1"/>
  <c r="D110" i="69" s="1"/>
  <c r="D122" i="69" a="1"/>
  <c r="D122" i="69" s="1"/>
  <c r="J84" i="69" a="1"/>
  <c r="J84" i="69" s="1"/>
  <c r="J81" i="69" a="1"/>
  <c r="J81" i="69" s="1"/>
  <c r="C100" i="69" a="1"/>
  <c r="C100" i="69" s="1"/>
  <c r="E84" i="69" a="1"/>
  <c r="E84" i="69" s="1"/>
  <c r="K84" i="69" a="1"/>
  <c r="K84" i="69" s="1"/>
  <c r="K81" i="69" a="1"/>
  <c r="K81" i="69" s="1"/>
  <c r="C81" i="69" a="1"/>
  <c r="C81" i="69" s="1"/>
  <c r="E129" i="69" a="1"/>
  <c r="E129" i="69" s="1"/>
  <c r="H84" i="69" a="1"/>
  <c r="H84" i="69" s="1"/>
  <c r="L84" i="69" a="1"/>
  <c r="L84" i="69" s="1"/>
  <c r="F81" i="69" a="1"/>
  <c r="F81" i="69" s="1"/>
  <c r="C129" i="69" a="1"/>
  <c r="C129" i="69" s="1"/>
  <c r="C94" i="69" a="1"/>
  <c r="C94" i="69" s="1"/>
  <c r="M94" i="69" s="1"/>
  <c r="F84" i="69" a="1"/>
  <c r="F84" i="69" s="1"/>
  <c r="D81" i="69" a="1"/>
  <c r="D81" i="69" s="1"/>
  <c r="G81" i="69" a="1"/>
  <c r="G81"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G123" i="63" l="1" a="1"/>
  <c r="G123" i="63" s="1"/>
  <c r="J135" i="63" a="1"/>
  <c r="J135" i="63" s="1"/>
  <c r="J132" i="63" a="1"/>
  <c r="J132" i="63" s="1"/>
  <c r="M123" i="63" a="1"/>
  <c r="M123" i="63" s="1"/>
  <c r="M126" i="63" a="1"/>
  <c r="M126" i="63" s="1"/>
  <c r="H135" i="63" a="1"/>
  <c r="H135" i="63" s="1"/>
  <c r="K2" i="63"/>
  <c r="K135" i="63" a="1"/>
  <c r="K135" i="63" s="1"/>
  <c r="H132" i="63" a="1"/>
  <c r="H132" i="63" s="1"/>
  <c r="F135" i="63" a="1"/>
  <c r="F135" i="63" s="1"/>
  <c r="K123" i="63" a="1"/>
  <c r="K123" i="63" s="1"/>
  <c r="D113" i="69" a="1"/>
  <c r="D113" i="69" s="1"/>
  <c r="C122" i="69" a="1"/>
  <c r="C122" i="69" s="1"/>
  <c r="E122" i="69" s="1"/>
  <c r="E81" i="69" a="1"/>
  <c r="E81" i="69" s="1"/>
  <c r="I84" i="69" a="1"/>
  <c r="I84" i="69" s="1"/>
  <c r="I81" i="69" a="1"/>
  <c r="I81" i="69" s="1"/>
  <c r="C97" i="69" a="1"/>
  <c r="C97" i="69" s="1"/>
  <c r="M97" i="69" s="1"/>
  <c r="H81" i="69" a="1"/>
  <c r="H81" i="69" s="1"/>
  <c r="G129" i="69" a="1"/>
  <c r="G129" i="69" s="1"/>
  <c r="G84" i="69" a="1"/>
  <c r="G84" i="69" s="1"/>
  <c r="K2" i="69"/>
  <c r="F67" i="69"/>
  <c r="B69" i="69"/>
  <c r="B3" i="69"/>
  <c r="C126" i="63" a="1"/>
  <c r="C126" i="63" s="1"/>
  <c r="E123" i="63" a="1"/>
  <c r="E123" i="63" s="1"/>
  <c r="I132" i="63" a="1"/>
  <c r="I132" i="63" s="1"/>
  <c r="C113" i="69" a="1"/>
  <c r="C113" i="69" s="1"/>
  <c r="E113" i="69" s="1"/>
  <c r="C116" i="69" a="1"/>
  <c r="C116" i="69" s="1"/>
  <c r="D126" i="63" a="1"/>
  <c r="D126" i="63" s="1"/>
  <c r="O123" i="63" a="1"/>
  <c r="O123" i="63" s="1"/>
  <c r="E132" i="63" a="1"/>
  <c r="E132" i="63" s="1"/>
  <c r="C132" i="63" a="1"/>
  <c r="C132" i="63" s="1"/>
  <c r="O126" i="63" a="1"/>
  <c r="O126" i="63" s="1"/>
  <c r="E135" i="63" a="1"/>
  <c r="E135" i="63" s="1"/>
  <c r="E126" i="63" a="1"/>
  <c r="E126" i="63" s="1"/>
  <c r="C135" i="63" a="1"/>
  <c r="C135" i="63" s="1"/>
  <c r="N135" i="63" a="1"/>
  <c r="N135" i="63" s="1"/>
  <c r="M132" i="63" a="1"/>
  <c r="M132" i="63" s="1"/>
  <c r="J123" i="63" a="1"/>
  <c r="J123" i="63" s="1"/>
  <c r="P126" i="63" a="1"/>
  <c r="P126" i="63" s="1"/>
  <c r="F123" i="63" a="1"/>
  <c r="F123" i="63" s="1"/>
  <c r="L123" i="63" a="1"/>
  <c r="L123" i="63" s="1"/>
  <c r="F126" i="63" a="1"/>
  <c r="F126" i="63" s="1"/>
  <c r="M135" i="63" a="1"/>
  <c r="M135" i="63" s="1"/>
  <c r="N123" i="63" a="1"/>
  <c r="N123" i="63" s="1"/>
  <c r="L126" i="63" a="1"/>
  <c r="L126" i="63" s="1"/>
  <c r="D132" i="63" a="1"/>
  <c r="D132" i="63" s="1"/>
  <c r="K126" i="63" a="1"/>
  <c r="K126" i="63" s="1"/>
  <c r="F132" i="63" a="1"/>
  <c r="F132" i="63" s="1"/>
  <c r="J126" i="63" a="1"/>
  <c r="J126" i="63" s="1"/>
  <c r="L132" i="63" a="1"/>
  <c r="L132" i="63" s="1"/>
  <c r="I126" i="63" a="1"/>
  <c r="I126" i="63" s="1"/>
  <c r="G132" i="63" a="1"/>
  <c r="G132" i="63" s="1"/>
  <c r="D135" i="63" a="1"/>
  <c r="D135" i="63" s="1"/>
  <c r="N126" i="63" a="1"/>
  <c r="N126" i="63" s="1"/>
  <c r="G126" i="63" a="1"/>
  <c r="G126" i="63" s="1"/>
  <c r="G135" i="63" a="1"/>
  <c r="G135" i="63" s="1"/>
  <c r="P123" i="63" a="1"/>
  <c r="P123" i="63" s="1"/>
  <c r="C123" i="63" a="1"/>
  <c r="C123" i="63" s="1"/>
  <c r="I123" i="63" a="1"/>
  <c r="I123" i="63" s="1"/>
  <c r="N132" i="63" a="1"/>
  <c r="N132" i="63" s="1"/>
  <c r="I135" i="63" a="1"/>
  <c r="I135" i="63" s="1"/>
  <c r="H123" i="63" a="1"/>
  <c r="H123" i="63" s="1"/>
  <c r="H126" i="63" a="1"/>
  <c r="H126" i="63" s="1"/>
  <c r="L135" i="63" a="1"/>
  <c r="L135" i="63" s="1"/>
  <c r="C84" i="69" a="1"/>
  <c r="C84" i="69" s="1"/>
  <c r="D123" i="63" a="1"/>
  <c r="D123" i="63" s="1"/>
  <c r="D119" i="69" a="1"/>
  <c r="D119" i="69" s="1"/>
  <c r="E119" i="69" s="1"/>
  <c r="D116" i="69" a="1"/>
  <c r="D116" i="69" s="1"/>
  <c r="E116" i="69" s="1"/>
  <c r="C110" i="69" a="1"/>
  <c r="C110" i="69" s="1"/>
  <c r="C116" i="14" s="1"/>
  <c r="D84" i="69" a="1"/>
  <c r="D84" i="69" s="1"/>
  <c r="C103" i="69"/>
  <c r="M81" i="69"/>
  <c r="B38" i="60"/>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C90" i="63" l="1"/>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AE350" i="10"/>
  <c r="AF350" i="10"/>
  <c r="AG350" i="10"/>
  <c r="AH350" i="10"/>
  <c r="AI350" i="10"/>
  <c r="AI350" i="28"/>
  <c r="AJ350" i="28"/>
  <c r="AK350" i="28"/>
  <c r="AL350" i="28"/>
  <c r="AM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F116" i="15" l="1"/>
  <c r="F113" i="15"/>
  <c r="F110" i="15"/>
  <c r="G60" i="15"/>
  <c r="G57" i="15"/>
  <c r="E57" i="15"/>
  <c r="D60" i="15"/>
  <c r="F60" i="15"/>
  <c r="F57" i="15"/>
  <c r="E60" i="15"/>
  <c r="D57" i="15"/>
  <c r="C60" i="15"/>
  <c r="C57" i="15"/>
  <c r="E42" i="60"/>
  <c r="F29" i="15" a="1"/>
  <c r="F29" i="15" s="1"/>
  <c r="P299" i="15" s="1"/>
  <c r="F38" i="15" a="1"/>
  <c r="F38" i="15" s="1"/>
  <c r="P308" i="15" s="1"/>
  <c r="F26" i="15" a="1"/>
  <c r="F26" i="15" s="1"/>
  <c r="F35" i="15" a="1"/>
  <c r="F35" i="15" s="1"/>
  <c r="P305" i="15" s="1"/>
  <c r="F32" i="15" a="1"/>
  <c r="F32" i="15" s="1"/>
  <c r="P302"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68" i="14"/>
  <c r="N2" i="14"/>
  <c r="N285" i="14" s="1"/>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N317" i="15" l="1"/>
  <c r="N143" i="15"/>
  <c r="N93"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P190" i="15" l="1"/>
  <c r="P187" i="15"/>
  <c r="C193" i="15"/>
  <c r="N72" i="16"/>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G2" i="16" s="1"/>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F67" i="14" s="1"/>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F64" i="14" l="1"/>
  <c r="K2" i="14"/>
  <c r="G2" i="14"/>
  <c r="G2" i="3"/>
  <c r="K2" i="3"/>
  <c r="C25" i="14" a="1"/>
  <c r="C25" i="14"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L126" i="46" l="1"/>
  <c r="R4" i="46"/>
  <c r="R356" i="46" s="1"/>
  <c r="B3" i="14"/>
  <c r="B75" i="14"/>
  <c r="B160" i="3"/>
  <c r="B100" i="3"/>
  <c r="B32" i="3"/>
  <c r="B260" i="3"/>
  <c r="B137" i="3"/>
  <c r="B85" i="3"/>
  <c r="B3" i="3"/>
  <c r="B112" i="3"/>
  <c r="B43" i="3"/>
  <c r="B208" i="3"/>
  <c r="B123" i="3"/>
  <c r="B67" i="3"/>
  <c r="B184" i="3"/>
  <c r="K365" i="15"/>
  <c r="K433" i="15"/>
  <c r="K317" i="15"/>
  <c r="K2" i="15"/>
  <c r="K368" i="14"/>
  <c r="K285" i="14"/>
  <c r="K212" i="14"/>
  <c r="B140" i="14"/>
  <c r="K139" i="14"/>
  <c r="K84" i="3"/>
  <c r="L46" i="46"/>
  <c r="B47" i="46" s="1"/>
  <c r="L2" i="46"/>
  <c r="F330" i="15" a="1"/>
  <c r="F330" i="15" s="1"/>
  <c r="I330" i="15" a="1"/>
  <c r="I330" i="15" s="1"/>
  <c r="N330" i="15" a="1"/>
  <c r="N330" i="15" s="1"/>
  <c r="G327" i="15" a="1"/>
  <c r="G327" i="15" s="1"/>
  <c r="J327" i="15" a="1"/>
  <c r="J327" i="15" s="1"/>
  <c r="M327" i="15" a="1"/>
  <c r="M327" i="15" s="1"/>
  <c r="E327" i="15" a="1"/>
  <c r="E327" i="15" s="1"/>
  <c r="L330" i="15" a="1"/>
  <c r="L330" i="15" s="1"/>
  <c r="O330" i="15" a="1"/>
  <c r="O330" i="15" s="1"/>
  <c r="H327" i="15" a="1"/>
  <c r="H327" i="15" s="1"/>
  <c r="K327" i="15" a="1"/>
  <c r="K327" i="15" s="1"/>
  <c r="N327" i="15" a="1"/>
  <c r="N327" i="15" s="1"/>
  <c r="F327" i="15" a="1"/>
  <c r="F327" i="15" s="1"/>
  <c r="G330" i="15" a="1"/>
  <c r="G330" i="15" s="1"/>
  <c r="J330" i="15" a="1"/>
  <c r="J330" i="15" s="1"/>
  <c r="M330" i="15" a="1"/>
  <c r="M330" i="15" s="1"/>
  <c r="L327" i="15" a="1"/>
  <c r="L327" i="15" s="1"/>
  <c r="H330" i="15" a="1"/>
  <c r="H330" i="15" s="1"/>
  <c r="K330" i="15" a="1"/>
  <c r="K330" i="15" s="1"/>
  <c r="E330" i="15" a="1"/>
  <c r="E330" i="15" s="1"/>
  <c r="I327" i="15" a="1"/>
  <c r="I327" i="15" s="1"/>
  <c r="O327" i="15" a="1"/>
  <c r="O327" i="15" s="1"/>
  <c r="C390" i="15" a="1"/>
  <c r="C390" i="15" s="1"/>
  <c r="G447" i="15" a="1"/>
  <c r="G447" i="15" s="1"/>
  <c r="G488" i="15" a="1"/>
  <c r="G488" i="15" s="1"/>
  <c r="L465" i="15" a="1"/>
  <c r="L465" i="15" s="1"/>
  <c r="H493" i="15" a="1"/>
  <c r="H493" i="15" s="1"/>
  <c r="I470" i="15" a="1"/>
  <c r="I470" i="15" s="1"/>
  <c r="M488" i="15" a="1"/>
  <c r="M488" i="15" s="1"/>
  <c r="H470" i="15" a="1"/>
  <c r="H470" i="15" s="1"/>
  <c r="E457" i="15" a="1"/>
  <c r="E457" i="15" s="1"/>
  <c r="I447" i="15" a="1"/>
  <c r="I447" i="15" s="1"/>
  <c r="M483" i="15" a="1"/>
  <c r="M483" i="15" s="1"/>
  <c r="H465" i="15" a="1"/>
  <c r="H465" i="15" s="1"/>
  <c r="L493" i="15" a="1"/>
  <c r="L493" i="15" s="1"/>
  <c r="M470" i="15" a="1"/>
  <c r="M470" i="15" s="1"/>
  <c r="L452" i="15" a="1"/>
  <c r="L452" i="15" s="1"/>
  <c r="I488" i="15" a="1"/>
  <c r="I488" i="15" s="1"/>
  <c r="J465" i="15" a="1"/>
  <c r="J465" i="15" s="1"/>
  <c r="H488" i="15" a="1"/>
  <c r="H488" i="15" s="1"/>
  <c r="I475" i="15" a="1"/>
  <c r="I475" i="15" s="1"/>
  <c r="M465" i="15" a="1"/>
  <c r="M465" i="15" s="1"/>
  <c r="H457" i="15" a="1"/>
  <c r="H457" i="15" s="1"/>
  <c r="H447" i="15" a="1"/>
  <c r="H447" i="15" s="1"/>
  <c r="J488" i="15" a="1"/>
  <c r="J488" i="15" s="1"/>
  <c r="J493" i="15" a="1"/>
  <c r="J493" i="15" s="1"/>
  <c r="E475" i="15" a="1"/>
  <c r="E475" i="15" s="1"/>
  <c r="J452" i="15" a="1"/>
  <c r="J452" i="15" s="1"/>
  <c r="E465" i="15" a="1"/>
  <c r="E465" i="15" s="1"/>
  <c r="F447" i="15" a="1"/>
  <c r="F447" i="15" s="1"/>
  <c r="I483" i="15" a="1"/>
  <c r="I483" i="15" s="1"/>
  <c r="K457" i="15" a="1"/>
  <c r="K457" i="15" s="1"/>
  <c r="F488" i="15" a="1"/>
  <c r="F488" i="15" s="1"/>
  <c r="K465" i="15" a="1"/>
  <c r="K465" i="15" s="1"/>
  <c r="E488" i="15" a="1"/>
  <c r="E488" i="15" s="1"/>
  <c r="F465" i="15" a="1"/>
  <c r="F465" i="15" s="1"/>
  <c r="K452" i="15" a="1"/>
  <c r="K452" i="15" s="1"/>
  <c r="E447" i="15" a="1"/>
  <c r="E447" i="15" s="1"/>
  <c r="E483" i="15" a="1"/>
  <c r="E483" i="15" s="1"/>
  <c r="G457" i="15" a="1"/>
  <c r="G457" i="15" s="1"/>
  <c r="E470" i="15" a="1"/>
  <c r="E470" i="15" s="1"/>
  <c r="J447" i="15" a="1"/>
  <c r="J447" i="15" s="1"/>
  <c r="K483" i="15" a="1"/>
  <c r="K483" i="15" s="1"/>
  <c r="J483" i="15" a="1"/>
  <c r="J483" i="15" s="1"/>
  <c r="I465" i="15" a="1"/>
  <c r="I465" i="15" s="1"/>
  <c r="M493" i="15" a="1"/>
  <c r="M493" i="15" s="1"/>
  <c r="L475" i="15" a="1"/>
  <c r="L475" i="15" s="1"/>
  <c r="M452" i="15" a="1"/>
  <c r="M452" i="15" s="1"/>
  <c r="H483" i="15" a="1"/>
  <c r="H483" i="15" s="1"/>
  <c r="F457" i="15" a="1"/>
  <c r="F457" i="15" s="1"/>
  <c r="G483" i="15" a="1"/>
  <c r="G483" i="15" s="1"/>
  <c r="M457" i="15" a="1"/>
  <c r="M457" i="15" s="1"/>
  <c r="G452" i="15" a="1"/>
  <c r="G452" i="15" s="1"/>
  <c r="I493" i="15" a="1"/>
  <c r="I493" i="15" s="1"/>
  <c r="H475" i="15" a="1"/>
  <c r="H475" i="15" s="1"/>
  <c r="I452" i="15" a="1"/>
  <c r="I452" i="15" s="1"/>
  <c r="L483" i="15" a="1"/>
  <c r="L483" i="15" s="1"/>
  <c r="G465" i="15" a="1"/>
  <c r="G465" i="15" s="1"/>
  <c r="K493" i="15" a="1"/>
  <c r="K493" i="15" s="1"/>
  <c r="J475" i="15" a="1"/>
  <c r="J475" i="15" s="1"/>
  <c r="F493" i="15" a="1"/>
  <c r="F493" i="15" s="1"/>
  <c r="F483" i="15" a="1"/>
  <c r="F483" i="15" s="1"/>
  <c r="K470" i="15" a="1"/>
  <c r="K470" i="15" s="1"/>
  <c r="E493" i="15" a="1"/>
  <c r="E493" i="15" s="1"/>
  <c r="J470" i="15" a="1"/>
  <c r="J470" i="15" s="1"/>
  <c r="K447" i="15" a="1"/>
  <c r="K447" i="15" s="1"/>
  <c r="G475" i="15" a="1"/>
  <c r="G475" i="15" s="1"/>
  <c r="H452" i="15" a="1"/>
  <c r="H452" i="15" s="1"/>
  <c r="F475" i="15" a="1"/>
  <c r="F475" i="15" s="1"/>
  <c r="I457" i="15" a="1"/>
  <c r="I457" i="15" s="1"/>
  <c r="M447" i="15" a="1"/>
  <c r="M447" i="15" s="1"/>
  <c r="K488" i="15" a="1"/>
  <c r="K488" i="15" s="1"/>
  <c r="F470" i="15" a="1"/>
  <c r="F470" i="15" s="1"/>
  <c r="E452" i="15" a="1"/>
  <c r="E452" i="15" s="1"/>
  <c r="K475" i="15" a="1"/>
  <c r="K475" i="15" s="1"/>
  <c r="J457" i="15" a="1"/>
  <c r="J457" i="15" s="1"/>
  <c r="G493" i="15" a="1"/>
  <c r="G493" i="15" s="1"/>
  <c r="L470" i="15" a="1"/>
  <c r="L470" i="15" s="1"/>
  <c r="L488" i="15" a="1"/>
  <c r="L488" i="15" s="1"/>
  <c r="M475" i="15" a="1"/>
  <c r="M475" i="15" s="1"/>
  <c r="G470" i="15" a="1"/>
  <c r="G470" i="15" s="1"/>
  <c r="L457" i="15" a="1"/>
  <c r="L457" i="15" s="1"/>
  <c r="L447" i="15" a="1"/>
  <c r="L447" i="15" s="1"/>
  <c r="F452" i="15" a="1"/>
  <c r="F452"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19" i="15" a="1"/>
  <c r="D419" i="15" s="1"/>
  <c r="D407" i="15" a="1"/>
  <c r="D407" i="15" s="1"/>
  <c r="G400" i="15" a="1"/>
  <c r="G400" i="15" s="1"/>
  <c r="J400" i="15" a="1"/>
  <c r="J400" i="15" s="1"/>
  <c r="D400" i="15" a="1"/>
  <c r="D400" i="15" s="1"/>
  <c r="G397" i="15" a="1"/>
  <c r="G397" i="15" s="1"/>
  <c r="J397" i="15" a="1"/>
  <c r="J397" i="15" s="1"/>
  <c r="O397" i="15" a="1"/>
  <c r="O397" i="15" s="1"/>
  <c r="L379" i="15" a="1"/>
  <c r="L379" i="15" s="1"/>
  <c r="L376" i="15" a="1"/>
  <c r="L376" i="15" s="1"/>
  <c r="M415" i="15" a="1"/>
  <c r="M415" i="15" s="1"/>
  <c r="E400" i="15" a="1"/>
  <c r="E400" i="15" s="1"/>
  <c r="H400" i="15" a="1"/>
  <c r="H400" i="15" s="1"/>
  <c r="M400" i="15" a="1"/>
  <c r="M400" i="15" s="1"/>
  <c r="E397" i="15" a="1"/>
  <c r="E397" i="15" s="1"/>
  <c r="H397" i="15" a="1"/>
  <c r="H397" i="15" s="1"/>
  <c r="M397" i="15" a="1"/>
  <c r="M397" i="15" s="1"/>
  <c r="D397" i="15" a="1"/>
  <c r="D397" i="15" s="1"/>
  <c r="J379" i="15" a="1"/>
  <c r="J379" i="15" s="1"/>
  <c r="G379" i="15" a="1"/>
  <c r="G379" i="15" s="1"/>
  <c r="J376" i="15" a="1"/>
  <c r="J376" i="15" s="1"/>
  <c r="G376" i="15" a="1"/>
  <c r="G376" i="15" s="1"/>
  <c r="I415" i="15" a="1"/>
  <c r="I415" i="15" s="1"/>
  <c r="F400" i="15" a="1"/>
  <c r="F400" i="15" s="1"/>
  <c r="K400" i="15" a="1"/>
  <c r="K400" i="15" s="1"/>
  <c r="N400" i="15" a="1"/>
  <c r="N400" i="15" s="1"/>
  <c r="F397" i="15" a="1"/>
  <c r="F397" i="15" s="1"/>
  <c r="K397" i="15" a="1"/>
  <c r="K397" i="15" s="1"/>
  <c r="N397" i="15" a="1"/>
  <c r="N397" i="15" s="1"/>
  <c r="H379" i="15" a="1"/>
  <c r="H379" i="15" s="1"/>
  <c r="K379" i="15" a="1"/>
  <c r="K379" i="15" s="1"/>
  <c r="H376" i="15" a="1"/>
  <c r="H376" i="15" s="1"/>
  <c r="K376" i="15" a="1"/>
  <c r="K376" i="15" s="1"/>
  <c r="F415" i="15" a="1"/>
  <c r="F415" i="15" s="1"/>
  <c r="I400" i="15" a="1"/>
  <c r="I400" i="15" s="1"/>
  <c r="L400" i="15" a="1"/>
  <c r="L400" i="15" s="1"/>
  <c r="O400" i="15" a="1"/>
  <c r="O400" i="15" s="1"/>
  <c r="I397" i="15" a="1"/>
  <c r="I397" i="15" s="1"/>
  <c r="L397" i="15" a="1"/>
  <c r="L397" i="15" s="1"/>
  <c r="I379" i="15" a="1"/>
  <c r="I379" i="15" s="1"/>
  <c r="I376" i="15" a="1"/>
  <c r="I376" i="15" s="1"/>
  <c r="L14" i="14"/>
  <c r="E287" i="15"/>
  <c r="H279" i="15"/>
  <c r="O276" i="15"/>
  <c r="E265" i="15"/>
  <c r="H257" i="15"/>
  <c r="I243" i="15"/>
  <c r="L235" i="15"/>
  <c r="F224" i="15"/>
  <c r="I221" i="15"/>
  <c r="L212" i="15"/>
  <c r="I198" i="15"/>
  <c r="L179" i="15"/>
  <c r="K176" i="15"/>
  <c r="F168" i="15"/>
  <c r="N168" i="15"/>
  <c r="H165" i="15"/>
  <c r="M165" i="15"/>
  <c r="D279" i="15"/>
  <c r="E221" i="15"/>
  <c r="E168" i="15"/>
  <c r="I287" i="15"/>
  <c r="L279" i="15"/>
  <c r="F268" i="15"/>
  <c r="I265" i="15"/>
  <c r="L257" i="15"/>
  <c r="M243" i="15"/>
  <c r="G232" i="15"/>
  <c r="J224" i="15"/>
  <c r="M221" i="15"/>
  <c r="C212" i="15"/>
  <c r="M198" i="15"/>
  <c r="F176" i="15"/>
  <c r="N176" i="15"/>
  <c r="I168" i="15"/>
  <c r="D165" i="15"/>
  <c r="I165" i="15"/>
  <c r="O165" i="15"/>
  <c r="K276" i="15"/>
  <c r="E243" i="15"/>
  <c r="O232" i="15"/>
  <c r="E198" i="15"/>
  <c r="J176" i="15"/>
  <c r="G165" i="15"/>
  <c r="M287" i="15"/>
  <c r="G276" i="15"/>
  <c r="J268" i="15"/>
  <c r="M265" i="15"/>
  <c r="C257" i="15"/>
  <c r="D235" i="15"/>
  <c r="K232" i="15"/>
  <c r="N224" i="15"/>
  <c r="D212" i="15"/>
  <c r="C201" i="15"/>
  <c r="D179" i="15"/>
  <c r="G176" i="15"/>
  <c r="O176" i="15"/>
  <c r="J168" i="15"/>
  <c r="E165" i="15"/>
  <c r="K165" i="15"/>
  <c r="C165" i="15"/>
  <c r="N268" i="15"/>
  <c r="D257" i="15"/>
  <c r="H235" i="15"/>
  <c r="H212" i="15"/>
  <c r="H179" i="15"/>
  <c r="M168" i="15"/>
  <c r="L165" i="15"/>
  <c r="J246" i="15"/>
  <c r="N290" i="15"/>
  <c r="H287" i="15"/>
  <c r="G279" i="15"/>
  <c r="E276" i="15"/>
  <c r="N265" i="15"/>
  <c r="I257" i="15"/>
  <c r="G254" i="15"/>
  <c r="L243" i="15"/>
  <c r="M232" i="15"/>
  <c r="L224" i="15"/>
  <c r="G209" i="15"/>
  <c r="C179" i="15"/>
  <c r="M290" i="15"/>
  <c r="L276" i="15"/>
  <c r="C268" i="15"/>
  <c r="M246" i="15"/>
  <c r="K243" i="15"/>
  <c r="J235" i="15"/>
  <c r="D232" i="15"/>
  <c r="C224" i="15"/>
  <c r="M201" i="15"/>
  <c r="K198" i="15"/>
  <c r="J179" i="15"/>
  <c r="D176" i="15"/>
  <c r="C168" i="15"/>
  <c r="D198" i="15"/>
  <c r="J165" i="15"/>
  <c r="H276" i="15"/>
  <c r="F287" i="15"/>
  <c r="C276" i="15"/>
  <c r="O257" i="15"/>
  <c r="I254" i="15"/>
  <c r="D246" i="15"/>
  <c r="M235" i="15"/>
  <c r="L221" i="15"/>
  <c r="K212" i="15"/>
  <c r="E209" i="15"/>
  <c r="N198" i="15"/>
  <c r="I179" i="15"/>
  <c r="N221" i="15"/>
  <c r="F201" i="15"/>
  <c r="D168" i="15"/>
  <c r="N279" i="15"/>
  <c r="O290" i="15"/>
  <c r="N276" i="15"/>
  <c r="I268" i="15"/>
  <c r="G265" i="15"/>
  <c r="F257" i="15"/>
  <c r="O246" i="15"/>
  <c r="N232" i="15"/>
  <c r="I224" i="15"/>
  <c r="G221" i="15"/>
  <c r="F212" i="15"/>
  <c r="O201" i="15"/>
  <c r="H243" i="15"/>
  <c r="J290" i="15"/>
  <c r="D287" i="15"/>
  <c r="C279" i="15"/>
  <c r="L268" i="15"/>
  <c r="J265" i="15"/>
  <c r="E257" i="15"/>
  <c r="C254" i="15"/>
  <c r="D243" i="15"/>
  <c r="I232" i="15"/>
  <c r="D224" i="15"/>
  <c r="N201" i="15"/>
  <c r="E176" i="15"/>
  <c r="O287" i="15"/>
  <c r="O268" i="15"/>
  <c r="N254" i="15"/>
  <c r="I246" i="15"/>
  <c r="G243" i="15"/>
  <c r="F235" i="15"/>
  <c r="O224" i="15"/>
  <c r="N209" i="15"/>
  <c r="I201" i="15"/>
  <c r="G198" i="15"/>
  <c r="F179" i="15"/>
  <c r="O168" i="15"/>
  <c r="O209" i="15"/>
  <c r="G179" i="15"/>
  <c r="E290" i="15"/>
  <c r="H290" i="15"/>
  <c r="M279" i="15"/>
  <c r="L265" i="15"/>
  <c r="K257" i="15"/>
  <c r="E254" i="15"/>
  <c r="N243" i="15"/>
  <c r="I235" i="15"/>
  <c r="H221" i="15"/>
  <c r="G212" i="15"/>
  <c r="L201" i="15"/>
  <c r="J198" i="15"/>
  <c r="E179" i="15"/>
  <c r="F221" i="15"/>
  <c r="H198" i="15"/>
  <c r="F165" i="15"/>
  <c r="D276" i="15"/>
  <c r="K290" i="15"/>
  <c r="J276" i="15"/>
  <c r="E268" i="15"/>
  <c r="C265" i="15"/>
  <c r="L254" i="15"/>
  <c r="K246" i="15"/>
  <c r="J232" i="15"/>
  <c r="E224" i="15"/>
  <c r="C221" i="15"/>
  <c r="L209" i="15"/>
  <c r="K201" i="15"/>
  <c r="O235" i="15"/>
  <c r="F290" i="15"/>
  <c r="O279" i="15"/>
  <c r="M276" i="15"/>
  <c r="H268" i="15"/>
  <c r="F265" i="15"/>
  <c r="O254" i="15"/>
  <c r="N246" i="15"/>
  <c r="K235" i="15"/>
  <c r="E232" i="15"/>
  <c r="J221" i="15"/>
  <c r="L198" i="15"/>
  <c r="L168" i="15"/>
  <c r="C287" i="15"/>
  <c r="K268" i="15"/>
  <c r="J254" i="15"/>
  <c r="E246" i="15"/>
  <c r="C243" i="15"/>
  <c r="L232" i="15"/>
  <c r="K224" i="15"/>
  <c r="J209" i="15"/>
  <c r="E201" i="15"/>
  <c r="C198" i="15"/>
  <c r="L176" i="15"/>
  <c r="K168" i="15"/>
  <c r="C209" i="15"/>
  <c r="I176" i="15"/>
  <c r="G287" i="15"/>
  <c r="N287" i="15"/>
  <c r="I279" i="15"/>
  <c r="H265" i="15"/>
  <c r="G257" i="15"/>
  <c r="L246" i="15"/>
  <c r="J243" i="15"/>
  <c r="E235" i="15"/>
  <c r="D221" i="15"/>
  <c r="M209" i="15"/>
  <c r="H201" i="15"/>
  <c r="F198" i="15"/>
  <c r="C176" i="15"/>
  <c r="I212" i="15"/>
  <c r="K179" i="15"/>
  <c r="I290" i="15"/>
  <c r="L290" i="15"/>
  <c r="G290" i="15"/>
  <c r="F276" i="15"/>
  <c r="O265" i="15"/>
  <c r="N257" i="15"/>
  <c r="H254" i="15"/>
  <c r="G246" i="15"/>
  <c r="F232" i="15"/>
  <c r="O221" i="15"/>
  <c r="N212" i="15"/>
  <c r="H209" i="15"/>
  <c r="G201" i="15"/>
  <c r="G235" i="15"/>
  <c r="L287" i="15"/>
  <c r="K279" i="15"/>
  <c r="I276" i="15"/>
  <c r="D268" i="15"/>
  <c r="M257" i="15"/>
  <c r="K254" i="15"/>
  <c r="F246" i="15"/>
  <c r="C235" i="15"/>
  <c r="M212" i="15"/>
  <c r="E212" i="15"/>
  <c r="O179" i="15"/>
  <c r="N165" i="15"/>
  <c r="F279" i="15"/>
  <c r="G268" i="15"/>
  <c r="F254" i="15"/>
  <c r="O243" i="15"/>
  <c r="N235" i="15"/>
  <c r="H232" i="15"/>
  <c r="G224" i="15"/>
  <c r="F209" i="15"/>
  <c r="O198" i="15"/>
  <c r="N179" i="15"/>
  <c r="H176" i="15"/>
  <c r="G168" i="15"/>
  <c r="J201" i="15"/>
  <c r="H168" i="15"/>
  <c r="J279" i="15"/>
  <c r="J287" i="15"/>
  <c r="E279" i="15"/>
  <c r="D265" i="15"/>
  <c r="M254" i="15"/>
  <c r="H246" i="15"/>
  <c r="F243" i="15"/>
  <c r="C232" i="15"/>
  <c r="O212" i="15"/>
  <c r="I209" i="15"/>
  <c r="D201" i="15"/>
  <c r="M179" i="15"/>
  <c r="H224" i="15"/>
  <c r="K209" i="15"/>
  <c r="M176" i="15"/>
  <c r="K287" i="15"/>
  <c r="D290" i="15"/>
  <c r="C290" i="15"/>
  <c r="M268" i="15"/>
  <c r="K265" i="15"/>
  <c r="J257" i="15"/>
  <c r="D254" i="15"/>
  <c r="C246" i="15"/>
  <c r="M224" i="15"/>
  <c r="K221" i="15"/>
  <c r="J212" i="15"/>
  <c r="D209" i="15"/>
  <c r="O14" i="14"/>
  <c r="H208" i="14"/>
  <c r="F208" i="14"/>
  <c r="H203" i="14"/>
  <c r="F203" i="14"/>
  <c r="H191" i="14"/>
  <c r="F191" i="14"/>
  <c r="F50" i="15"/>
  <c r="D157" i="15"/>
  <c r="H157" i="15"/>
  <c r="L157" i="15"/>
  <c r="C157" i="15"/>
  <c r="G154" i="15"/>
  <c r="K154" i="15"/>
  <c r="O154" i="15"/>
  <c r="J157" i="15"/>
  <c r="E154" i="15"/>
  <c r="M154" i="15"/>
  <c r="K157" i="15"/>
  <c r="F154" i="15"/>
  <c r="E157" i="15"/>
  <c r="I157" i="15"/>
  <c r="M157" i="15"/>
  <c r="D154" i="15"/>
  <c r="H154" i="15"/>
  <c r="L154" i="15"/>
  <c r="C154" i="15"/>
  <c r="F157" i="15"/>
  <c r="N157" i="15"/>
  <c r="I154" i="15"/>
  <c r="G157" i="15"/>
  <c r="O157" i="15"/>
  <c r="J154" i="15"/>
  <c r="N154" i="15"/>
  <c r="I18" i="14"/>
  <c r="F21" i="14"/>
  <c r="C21" i="14"/>
  <c r="L14" i="15"/>
  <c r="E357" i="15"/>
  <c r="I357" i="15"/>
  <c r="M357" i="15"/>
  <c r="D354" i="15"/>
  <c r="H354" i="15"/>
  <c r="L354" i="15"/>
  <c r="C354" i="15"/>
  <c r="G346" i="15"/>
  <c r="K346" i="15"/>
  <c r="O346" i="15"/>
  <c r="F343" i="15"/>
  <c r="J343" i="15"/>
  <c r="N343" i="15"/>
  <c r="F123" i="15"/>
  <c r="F106" i="15"/>
  <c r="J106" i="15"/>
  <c r="N106" i="15"/>
  <c r="D103" i="15"/>
  <c r="H103" i="15"/>
  <c r="L103" i="15"/>
  <c r="F87" i="15"/>
  <c r="F75" i="15"/>
  <c r="H69" i="15"/>
  <c r="L69" i="15"/>
  <c r="G67" i="15"/>
  <c r="L67" i="15"/>
  <c r="F53" i="15"/>
  <c r="J53" i="15"/>
  <c r="K50" i="15"/>
  <c r="H50" i="15"/>
  <c r="F17" i="15"/>
  <c r="J17" i="15"/>
  <c r="N17" i="15"/>
  <c r="F84" i="15"/>
  <c r="K67" i="15"/>
  <c r="G53" i="15"/>
  <c r="G50" i="15"/>
  <c r="G17" i="15"/>
  <c r="F357" i="15"/>
  <c r="J357" i="15"/>
  <c r="N357" i="15"/>
  <c r="E354" i="15"/>
  <c r="I354" i="15"/>
  <c r="M354" i="15"/>
  <c r="D346" i="15"/>
  <c r="H346" i="15"/>
  <c r="L346" i="15"/>
  <c r="C346" i="15"/>
  <c r="G343" i="15"/>
  <c r="K343" i="15"/>
  <c r="O343" i="15"/>
  <c r="F132" i="15"/>
  <c r="F120" i="15"/>
  <c r="G106" i="15"/>
  <c r="K106" i="15"/>
  <c r="O106" i="15"/>
  <c r="E103" i="15"/>
  <c r="I103" i="15"/>
  <c r="M103" i="15"/>
  <c r="E69" i="15"/>
  <c r="I69" i="15"/>
  <c r="D69" i="15"/>
  <c r="D67" i="15"/>
  <c r="K53" i="15"/>
  <c r="J50" i="15"/>
  <c r="I50" i="15"/>
  <c r="D22" i="15"/>
  <c r="K17" i="15"/>
  <c r="O17" i="15"/>
  <c r="H357" i="15"/>
  <c r="C357" i="15"/>
  <c r="K354" i="15"/>
  <c r="F346" i="15"/>
  <c r="N346" i="15"/>
  <c r="I343" i="15"/>
  <c r="E106" i="15"/>
  <c r="M106" i="15"/>
  <c r="G103" i="15"/>
  <c r="C103" i="15"/>
  <c r="F81" i="15"/>
  <c r="J69" i="15"/>
  <c r="H67" i="15"/>
  <c r="H53" i="15"/>
  <c r="C53" i="15"/>
  <c r="M50" i="15"/>
  <c r="I17" i="15"/>
  <c r="K357" i="15"/>
  <c r="F354" i="15"/>
  <c r="N354" i="15"/>
  <c r="I346" i="15"/>
  <c r="D343" i="15"/>
  <c r="L343" i="15"/>
  <c r="F129" i="15"/>
  <c r="H106" i="15"/>
  <c r="C106" i="15"/>
  <c r="J103" i="15"/>
  <c r="F78" i="15"/>
  <c r="K69" i="15"/>
  <c r="J67" i="15"/>
  <c r="I53" i="15"/>
  <c r="D50" i="15"/>
  <c r="D17" i="15"/>
  <c r="L17" i="15"/>
  <c r="O357" i="15"/>
  <c r="J354" i="15"/>
  <c r="M346" i="15"/>
  <c r="C343" i="15"/>
  <c r="D106" i="15"/>
  <c r="F103" i="15"/>
  <c r="G69" i="15"/>
  <c r="E53" i="15"/>
  <c r="L50" i="15"/>
  <c r="C17" i="15"/>
  <c r="D357" i="15"/>
  <c r="L357" i="15"/>
  <c r="G354" i="15"/>
  <c r="O354" i="15"/>
  <c r="J346" i="15"/>
  <c r="E343" i="15"/>
  <c r="M343" i="15"/>
  <c r="F126" i="15"/>
  <c r="I106" i="15"/>
  <c r="O103" i="15"/>
  <c r="K103" i="15"/>
  <c r="F69" i="15"/>
  <c r="D53" i="15"/>
  <c r="L53" i="15"/>
  <c r="C50" i="15"/>
  <c r="E50" i="15"/>
  <c r="E17" i="15"/>
  <c r="M17" i="15"/>
  <c r="G357" i="15"/>
  <c r="E346" i="15"/>
  <c r="H343" i="15"/>
  <c r="L106" i="15"/>
  <c r="N103" i="15"/>
  <c r="F67" i="15"/>
  <c r="M53" i="15"/>
  <c r="H17" i="15"/>
  <c r="E67"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7"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6" i="46" s="1"/>
  <c r="D12" i="46" a="1"/>
  <c r="D12" i="46" s="1"/>
  <c r="H12" i="46" a="1"/>
  <c r="H12" i="46" s="1"/>
  <c r="L12" i="46" a="1"/>
  <c r="L12" i="46" s="1"/>
  <c r="C45" i="15" l="1"/>
  <c r="H57" i="15"/>
  <c r="H60" i="15"/>
  <c r="C255" i="3"/>
  <c r="B76" i="46"/>
  <c r="B3" i="46"/>
  <c r="B366" i="15"/>
  <c r="B94" i="15"/>
  <c r="K2" i="16"/>
  <c r="B74" i="16" s="1"/>
  <c r="B333" i="15"/>
  <c r="B41" i="15"/>
  <c r="B434" i="15"/>
  <c r="B3" i="15"/>
  <c r="B386" i="15"/>
  <c r="B144" i="15"/>
  <c r="B318" i="15"/>
  <c r="B160" i="46"/>
  <c r="B144" i="46"/>
  <c r="B127" i="46"/>
  <c r="B369" i="14"/>
  <c r="B194" i="14"/>
  <c r="B286" i="14"/>
  <c r="B181" i="14"/>
  <c r="B251" i="14"/>
  <c r="B165" i="14"/>
  <c r="B213" i="14"/>
  <c r="C79" i="14"/>
  <c r="P17" i="15"/>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B3" i="16" l="1"/>
  <c r="K2" i="51"/>
  <c r="K72" i="16"/>
  <c r="G312" i="14"/>
  <c r="E294" i="14"/>
  <c r="E330" i="14"/>
  <c r="D39" i="46"/>
  <c r="D7" i="46"/>
  <c r="D28" i="46"/>
  <c r="G39" i="46"/>
  <c r="G356" i="46" s="1"/>
  <c r="M55" i="46"/>
  <c r="M87" i="46"/>
  <c r="E171" i="46"/>
  <c r="D164" i="46" s="1"/>
  <c r="M58" i="46"/>
  <c r="E197" i="46"/>
  <c r="D51" i="46"/>
  <c r="M84" i="46"/>
  <c r="B3" i="51" l="1"/>
  <c r="B25" i="51"/>
  <c r="C290" i="14"/>
  <c r="M356" i="46"/>
  <c r="N493" i="15"/>
  <c r="N488" i="15"/>
  <c r="N483" i="15"/>
  <c r="N475" i="15"/>
  <c r="N470" i="15"/>
  <c r="N465" i="15"/>
  <c r="N457" i="15"/>
  <c r="N452" i="15"/>
  <c r="N447" i="15"/>
  <c r="E478" i="15" l="1"/>
  <c r="G460" i="15"/>
  <c r="E442" i="15"/>
  <c r="O415" i="15"/>
  <c r="N403" i="15"/>
  <c r="K403" i="15"/>
  <c r="H403" i="15"/>
  <c r="E403" i="15"/>
  <c r="K382" i="15"/>
  <c r="H382" i="15"/>
  <c r="C438" i="15" l="1"/>
  <c r="C370" i="15"/>
  <c r="C109" i="14" l="1"/>
  <c r="C7" i="15"/>
  <c r="C365" i="15" l="1"/>
  <c r="C433" i="15"/>
  <c r="C101" i="16" l="1"/>
  <c r="P98" i="16"/>
  <c r="P95" i="16"/>
  <c r="C90" i="16"/>
  <c r="P87" i="16"/>
  <c r="P84" i="16"/>
  <c r="C30" i="16"/>
  <c r="P27" i="16"/>
  <c r="P24" i="16"/>
  <c r="C19" i="16"/>
  <c r="P16" i="16"/>
  <c r="P13" i="16"/>
  <c r="C360" i="15"/>
  <c r="P357" i="15"/>
  <c r="P354" i="15"/>
  <c r="C349" i="15"/>
  <c r="P346" i="15"/>
  <c r="P343" i="15"/>
  <c r="P330" i="15"/>
  <c r="P327" i="15"/>
  <c r="C317" i="15"/>
  <c r="C293" i="15"/>
  <c r="P290" i="15"/>
  <c r="P287" i="15"/>
  <c r="C282" i="15"/>
  <c r="P279" i="15"/>
  <c r="P276" i="15"/>
  <c r="C271" i="15"/>
  <c r="P268" i="15"/>
  <c r="P265" i="15"/>
  <c r="C260" i="15"/>
  <c r="P257" i="15"/>
  <c r="P254" i="15"/>
  <c r="C249" i="15"/>
  <c r="P246" i="15"/>
  <c r="P243" i="15"/>
  <c r="C238" i="15"/>
  <c r="P235" i="15"/>
  <c r="P232" i="15"/>
  <c r="C227" i="15"/>
  <c r="P224" i="15"/>
  <c r="P221" i="15"/>
  <c r="C215" i="15"/>
  <c r="P212" i="15"/>
  <c r="P209" i="15"/>
  <c r="C204" i="15"/>
  <c r="P201" i="15"/>
  <c r="P198" i="15"/>
  <c r="C182" i="15"/>
  <c r="P179" i="15"/>
  <c r="P176" i="15"/>
  <c r="C171" i="15"/>
  <c r="P168" i="15"/>
  <c r="P165" i="15"/>
  <c r="C160" i="15"/>
  <c r="P157" i="15"/>
  <c r="P154" i="15"/>
  <c r="K143" i="15"/>
  <c r="C143" i="15"/>
  <c r="P106" i="15"/>
  <c r="P103" i="15"/>
  <c r="K93" i="15"/>
  <c r="C93" i="15"/>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255" i="14" l="1"/>
  <c r="D241" i="14"/>
  <c r="C106" i="3" s="1"/>
  <c r="D231" i="14"/>
  <c r="C103" i="3" s="1"/>
  <c r="C38" i="3"/>
  <c r="C337" i="15"/>
  <c r="C35" i="3"/>
  <c r="C162" i="14"/>
  <c r="C144" i="14" s="1"/>
  <c r="D221" i="14"/>
  <c r="C7" i="16"/>
  <c r="C78" i="16"/>
  <c r="C98" i="15"/>
  <c r="C322" i="15"/>
  <c r="C217" i="14" l="1"/>
  <c r="K159" i="3"/>
  <c r="C159" i="3"/>
  <c r="C259" i="3"/>
  <c r="K259" i="3"/>
  <c r="C282" i="3"/>
  <c r="C230" i="3"/>
  <c r="C206" i="3"/>
  <c r="C182" i="3"/>
  <c r="C135" i="3"/>
  <c r="M132" i="3"/>
  <c r="M129" i="3"/>
  <c r="C97" i="3"/>
  <c r="C79" i="3"/>
  <c r="C65" i="3"/>
  <c r="C146"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<sst xmlns="http://schemas.openxmlformats.org/spreadsheetml/2006/main" count="5570" uniqueCount="2065">
  <si>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</si>
  <si>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</si>
  <si>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</si>
  <si>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</si>
  <si>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</si>
  <si>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</si>
  <si>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</si>
  <si>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</si>
  <si>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</si>
  <si>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</si>
  <si>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</si>
  <si>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</si>
  <si>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</si>
  <si>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</si>
  <si>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</si>
  <si>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</si>
  <si>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</si>
  <si>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</si>
  <si>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</si>
  <si>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</si>
  <si>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</si>
  <si>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</si>
  <si>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</si>
  <si>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</si>
  <si>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</si>
  <si>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</si>
  <si>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</si>
  <si>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</si>
  <si>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</si>
  <si>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</si>
  <si>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</si>
  <si>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</si>
  <si>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</si>
  <si>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</si>
  <si>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</si>
  <si>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</si>
  <si>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</si>
  <si>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</si>
  <si>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</si>
  <si>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</si>
  <si>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</si>
  <si>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</si>
  <si>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</si>
  <si>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</si>
  <si>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</si>
  <si>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</si>
  <si>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</si>
  <si>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</si>
  <si>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</si>
  <si>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</si>
  <si>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</si>
  <si>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</si>
  <si>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</si>
  <si>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</si>
  <si>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</si>
  <si>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</si>
  <si>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</si>
  <si>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</si>
  <si>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</si>
  <si>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</si>
  <si>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</si>
  <si>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</si>
  <si>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</si>
  <si>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</si>
  <si>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</si>
  <si>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</si>
  <si>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</si>
  <si>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</si>
  <si>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</si>
  <si>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</si>
  <si>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</si>
  <si>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</si>
  <si>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</si>
  <si>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</si>
  <si>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</si>
  <si>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</si>
  <si>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</si>
  <si>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</si>
  <si>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</si>
  <si>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</si>
  <si>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</si>
  <si>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</si>
  <si>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</si>
  <si>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</si>
  <si>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</si>
  <si>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</si>
  <si>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</si>
  <si>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</si>
  <si>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</si>
  <si>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</si>
  <si>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</si>
  <si>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</si>
  <si>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</si>
  <si>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</si>
  <si>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</si>
  <si>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</si>
  <si>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</si>
  <si>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</si>
  <si>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</si>
  <si>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</si>
  <si>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</si>
  <si>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</si>
  <si>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</si>
  <si>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</si>
  <si>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</si>
  <si>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</si>
  <si>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</si>
  <si>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</si>
  <si>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</si>
  <si>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</si>
  <si>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</si>
  <si>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</si>
  <si>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</si>
  <si>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</si>
  <si>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</si>
  <si>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</si>
  <si>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</si>
  <si>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</si>
  <si>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</si>
  <si>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</si>
  <si>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</si>
  <si>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</si>
  <si>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</si>
  <si>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</si>
  <si>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</si>
  <si>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</si>
  <si>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</si>
  <si>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</si>
  <si>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</si>
  <si>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</si>
  <si>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</si>
  <si>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</si>
  <si>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</si>
  <si>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</si>
  <si>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</si>
  <si>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</si>
  <si>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</si>
  <si>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</si>
  <si>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</si>
  <si>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</si>
  <si>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</si>
  <si>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</si>
  <si>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</si>
  <si>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</si>
  <si>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</si>
  <si>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</si>
  <si>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</si>
  <si>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</si>
  <si>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</si>
  <si>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</si>
  <si>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</si>
  <si>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</si>
  <si>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</si>
  <si>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</si>
  <si>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</si>
  <si>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</si>
  <si>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</si>
  <si>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</si>
  <si>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</si>
  <si>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</si>
  <si>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</si>
  <si>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</si>
  <si>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</si>
  <si>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</si>
  <si>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</si>
  <si>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</si>
  <si>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</si>
  <si>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</si>
  <si>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</si>
  <si>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</si>
  <si>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</si>
  <si>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</si>
  <si>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</si>
  <si>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</si>
  <si>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</si>
  <si>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</si>
  <si>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</si>
  <si>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</si>
  <si>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</si>
  <si>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</si>
  <si>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</si>
  <si>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</si>
  <si>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</si>
  <si>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</si>
  <si>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</si>
  <si>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</si>
  <si>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</si>
  <si>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</si>
  <si>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</si>
  <si>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</si>
  <si>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</si>
  <si>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</si>
  <si>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</si>
  <si>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</si>
  <si>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</si>
  <si>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</si>
  <si>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</si>
  <si>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</si>
  <si>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</si>
  <si>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</si>
  <si>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</si>
  <si>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</si>
  <si>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</si>
  <si>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</si>
  <si>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</si>
  <si>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</si>
  <si>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</si>
  <si>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</si>
  <si>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</si>
  <si>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</si>
  <si>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</si>
  <si>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</si>
  <si>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</si>
  <si>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</si>
  <si>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</si>
  <si>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</si>
  <si>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</si>
  <si>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</si>
  <si>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</si>
  <si>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</si>
  <si>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</si>
  <si>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</si>
  <si>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</si>
  <si>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</si>
  <si>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</si>
  <si>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</si>
  <si>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</si>
  <si>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</si>
  <si>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</si>
  <si>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</si>
  <si>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</si>
  <si>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</si>
  <si>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</si>
  <si>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</si>
  <si>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</si>
  <si>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</si>
  <si>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</si>
  <si>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</si>
  <si>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</si>
  <si>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</si>
  <si>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</si>
  <si>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</si>
  <si>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</si>
  <si>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</si>
  <si>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</si>
  <si>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</si>
  <si>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</si>
  <si>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</si>
  <si>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</si>
  <si>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</si>
  <si>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</si>
  <si>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</si>
  <si>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</si>
  <si>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</si>
  <si>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</si>
  <si>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</si>
  <si>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</si>
  <si>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</si>
  <si>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</si>
  <si>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</si>
  <si>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</si>
  <si>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</si>
  <si>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</si>
  <si>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</si>
  <si>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</si>
  <si>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</si>
  <si>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</si>
  <si>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</si>
  <si>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</si>
  <si>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</si>
  <si>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</si>
  <si>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</si>
  <si>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</si>
  <si>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</si>
  <si>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</si>
  <si>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</si>
  <si>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</si>
  <si>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</si>
  <si>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</si>
  <si>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</si>
  <si>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</si>
  <si>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</si>
  <si>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</si>
  <si>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</si>
  <si>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</si>
  <si>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</si>
  <si>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</si>
  <si>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</si>
  <si>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</si>
  <si>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</si>
  <si>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</si>
  <si>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</si>
  <si>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</si>
  <si>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</si>
  <si>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</si>
  <si>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</si>
  <si>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</si>
  <si>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</si>
  <si>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</si>
  <si>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</si>
  <si>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</si>
  <si>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</si>
  <si>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</si>
  <si>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</si>
  <si>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</si>
  <si>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</si>
  <si>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</si>
  <si>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</si>
  <si>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</si>
  <si>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</si>
  <si>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</si>
  <si>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</si>
  <si>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</si>
  <si>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</si>
  <si>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</si>
  <si>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</si>
  <si>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</si>
  <si>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</si>
  <si>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</si>
  <si>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</si>
  <si>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</si>
  <si>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</si>
  <si>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</si>
  <si>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</si>
  <si>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</si>
  <si>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</si>
  <si>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</si>
  <si>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</si>
  <si>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</si>
  <si>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</si>
  <si>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</si>
  <si>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</si>
  <si>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</si>
  <si>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</si>
  <si>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</si>
  <si>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</si>
  <si>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</si>
  <si>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</si>
  <si>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</si>
  <si>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</si>
  <si>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</si>
  <si>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</si>
  <si>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</si>
  <si>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</si>
  <si>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</si>
  <si>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</si>
  <si>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</si>
  <si>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</si>
  <si>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</si>
  <si>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</si>
  <si>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</si>
  <si>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</si>
  <si>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</si>
  <si>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</si>
  <si>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</si>
  <si>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</si>
  <si>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</si>
  <si>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</si>
  <si>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</si>
  <si>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</si>
  <si>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</si>
  <si>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</si>
  <si>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</si>
  <si>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</si>
  <si>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</si>
  <si>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</si>
  <si>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</si>
  <si>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</si>
  <si>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</si>
  <si>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</si>
  <si>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</si>
  <si>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</si>
  <si>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</si>
  <si>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</si>
  <si>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</si>
  <si>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</si>
  <si>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</si>
  <si>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</si>
  <si>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</si>
  <si>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</si>
  <si>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</si>
  <si>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</si>
  <si>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</si>
  <si>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</si>
  <si>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</si>
  <si>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</si>
  <si>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</si>
  <si>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</si>
  <si>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</si>
  <si>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</si>
  <si>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</si>
  <si>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</si>
  <si>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</si>
  <si>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</si>
  <si>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</si>
  <si>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</si>
  <si>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</si>
  <si>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</si>
  <si>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</si>
  <si>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</si>
  <si>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</si>
  <si>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</si>
  <si>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</si>
  <si>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</si>
  <si>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</si>
  <si>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</si>
  <si>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</si>
  <si>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</si>
  <si>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</si>
  <si>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</si>
  <si>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</si>
  <si>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</si>
  <si>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</si>
  <si>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</si>
  <si>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</si>
  <si>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</si>
  <si>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</si>
  <si>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</si>
  <si>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</si>
  <si>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</si>
  <si>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</si>
  <si>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</si>
  <si>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</si>
  <si>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</si>
  <si>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</si>
  <si>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</si>
  <si>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</si>
  <si>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</si>
  <si>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</si>
  <si>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</si>
  <si>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</si>
  <si>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</si>
  <si>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</si>
  <si>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</si>
  <si>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</si>
  <si>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</si>
  <si>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</si>
  <si>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</si>
  <si>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</si>
  <si>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</si>
  <si>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</si>
  <si>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</si>
  <si>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</si>
  <si>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</si>
  <si>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</si>
  <si>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</si>
  <si>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</si>
  <si>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</si>
  <si>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</si>
  <si>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</si>
  <si>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</si>
  <si>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</si>
  <si>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</si>
  <si>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</si>
  <si>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</si>
  <si>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</si>
  <si>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</si>
  <si>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</si>
  <si>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</si>
  <si>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</si>
  <si>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</si>
  <si>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</si>
  <si>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</si>
  <si>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</si>
  <si>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</si>
  <si>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</si>
  <si>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</si>
  <si>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</si>
  <si>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</si>
  <si>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</si>
  <si>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</si>
  <si>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</si>
  <si>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</si>
  <si>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</si>
  <si>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</si>
  <si>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</si>
  <si>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</si>
  <si>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</si>
  <si>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</si>
  <si>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</si>
  <si>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</si>
  <si>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</si>
  <si>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</si>
  <si>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</si>
  <si>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</si>
  <si>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</si>
  <si>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</si>
  <si>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</si>
  <si>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</si>
  <si>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</si>
  <si>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</si>
  <si>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</si>
  <si>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</si>
  <si>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</si>
  <si>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</si>
  <si>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</si>
  <si>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</si>
  <si>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</si>
  <si>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</si>
  <si>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</si>
  <si>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</si>
  <si>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</si>
  <si>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</si>
  <si>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</si>
  <si>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</si>
  <si>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</si>
  <si>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</si>
  <si>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</si>
  <si>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</si>
  <si>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</si>
  <si>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</si>
  <si>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</si>
  <si>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</si>
  <si>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</si>
  <si>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</si>
  <si>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</si>
  <si>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</si>
  <si>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</si>
  <si>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</si>
  <si>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</si>
  <si>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</si>
  <si>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</si>
  <si>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</si>
  <si>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</si>
  <si>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</si>
  <si>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</si>
  <si>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</si>
  <si>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</si>
  <si>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</si>
  <si>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</si>
  <si>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</si>
  <si>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</si>
  <si>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</si>
  <si>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</si>
  <si>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</si>
  <si>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</si>
  <si>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</si>
  <si>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</si>
  <si>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</si>
  <si>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</si>
  <si>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</si>
  <si>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</si>
  <si>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</si>
  <si>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</si>
  <si>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</si>
  <si>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</si>
  <si>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</si>
  <si>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</si>
  <si>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</si>
  <si>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</si>
  <si>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</si>
  <si>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</si>
  <si>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</si>
  <si>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</si>
  <si>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</si>
  <si>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</si>
  <si>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</si>
  <si>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</si>
  <si>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</si>
  <si>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</si>
  <si>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</si>
  <si>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</si>
  <si>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</si>
  <si>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</si>
  <si>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</si>
  <si>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</si>
  <si>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</si>
  <si>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</si>
  <si>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</si>
  <si>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</si>
  <si>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</si>
  <si>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</si>
  <si>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</si>
  <si>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</si>
  <si>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</si>
  <si>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</si>
  <si>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</si>
  <si>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</si>
  <si>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</si>
  <si>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</si>
  <si>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</si>
  <si>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</si>
  <si>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</si>
  <si>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</si>
  <si>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</si>
  <si>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</si>
  <si>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</si>
  <si>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</si>
  <si>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</si>
  <si>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</si>
  <si>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</si>
  <si>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</si>
  <si>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</si>
  <si>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</si>
  <si>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</si>
  <si>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</si>
  <si>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</si>
  <si>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</si>
  <si>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</si>
  <si>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</si>
  <si>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</si>
  <si>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</si>
  <si>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</si>
  <si>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</si>
  <si>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</si>
  <si>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</si>
  <si>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</si>
  <si>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</si>
  <si>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</si>
  <si>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</si>
  <si>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</si>
  <si>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</si>
  <si>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</si>
  <si>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</si>
  <si>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</si>
  <si>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</si>
  <si>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</si>
  <si>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</si>
  <si>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</si>
  <si>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</si>
  <si>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</si>
  <si>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</si>
  <si>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</si>
  <si>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</si>
  <si>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</si>
  <si>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</si>
  <si>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</si>
  <si>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</si>
  <si>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</si>
  <si>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</si>
  <si>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</si>
  <si>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</si>
  <si>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</si>
  <si>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</si>
  <si>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</si>
  <si>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</si>
  <si>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</si>
  <si>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</si>
  <si>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</si>
  <si>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</si>
  <si>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</si>
  <si>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</si>
  <si>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</si>
  <si>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</si>
  <si>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</si>
  <si>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</si>
  <si>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</si>
  <si>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</si>
  <si>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</si>
  <si>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</si>
  <si>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</si>
  <si>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</si>
  <si>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</si>
  <si>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</si>
  <si>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</si>
  <si>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</si>
  <si>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</si>
  <si>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</si>
  <si>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</si>
  <si>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</si>
  <si>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</si>
  <si>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</si>
  <si>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</si>
  <si>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</si>
  <si>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</si>
  <si>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</si>
  <si>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</si>
  <si>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</si>
  <si>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</si>
  <si>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</si>
  <si>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</si>
  <si>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</si>
  <si>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</si>
  <si>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</si>
  <si>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</si>
  <si>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</si>
  <si>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</si>
  <si>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</si>
  <si>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</si>
  <si>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</si>
  <si>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</si>
  <si>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</si>
  <si>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</si>
  <si>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</si>
  <si>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</si>
  <si>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</si>
  <si>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</si>
  <si>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</si>
  <si>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</si>
  <si>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</si>
  <si>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</si>
  <si>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</si>
  <si>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</si>
  <si>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</si>
  <si>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</si>
  <si>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</si>
  <si>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</si>
  <si>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</si>
  <si>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</si>
  <si>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</si>
  <si>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</si>
  <si>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</si>
  <si>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</si>
  <si>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</si>
  <si>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</si>
  <si>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</si>
  <si>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</si>
  <si>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</si>
  <si>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</si>
  <si>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</si>
  <si>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</si>
  <si>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</si>
  <si>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</si>
  <si>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</si>
  <si>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</si>
  <si>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</si>
  <si>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</si>
  <si>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</si>
  <si>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</si>
  <si>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</si>
  <si>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</si>
  <si>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</si>
  <si>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</si>
  <si>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</si>
  <si>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</si>
  <si>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</si>
  <si>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</si>
  <si>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</si>
  <si>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</si>
  <si>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</si>
  <si>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</si>
  <si>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</si>
  <si>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</si>
  <si>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</si>
  <si>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</si>
  <si>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</si>
  <si>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</si>
  <si>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</si>
  <si>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</si>
  <si>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</si>
  <si>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</si>
  <si>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</si>
  <si>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</si>
  <si>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</si>
  <si>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</si>
  <si>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</si>
  <si>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</si>
  <si>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</si>
  <si>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</si>
  <si>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</si>
  <si>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</si>
  <si>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</si>
  <si>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</si>
  <si>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</si>
  <si>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</si>
  <si>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</si>
  <si>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</si>
  <si>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</si>
  <si>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</si>
  <si>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</si>
  <si>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</si>
  <si>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</si>
  <si>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</si>
  <si>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</si>
  <si>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</si>
  <si>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</si>
  <si>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</si>
  <si>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</si>
  <si>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</si>
  <si>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</si>
  <si>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</si>
  <si>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</si>
  <si>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</si>
  <si>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</si>
  <si>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</si>
  <si>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</si>
  <si>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</si>
  <si>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</si>
  <si>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</si>
  <si>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</si>
  <si>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</si>
  <si>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</si>
  <si>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</si>
  <si>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</si>
  <si>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</si>
  <si>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</si>
  <si>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</si>
  <si>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</si>
  <si>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</si>
  <si>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</si>
  <si>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</si>
  <si>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</si>
  <si>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</si>
  <si>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</si>
  <si>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</si>
  <si>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</si>
  <si>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</si>
  <si>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</si>
  <si>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</si>
  <si>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</si>
  <si>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</si>
  <si>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</si>
  <si>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</si>
  <si>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</si>
  <si>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</si>
  <si>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</si>
  <si>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</si>
  <si>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</si>
  <si>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</si>
  <si>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</si>
  <si>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</si>
  <si>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</si>
  <si>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</si>
  <si>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</si>
  <si>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</si>
  <si>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</si>
  <si>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</si>
  <si>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</si>
  <si>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</si>
  <si>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</si>
  <si>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</si>
  <si>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</si>
  <si>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</si>
  <si>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</si>
  <si>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</si>
  <si>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</si>
  <si>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</si>
  <si>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</si>
  <si>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</si>
  <si>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</si>
  <si>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</si>
  <si>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</si>
  <si>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</si>
  <si>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</si>
  <si>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</si>
  <si>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</si>
  <si>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</si>
  <si>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</si>
  <si>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</si>
  <si>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</si>
  <si>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</si>
  <si>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</si>
  <si>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</si>
  <si>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</si>
  <si>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</si>
  <si>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</si>
  <si>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</si>
  <si>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</si>
  <si>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</si>
  <si>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</si>
  <si>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</si>
  <si>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</si>
  <si>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</si>
  <si>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</si>
  <si>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</si>
  <si>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</si>
  <si>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</si>
  <si>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</si>
  <si>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</si>
  <si>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</si>
  <si>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</si>
  <si>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</si>
  <si>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</si>
  <si>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</si>
  <si>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</si>
  <si>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</si>
  <si>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</si>
  <si>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</si>
  <si>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</si>
  <si>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</si>
  <si>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</si>
  <si>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</si>
  <si>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</si>
  <si>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</si>
  <si>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</si>
  <si>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</si>
  <si>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</si>
  <si>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</si>
  <si>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</si>
  <si>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</si>
  <si>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</si>
  <si>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</si>
  <si>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</si>
  <si>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</si>
  <si>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</si>
  <si>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</si>
  <si>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</si>
  <si>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</si>
  <si>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</si>
  <si>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</si>
  <si>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</si>
  <si>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</si>
  <si>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</si>
  <si>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</si>
  <si>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</si>
  <si>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</si>
  <si>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</si>
  <si>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</si>
  <si>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</si>
  <si>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</si>
  <si>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</si>
  <si>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</si>
  <si>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</si>
  <si>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</si>
  <si>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</si>
  <si>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</si>
  <si>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</si>
  <si>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</si>
  <si>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</si>
  <si>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</si>
  <si>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</si>
  <si>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</si>
  <si>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</si>
  <si>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</si>
  <si>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</si>
  <si>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</si>
  <si>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</si>
  <si>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</si>
  <si>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</si>
  <si>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</si>
  <si>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</si>
  <si>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</si>
  <si>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</si>
  <si>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</si>
  <si>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</si>
  <si>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</si>
  <si>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</si>
  <si>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</si>
  <si>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</si>
  <si>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</si>
  <si>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</si>
  <si>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</si>
  <si>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</si>
  <si>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</si>
  <si>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</si>
  <si>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</si>
  <si>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</si>
  <si>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</si>
  <si>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</si>
  <si>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</si>
  <si>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</si>
  <si>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</si>
  <si>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</si>
  <si>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</si>
  <si>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</si>
  <si>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</si>
  <si>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</si>
  <si>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</si>
  <si>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</si>
  <si>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</si>
  <si>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</si>
  <si>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</si>
  <si>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</si>
  <si>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</si>
  <si>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</si>
  <si>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</si>
  <si>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</si>
  <si>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</si>
  <si>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</si>
  <si>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</si>
  <si>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</si>
  <si>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</si>
  <si>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</si>
  <si>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</si>
  <si>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</si>
  <si>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</si>
  <si>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</si>
  <si>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</si>
  <si>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</si>
  <si>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</si>
  <si>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</si>
  <si>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</si>
  <si>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</si>
  <si>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</si>
  <si>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</si>
  <si>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</si>
  <si>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</si>
  <si>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</si>
  <si>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</si>
  <si>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</si>
  <si>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</si>
  <si>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</si>
  <si>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</si>
  <si>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</si>
  <si>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</si>
  <si>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</si>
  <si>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</si>
  <si>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</si>
  <si>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</si>
  <si>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</si>
  <si>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</si>
  <si>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</si>
  <si>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</si>
  <si>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</si>
  <si>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</si>
  <si>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</si>
  <si>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</si>
  <si>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</si>
  <si>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</si>
  <si>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</si>
  <si>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</si>
  <si>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</si>
  <si>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</si>
  <si>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</si>
  <si>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</si>
  <si>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</si>
  <si>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</si>
  <si>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</si>
  <si>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</si>
  <si>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</si>
  <si>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</si>
  <si>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</si>
  <si>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</si>
  <si>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</si>
  <si>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</si>
  <si>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</si>
  <si>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</si>
  <si>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</si>
  <si>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</si>
  <si>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</si>
  <si>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</si>
  <si>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</si>
  <si>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</si>
  <si>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</si>
  <si>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</si>
  <si>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</si>
  <si>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</si>
  <si>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</si>
  <si>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</si>
  <si>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</si>
  <si>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</si>
  <si>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</si>
  <si>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</si>
  <si>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</si>
  <si>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</si>
  <si>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</si>
  <si>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</si>
  <si>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</si>
  <si>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</si>
  <si>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</si>
  <si>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</si>
  <si>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</si>
  <si>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</si>
  <si>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</si>
  <si>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</si>
  <si>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</si>
  <si>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</si>
  <si>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</si>
  <si>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</si>
  <si>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</si>
  <si>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</si>
  <si>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</si>
  <si>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</si>
  <si>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</si>
  <si>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</si>
  <si>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</si>
  <si>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</si>
  <si>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</si>
  <si>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</si>
  <si>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</si>
  <si>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</si>
  <si>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</si>
  <si>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</si>
  <si>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</si>
  <si>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</si>
  <si>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</si>
  <si>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</si>
  <si>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</si>
  <si>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</si>
  <si>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</si>
  <si>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</si>
  <si>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</si>
  <si>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</si>
  <si>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</si>
  <si>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</si>
  <si>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</si>
  <si>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</si>
  <si>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</si>
  <si>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</si>
  <si>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</si>
  <si>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</si>
  <si>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</si>
  <si>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</si>
  <si>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</si>
  <si>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</si>
  <si>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</si>
  <si>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</si>
  <si>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</si>
  <si>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</si>
  <si>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</si>
  <si>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</si>
  <si>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</si>
  <si>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</si>
  <si>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</si>
  <si>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</si>
  <si>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</si>
  <si>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</si>
  <si>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</si>
  <si>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</si>
  <si>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</si>
  <si>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</si>
  <si>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</si>
  <si>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</si>
  <si>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</si>
  <si>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</si>
  <si>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</si>
  <si>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</si>
  <si>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</si>
  <si>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</si>
  <si>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</si>
  <si>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</si>
  <si>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</si>
  <si>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</si>
  <si>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</si>
  <si>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</si>
  <si>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</si>
  <si>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</si>
  <si>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</si>
  <si>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</si>
  <si>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</si>
  <si>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</si>
  <si>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</si>
  <si>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</si>
  <si>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</si>
  <si>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</si>
  <si>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</si>
  <si>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</si>
  <si>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</si>
  <si>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</si>
  <si>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</si>
  <si>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</si>
  <si>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</si>
  <si>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</si>
  <si>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</si>
  <si>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</si>
  <si>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</si>
  <si>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</si>
  <si>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</si>
  <si>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</si>
  <si>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</si>
  <si>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</si>
  <si>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</si>
  <si>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</si>
  <si>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</si>
  <si>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</si>
  <si>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</si>
  <si>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</si>
  <si>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</si>
  <si>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</si>
  <si>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</si>
  <si>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</si>
  <si>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</si>
  <si>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</si>
  <si>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</si>
  <si>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</si>
  <si>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</si>
  <si>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</si>
  <si>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</si>
  <si>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</si>
  <si>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</si>
  <si>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</si>
  <si>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</si>
  <si>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</si>
  <si>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</si>
  <si>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</si>
  <si>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</si>
  <si>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</si>
  <si>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</si>
  <si>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</si>
  <si>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</si>
  <si>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</si>
  <si>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</si>
  <si>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</si>
  <si>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</si>
  <si>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</si>
  <si>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</si>
  <si>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</si>
  <si>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</si>
  <si>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</si>
  <si>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</si>
  <si>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</si>
  <si>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</si>
  <si>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</si>
  <si>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</si>
  <si>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</si>
  <si>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</si>
  <si>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</si>
  <si>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</si>
  <si>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</si>
  <si>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</si>
  <si>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</si>
  <si>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</si>
  <si>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</si>
  <si>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</si>
  <si>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</si>
  <si>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</si>
  <si>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</si>
  <si>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</si>
  <si>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</si>
  <si>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</si>
  <si>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</si>
  <si>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</si>
  <si>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</si>
  <si>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</si>
  <si>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</si>
  <si>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</si>
  <si>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</si>
  <si>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</si>
  <si>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</si>
  <si>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</si>
  <si>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</si>
  <si>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</si>
  <si>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</si>
  <si>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</si>
  <si>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</si>
  <si>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</si>
  <si>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</si>
  <si>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</si>
  <si>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</si>
  <si>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</si>
  <si>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</si>
  <si>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</si>
  <si>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</si>
  <si>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</si>
  <si>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</si>
  <si>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</si>
  <si>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</si>
  <si>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</si>
  <si>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</si>
  <si>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</si>
  <si>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</si>
  <si>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</si>
  <si>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</si>
  <si>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</si>
  <si>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</si>
  <si>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</si>
  <si>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</si>
  <si>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</si>
  <si>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</si>
  <si>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</si>
  <si>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</si>
  <si>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</si>
  <si>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</si>
  <si>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</si>
  <si>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</si>
  <si>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</si>
  <si>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</si>
  <si>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</si>
  <si>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</si>
  <si>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</si>
  <si>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</si>
  <si>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</si>
  <si>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</si>
  <si>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</si>
  <si>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</si>
  <si>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</si>
  <si>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</si>
  <si>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</si>
  <si>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</si>
  <si>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</si>
  <si>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</si>
  <si>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</si>
  <si>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</si>
  <si>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</si>
  <si>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</si>
  <si>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</si>
  <si>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</si>
  <si>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</si>
  <si>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</si>
  <si>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</si>
  <si>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</si>
  <si>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</si>
  <si>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</si>
  <si>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</si>
  <si>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</si>
  <si>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</si>
  <si>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</si>
  <si>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</si>
  <si>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</si>
  <si>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</si>
  <si>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</si>
  <si>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</si>
  <si>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</si>
  <si>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</si>
  <si>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</si>
  <si>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</si>
  <si>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</si>
  <si>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</si>
  <si>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</si>
  <si>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</si>
  <si>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</si>
  <si>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</si>
  <si>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</si>
  <si>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</si>
  <si>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</si>
  <si>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</si>
  <si>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</si>
  <si>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</si>
  <si>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</si>
  <si>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</si>
  <si>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</si>
  <si>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</si>
  <si>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</si>
  <si>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</si>
  <si>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</si>
  <si>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</si>
  <si>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</si>
  <si>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</si>
  <si>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</si>
  <si>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</si>
  <si>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</si>
  <si>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</si>
  <si>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</si>
  <si>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</si>
  <si>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</si>
  <si>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</si>
  <si>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</si>
  <si>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</si>
  <si>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</si>
  <si>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</si>
  <si>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</si>
  <si>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</si>
  <si>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</si>
  <si>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</si>
  <si>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</si>
  <si>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</si>
  <si>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</si>
  <si>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</si>
  <si>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</si>
  <si>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</si>
  <si>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</si>
  <si>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</si>
  <si>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</si>
  <si>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</si>
  <si>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</si>
  <si>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</si>
  <si>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</si>
  <si>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</si>
  <si>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</si>
  <si>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</si>
  <si>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</si>
  <si>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</si>
  <si>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</si>
  <si>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</si>
  <si>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</si>
  <si>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</si>
  <si>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</si>
  <si>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</si>
  <si>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</si>
  <si>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</si>
  <si>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</si>
  <si>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</si>
  <si>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</si>
  <si>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</si>
  <si>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</si>
  <si>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</si>
  <si>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</si>
  <si>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</si>
  <si>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</si>
  <si>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</si>
  <si>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</si>
  <si>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</si>
  <si>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</si>
  <si>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</si>
  <si>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</si>
  <si>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</si>
  <si>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</si>
  <si>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</si>
  <si>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</si>
  <si>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</si>
  <si>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</si>
  <si>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</si>
  <si>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</si>
  <si>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</si>
  <si>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</si>
  <si>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</si>
  <si>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</si>
  <si>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</si>
  <si>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</si>
  <si>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</si>
  <si>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</si>
  <si>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</si>
  <si>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</si>
  <si>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</si>
  <si>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</si>
  <si>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</si>
  <si>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</si>
  <si>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</si>
  <si>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</si>
  <si>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</si>
  <si>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</si>
  <si>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</si>
  <si>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</si>
  <si>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</si>
  <si>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</si>
  <si>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</si>
  <si>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</si>
  <si>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</si>
  <si>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</si>
  <si>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</si>
  <si>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</si>
  <si>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</si>
  <si>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</si>
  <si>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</si>
  <si>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</si>
  <si>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</si>
  <si>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</si>
  <si>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</si>
  <si>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</si>
  <si>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</si>
  <si>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</si>
  <si>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</si>
  <si>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</si>
  <si>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</si>
  <si>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</si>
  <si>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</si>
  <si>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</si>
  <si>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</si>
  <si>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</si>
  <si>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</si>
  <si>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</si>
  <si>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</si>
  <si>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</si>
  <si>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</si>
  <si>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</si>
  <si>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</si>
  <si>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</si>
  <si>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</si>
  <si>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</si>
  <si>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</si>
  <si>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</si>
  <si>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</si>
  <si>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</si>
  <si>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</si>
  <si>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</si>
  <si>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</si>
  <si>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</si>
  <si>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</si>
  <si>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</si>
  <si>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</si>
  <si>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</si>
  <si>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</si>
  <si>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</si>
  <si>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</si>
  <si>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</si>
  <si>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</si>
  <si>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</si>
  <si>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</si>
  <si>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</si>
  <si>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</si>
  <si>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</si>
  <si>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</si>
  <si>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</si>
  <si>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</si>
  <si>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</si>
  <si>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</si>
  <si>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</si>
  <si>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</si>
  <si>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</si>
  <si>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</si>
  <si>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</si>
  <si>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</si>
  <si>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</si>
  <si>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</si>
  <si>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</si>
  <si>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</si>
  <si>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</si>
  <si>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</si>
  <si>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</si>
  <si>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</si>
  <si>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</si>
  <si>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</si>
  <si>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</si>
  <si>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</si>
  <si>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</si>
  <si>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</si>
  <si>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</si>
  <si>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</si>
  <si>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</si>
  <si>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</si>
  <si>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</si>
  <si>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</si>
  <si>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</si>
  <si>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</si>
  <si>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</si>
  <si>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</si>
  <si>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</si>
  <si>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</si>
  <si>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</si>
  <si>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</si>
  <si>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</si>
  <si>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</si>
  <si>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</si>
  <si>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</si>
  <si>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</si>
  <si>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</si>
  <si>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</si>
  <si>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</si>
  <si>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</si>
  <si>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</si>
  <si>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</si>
  <si>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</si>
  <si>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</si>
  <si>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</si>
  <si>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</si>
  <si>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</si>
  <si>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</si>
  <si>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</si>
  <si>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</si>
  <si>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</si>
  <si>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</si>
  <si>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</si>
  <si>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</si>
  <si>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</si>
  <si>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</si>
  <si>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</si>
  <si>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</si>
  <si>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</si>
  <si>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</si>
  <si>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</si>
  <si>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</si>
  <si>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</si>
  <si>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</si>
  <si>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</si>
  <si>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</si>
  <si>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</si>
  <si>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</si>
  <si>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</si>
  <si>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</si>
  <si>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</si>
  <si>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</si>
  <si>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</si>
  <si>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</si>
  <si>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</si>
  <si>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</si>
  <si>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</si>
  <si>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</si>
  <si>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</si>
  <si>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</si>
  <si>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</si>
  <si>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</si>
  <si>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</si>
  <si>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</si>
  <si>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</si>
  <si>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</si>
  <si>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</si>
  <si>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</si>
  <si>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</si>
  <si>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</si>
  <si>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</si>
  <si>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</si>
  <si>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</si>
  <si>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</si>
  <si>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</si>
  <si>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</si>
  <si>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</si>
  <si>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</si>
  <si>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</si>
  <si>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</si>
  <si>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</si>
  <si>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</si>
  <si>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</si>
  <si>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</si>
  <si>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</si>
  <si>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</si>
  <si>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</si>
  <si>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</si>
  <si>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</si>
  <si>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</si>
  <si>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</si>
  <si>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</si>
  <si>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</si>
  <si>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</si>
  <si>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</si>
  <si>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</si>
  <si>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</si>
  <si>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</si>
  <si>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</si>
  <si>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</si>
  <si>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</si>
  <si>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</si>
  <si>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</si>
  <si>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</si>
  <si>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</si>
  <si>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</si>
  <si>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</si>
  <si>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</si>
  <si>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</si>
  <si>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</si>
  <si>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</si>
  <si>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</si>
  <si>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</si>
  <si>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</si>
  <si>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</si>
  <si>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</si>
  <si>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</si>
  <si>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</si>
  <si>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</si>
  <si>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</si>
  <si>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</si>
  <si>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</si>
  <si>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</si>
  <si>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</si>
  <si>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</si>
  <si>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</si>
  <si>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</si>
  <si>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</si>
  <si>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</si>
  <si>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</si>
  <si>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</si>
  <si>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</si>
  <si>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</si>
  <si>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</si>
  <si>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</si>
  <si>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</si>
  <si>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</si>
  <si>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</si>
  <si>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</si>
  <si>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</si>
  <si>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</si>
  <si>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</si>
  <si>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</si>
  <si>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</si>
  <si>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</si>
  <si>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</si>
  <si>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</si>
  <si>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</si>
  <si>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</si>
  <si>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</si>
  <si>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</si>
  <si>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</si>
  <si>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</si>
  <si>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</si>
  <si>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</si>
  <si>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</si>
  <si>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</si>
  <si>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</si>
  <si>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</si>
  <si>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</si>
  <si>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</si>
  <si>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</si>
  <si>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</si>
  <si>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</si>
  <si>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</si>
  <si>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</si>
  <si>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</si>
  <si>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</si>
  <si>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</si>
  <si>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</si>
  <si>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</si>
  <si>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</si>
  <si>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</si>
  <si>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</si>
  <si>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</si>
  <si>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</si>
  <si>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</si>
  <si>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</si>
  <si>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</si>
  <si>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</si>
  <si>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</si>
  <si>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</si>
  <si>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</si>
  <si>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</si>
  <si>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</si>
  <si>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</si>
  <si>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</si>
  <si>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</si>
  <si>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</si>
  <si>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</si>
  <si>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</si>
  <si>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</si>
  <si>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</si>
  <si>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</si>
  <si>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</si>
  <si>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</si>
  <si>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</si>
  <si>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</si>
  <si>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</si>
  <si>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</si>
  <si>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</si>
  <si>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</si>
  <si>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</si>
  <si>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</si>
  <si>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</si>
  <si>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</si>
  <si>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</si>
  <si>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</si>
  <si>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</si>
  <si>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</si>
  <si>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</si>
  <si>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</si>
  <si>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</si>
  <si>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</si>
  <si>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</si>
  <si>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</si>
  <si>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</si>
  <si>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</si>
  <si>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</si>
  <si>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</si>
  <si>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</si>
  <si>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</si>
  <si>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</si>
  <si>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</si>
  <si>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</si>
  <si>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</si>
  <si>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</si>
  <si>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</si>
  <si>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</si>
  <si>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</si>
  <si>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</si>
  <si>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</si>
  <si>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</si>
  <si>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</si>
  <si>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</si>
  <si>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</si>
  <si>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</si>
  <si>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</si>
  <si>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</si>
  <si>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</si>
  <si>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</si>
  <si>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</si>
  <si>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</si>
  <si>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</si>
  <si>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</si>
  <si>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</si>
  <si>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</si>
  <si>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</si>
  <si>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</si>
  <si>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</si>
  <si>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</si>
  <si>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</si>
  <si>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</si>
  <si>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</si>
  <si>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</si>
  <si>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</si>
  <si>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</si>
  <si>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</si>
  <si>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</si>
  <si>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</si>
  <si>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</si>
  <si>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</si>
  <si>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</si>
  <si>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</si>
  <si>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</si>
  <si>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</si>
  <si>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</si>
  <si>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</si>
  <si>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</si>
  <si>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</si>
  <si>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</si>
  <si>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</si>
  <si>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</si>
  <si>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</si>
  <si>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</si>
  <si>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</si>
  <si>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</si>
  <si>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</si>
  <si>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</si>
  <si>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</si>
  <si>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</si>
  <si>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</si>
  <si>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</si>
  <si>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</si>
  <si>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</si>
  <si>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</si>
  <si>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</si>
  <si>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</si>
  <si>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</si>
  <si>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</si>
  <si>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</si>
  <si>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</si>
  <si>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</si>
  <si>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</si>
  <si>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</si>
  <si>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</si>
  <si>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</si>
  <si>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</si>
  <si>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</si>
  <si>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</si>
  <si>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</si>
  <si>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</si>
  <si>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</si>
  <si>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</si>
  <si>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</si>
  <si>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</si>
  <si>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</si>
  <si>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</si>
  <si>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</si>
  <si>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</si>
  <si>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</si>
  <si>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</si>
  <si>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</si>
  <si>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</si>
  <si>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</si>
  <si>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</si>
  <si>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</si>
  <si>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</si>
  <si>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</si>
  <si>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</si>
  <si>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</si>
  <si>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</si>
  <si>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</si>
  <si>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</si>
  <si>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</si>
  <si>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</si>
  <si>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</si>
  <si>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</si>
  <si>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</si>
  <si>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</si>
  <si>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</si>
  <si>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</si>
  <si>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</si>
  <si>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</si>
  <si>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</si>
  <si>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</si>
  <si>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</si>
  <si>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</si>
  <si>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</si>
  <si>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</si>
  <si>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</si>
  <si>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</si>
  <si>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</si>
  <si>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</si>
  <si>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</si>
  <si>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</si>
  <si>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</si>
  <si>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</si>
  <si>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</si>
  <si>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</si>
  <si>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</si>
  <si>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</si>
  <si>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</si>
  <si>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</si>
  <si>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</si>
  <si>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</si>
  <si>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</si>
  <si>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</si>
  <si>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</si>
  <si>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</si>
  <si>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</si>
  <si>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</si>
  <si>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</si>
  <si>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</si>
  <si>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</si>
  <si>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</si>
  <si>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</si>
  <si>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</si>
  <si>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</si>
  <si>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</si>
  <si>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</si>
  <si>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</si>
  <si>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</si>
  <si>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</si>
  <si>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</si>
  <si>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</si>
  <si>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</si>
  <si>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</si>
  <si>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</si>
  <si>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</si>
  <si>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</si>
  <si>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</si>
  <si>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</si>
  <si>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</si>
  <si>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</si>
  <si>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</si>
  <si>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</si>
  <si>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</si>
  <si>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</si>
  <si>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</si>
  <si>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</si>
  <si>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</si>
  <si>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</si>
  <si>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</si>
  <si>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</si>
  <si>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</si>
  <si>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</si>
  <si>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</si>
  <si>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</si>
  <si>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</si>
  <si>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</si>
  <si>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</si>
  <si>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</si>
  <si>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</si>
  <si>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</si>
  <si>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</si>
  <si>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</si>
  <si>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</si>
  <si>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</si>
  <si>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</si>
  <si>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</si>
  <si>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</si>
  <si>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</si>
  <si>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</si>
  <si>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</si>
  <si>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</si>
  <si>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</si>
  <si>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</si>
  <si>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</si>
  <si>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</si>
  <si>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</si>
  <si>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</si>
  <si>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</si>
  <si>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</si>
  <si>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</si>
  <si>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</si>
  <si>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</si>
  <si>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</si>
  <si>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</si>
  <si>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</si>
  <si>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</si>
  <si>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</si>
  <si>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</si>
  <si>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</si>
  <si>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</si>
  <si>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</si>
  <si>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</si>
  <si>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</si>
  <si>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</si>
  <si>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</si>
  <si>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</si>
  <si>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</si>
  <si>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</si>
  <si>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</si>
  <si>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</si>
  <si>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</si>
  <si>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</si>
  <si>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</si>
  <si>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</si>
  <si>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</si>
  <si>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</si>
  <si>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</si>
  <si>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</si>
  <si>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</si>
  <si>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</si>
  <si>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</si>
  <si>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</si>
  <si>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</si>
  <si>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</si>
  <si>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</si>
  <si>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</si>
  <si>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</si>
  <si>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</si>
  <si>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</si>
  <si>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</si>
  <si>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</si>
  <si>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</si>
  <si>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</si>
  <si>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</si>
  <si>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</si>
  <si>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</si>
  <si>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</si>
  <si>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</si>
  <si>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</si>
  <si>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</si>
  <si>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</si>
  <si>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</si>
  <si>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</si>
  <si>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</si>
  <si>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</si>
  <si>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</si>
  <si>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</si>
  <si>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</si>
  <si>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</si>
  <si>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</si>
  <si>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</si>
  <si>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</si>
  <si>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</si>
  <si>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</si>
  <si>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</si>
  <si>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</si>
  <si>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</si>
  <si>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</si>
  <si>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</si>
  <si>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</si>
  <si>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</si>
  <si>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</si>
  <si>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</si>
  <si>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</si>
  <si>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</si>
  <si>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</si>
  <si>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</si>
  <si>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</si>
  <si>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</si>
  <si>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</si>
  <si>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</si>
  <si>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</si>
  <si>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</si>
  <si>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</si>
  <si>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</si>
  <si>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</si>
  <si>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</si>
  <si>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50+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</si>
  <si>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</si>
  <si>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</si>
  <si>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</si>
  <si>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</si>
  <si>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</si>
  <si>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</si>
  <si>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</si>
  <si>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</si>
  <si>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</si>
  <si>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</si>
  <si>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</si>
  <si>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</si>
  <si>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</si>
  <si>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50+ M</t>
  </si>
  <si>
    <t>LTFU 6+M Sub Total</t>
  </si>
  <si>
    <t>DTG</t>
  </si>
  <si>
    <t>DTG 10 (Pediatrics, 90-count)</t>
  </si>
  <si>
    <t>dtg_ARVDISP_10MG</t>
  </si>
  <si>
    <t>dtg_SCCURR_10MG</t>
  </si>
  <si>
    <r>
      <t>SNS Disaggregated by Age / Sex / Result (Fine Disaggregate)</t>
    </r>
    <r>
      <rPr>
        <b/>
        <sz val="10"/>
        <color rgb="FFFF0000"/>
        <rFont val="Arial Nova Cond"/>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</si>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</sst>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3">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0"/>
      <color rgb="FFFF0000"/>
      <name val="Arial Nova Cond"/>
    </font>
    <font>
      <b/>
      <sz val="12"/>
      <color theme="1"/>
      <name val="Arial Nova Cond"/>
    </font>
    <font>
      <b/>
      <sz val="11"/>
      <color rgb="FFFF0000"/>
      <name val="Cambria"/>
      <family val="3"/>
    </font>
    <font>
      <b/>
      <sz val="11"/>
      <color indexed="8"/>
      <name val="Calibri"/>
      <family val="2"/>
      <scheme val="minor"/>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s>
  <borders count="129">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theme="1"/>
      </left>
      <right style="thin">
        <color theme="1"/>
      </right>
      <top style="thin">
        <color theme="1"/>
      </top>
      <bottom style="thin">
        <color theme="1"/>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43">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Fill="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0" xfId="0" applyFont="1" applyBorder="1" applyAlignment="1"/>
    <xf numFmtId="0" fontId="2" fillId="0" borderId="19" xfId="0" applyFont="1" applyBorder="1"/>
    <xf numFmtId="0" fontId="2" fillId="0" borderId="0" xfId="0" applyFont="1" applyBorder="1" applyAlignment="1">
      <alignment horizontal="center" vertical="center"/>
    </xf>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Fill="1" applyBorder="1" applyAlignment="1">
      <alignment horizontal="center" wrapText="1"/>
    </xf>
    <xf numFmtId="0" fontId="4" fillId="0" borderId="17" xfId="0" applyFont="1" applyFill="1" applyBorder="1" applyAlignment="1">
      <alignment horizontal="right" vertical="center"/>
    </xf>
    <xf numFmtId="0" fontId="2" fillId="0" borderId="18" xfId="0" applyFont="1" applyFill="1" applyBorder="1"/>
    <xf numFmtId="0" fontId="2" fillId="0" borderId="17" xfId="0" applyFont="1" applyFill="1" applyBorder="1"/>
    <xf numFmtId="0" fontId="2" fillId="0" borderId="26" xfId="0" applyFont="1" applyFill="1" applyBorder="1"/>
    <xf numFmtId="0" fontId="2" fillId="0" borderId="17" xfId="0" applyFont="1" applyBorder="1"/>
    <xf numFmtId="0" fontId="2" fillId="0" borderId="18" xfId="0" applyFont="1" applyFill="1" applyBorder="1" applyAlignment="1">
      <alignment horizontal="center"/>
    </xf>
    <xf numFmtId="0" fontId="2" fillId="0" borderId="28" xfId="0" applyFont="1" applyFill="1" applyBorder="1"/>
    <xf numFmtId="0" fontId="2" fillId="0" borderId="29" xfId="0" applyFont="1" applyFill="1" applyBorder="1"/>
    <xf numFmtId="0" fontId="2" fillId="0" borderId="31" xfId="0" applyFont="1" applyFill="1" applyBorder="1"/>
    <xf numFmtId="0" fontId="2" fillId="0" borderId="19" xfId="0" applyFont="1" applyFill="1" applyBorder="1"/>
    <xf numFmtId="0" fontId="2" fillId="0" borderId="20" xfId="0" applyFont="1" applyFill="1" applyBorder="1"/>
    <xf numFmtId="0" fontId="2" fillId="0" borderId="21" xfId="0" applyFont="1" applyFill="1" applyBorder="1"/>
    <xf numFmtId="0" fontId="5" fillId="0" borderId="0" xfId="0" applyFont="1" applyBorder="1" applyAlignment="1">
      <alignment vertical="center"/>
    </xf>
    <xf numFmtId="0" fontId="2" fillId="0" borderId="15" xfId="0" applyFont="1" applyFill="1" applyBorder="1" applyAlignment="1">
      <alignment horizontal="center" vertical="center"/>
    </xf>
    <xf numFmtId="0" fontId="2" fillId="0" borderId="14" xfId="0" applyFont="1" applyFill="1" applyBorder="1"/>
    <xf numFmtId="0" fontId="2" fillId="0" borderId="15" xfId="0" applyFont="1" applyFill="1" applyBorder="1"/>
    <xf numFmtId="0" fontId="2" fillId="0" borderId="16" xfId="0" applyFont="1" applyFill="1" applyBorder="1"/>
    <xf numFmtId="0" fontId="2" fillId="0" borderId="33" xfId="0" applyFont="1" applyFill="1" applyBorder="1"/>
    <xf numFmtId="0" fontId="2" fillId="0" borderId="16" xfId="0" applyFont="1" applyFill="1" applyBorder="1" applyAlignment="1">
      <alignment horizontal="center"/>
    </xf>
    <xf numFmtId="0" fontId="4" fillId="0" borderId="19" xfId="0" applyFont="1" applyFill="1" applyBorder="1" applyAlignment="1">
      <alignment horizontal="right" vertical="center"/>
    </xf>
    <xf numFmtId="0" fontId="4" fillId="0" borderId="20" xfId="0" applyFont="1" applyFill="1" applyBorder="1" applyAlignment="1">
      <alignment horizontal="right" vertical="center"/>
    </xf>
    <xf numFmtId="0" fontId="4" fillId="0" borderId="19" xfId="0" applyFont="1" applyFill="1" applyBorder="1" applyAlignment="1">
      <alignment horizontal="right" vertical="center" wrapText="1"/>
    </xf>
    <xf numFmtId="0" fontId="13" fillId="0" borderId="0" xfId="0" applyFont="1" applyBorder="1" applyAlignment="1">
      <alignment vertical="center"/>
    </xf>
    <xf numFmtId="0" fontId="2" fillId="0" borderId="15" xfId="0" applyFont="1" applyFill="1" applyBorder="1" applyAlignment="1">
      <alignment horizontal="center" wrapText="1"/>
    </xf>
    <xf numFmtId="0" fontId="4" fillId="0" borderId="0" xfId="0" applyFont="1" applyAlignment="1">
      <alignment horizontal="center" vertical="center"/>
    </xf>
    <xf numFmtId="0" fontId="2" fillId="0" borderId="17"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5" xfId="0" applyFont="1" applyFill="1" applyBorder="1" applyAlignment="1">
      <alignment horizontal="center" wrapText="1"/>
    </xf>
    <xf numFmtId="0" fontId="4" fillId="0" borderId="0" xfId="0" applyFont="1" applyFill="1" applyBorder="1" applyAlignment="1">
      <alignment horizontal="center"/>
    </xf>
    <xf numFmtId="0" fontId="4" fillId="0" borderId="35" xfId="0" applyFont="1" applyFill="1" applyBorder="1" applyAlignment="1">
      <alignment horizontal="center" wrapText="1"/>
    </xf>
    <xf numFmtId="0" fontId="2" fillId="0" borderId="32" xfId="0" applyFont="1" applyFill="1" applyBorder="1" applyAlignment="1">
      <alignment horizontal="right" wrapText="1"/>
    </xf>
    <xf numFmtId="0" fontId="4" fillId="0" borderId="17" xfId="0" applyFont="1" applyFill="1" applyBorder="1" applyAlignment="1">
      <alignment horizontal="center"/>
    </xf>
    <xf numFmtId="0" fontId="2" fillId="0" borderId="19" xfId="0" applyFont="1" applyFill="1" applyBorder="1" applyAlignment="1">
      <alignment horizontal="center"/>
    </xf>
    <xf numFmtId="0" fontId="2" fillId="0" borderId="21" xfId="0" applyFont="1" applyFill="1" applyBorder="1" applyAlignment="1">
      <alignment horizontal="center"/>
    </xf>
    <xf numFmtId="0" fontId="2" fillId="0" borderId="20" xfId="0" applyFont="1" applyFill="1" applyBorder="1" applyAlignment="1">
      <alignment horizontal="center"/>
    </xf>
    <xf numFmtId="0" fontId="2" fillId="0" borderId="33" xfId="0" applyFont="1" applyFill="1" applyBorder="1" applyAlignment="1">
      <alignment horizontal="right" wrapText="1"/>
    </xf>
    <xf numFmtId="0" fontId="2" fillId="0" borderId="35" xfId="0" applyFont="1" applyFill="1" applyBorder="1" applyAlignment="1">
      <alignment horizontal="right" vertical="center"/>
    </xf>
    <xf numFmtId="0" fontId="2" fillId="0" borderId="32" xfId="0" applyFont="1" applyFill="1" applyBorder="1" applyAlignment="1">
      <alignment horizontal="right"/>
    </xf>
    <xf numFmtId="0" fontId="2" fillId="0" borderId="14" xfId="0" applyFont="1" applyFill="1" applyBorder="1" applyAlignment="1">
      <alignment horizontal="center"/>
    </xf>
    <xf numFmtId="0" fontId="2" fillId="0" borderId="15" xfId="0" applyFont="1" applyFill="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Fill="1" applyBorder="1" applyAlignment="1">
      <alignment horizontal="center" wrapText="1"/>
    </xf>
    <xf numFmtId="0" fontId="1" fillId="0" borderId="20" xfId="0" applyFont="1" applyFill="1" applyBorder="1" applyAlignment="1">
      <alignment horizontal="center" wrapText="1"/>
    </xf>
    <xf numFmtId="0" fontId="4" fillId="0" borderId="14" xfId="0" applyFont="1" applyFill="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0" xfId="0" applyFont="1" applyFill="1" applyBorder="1" applyAlignment="1">
      <alignment horizontal="center"/>
    </xf>
    <xf numFmtId="0" fontId="2" fillId="0" borderId="14" xfId="0" applyFont="1" applyFill="1" applyBorder="1" applyAlignment="1">
      <alignment horizontal="left" wrapText="1"/>
    </xf>
    <xf numFmtId="0" fontId="4" fillId="0" borderId="0" xfId="0" applyFont="1"/>
    <xf numFmtId="0" fontId="4" fillId="0" borderId="17" xfId="0" applyFont="1" applyFill="1" applyBorder="1" applyAlignment="1">
      <alignment horizontal="left" wrapText="1"/>
    </xf>
    <xf numFmtId="0" fontId="4" fillId="0" borderId="19" xfId="0" applyFont="1" applyFill="1" applyBorder="1" applyAlignment="1">
      <alignment horizontal="center" wrapText="1"/>
    </xf>
    <xf numFmtId="0" fontId="4" fillId="0" borderId="21" xfId="0" applyFont="1" applyFill="1" applyBorder="1" applyAlignment="1">
      <alignment horizontal="center"/>
    </xf>
    <xf numFmtId="0" fontId="4" fillId="0" borderId="0" xfId="0" applyFont="1" applyFill="1" applyBorder="1"/>
    <xf numFmtId="0" fontId="2" fillId="0" borderId="13" xfId="0" applyFont="1" applyFill="1" applyBorder="1" applyAlignment="1">
      <alignment horizontal="center"/>
    </xf>
    <xf numFmtId="0" fontId="2" fillId="0" borderId="17" xfId="0" applyFont="1" applyFill="1" applyBorder="1" applyAlignment="1">
      <alignment horizontal="center"/>
    </xf>
    <xf numFmtId="0" fontId="2" fillId="0" borderId="14"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8" xfId="0" applyFont="1" applyFill="1" applyBorder="1" applyAlignment="1">
      <alignment horizontal="center"/>
    </xf>
    <xf numFmtId="0" fontId="2" fillId="0" borderId="12" xfId="0" applyFont="1" applyFill="1" applyBorder="1"/>
    <xf numFmtId="0" fontId="2" fillId="0" borderId="13" xfId="0" applyFont="1" applyFill="1" applyBorder="1"/>
    <xf numFmtId="0" fontId="4" fillId="0" borderId="17" xfId="0" applyFont="1" applyBorder="1" applyAlignment="1">
      <alignment horizontal="right" vertical="center"/>
    </xf>
    <xf numFmtId="0" fontId="4" fillId="0" borderId="20" xfId="0" applyFont="1" applyFill="1" applyBorder="1" applyAlignment="1">
      <alignment horizontal="center" wrapText="1"/>
    </xf>
    <xf numFmtId="0" fontId="2" fillId="8" borderId="2" xfId="0" applyFont="1" applyFill="1" applyBorder="1" applyAlignment="1">
      <alignment horizontal="center" vertical="center"/>
    </xf>
    <xf numFmtId="0" fontId="2" fillId="0" borderId="0" xfId="0" applyFont="1" applyAlignment="1">
      <alignment horizontal="left"/>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Fill="1" applyBorder="1" applyAlignment="1">
      <alignment horizontal="center" wrapText="1"/>
    </xf>
    <xf numFmtId="0" fontId="2" fillId="0" borderId="40" xfId="0" applyFont="1" applyFill="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Fill="1" applyBorder="1" applyAlignment="1">
      <alignment horizontal="center" wrapText="1"/>
    </xf>
    <xf numFmtId="0" fontId="2" fillId="0" borderId="43" xfId="0" applyFont="1" applyFill="1" applyBorder="1" applyAlignment="1">
      <alignment horizontal="center"/>
    </xf>
    <xf numFmtId="0" fontId="2" fillId="5" borderId="0" xfId="0" applyFont="1" applyFill="1" applyBorder="1" applyAlignment="1">
      <alignment horizontal="center"/>
    </xf>
    <xf numFmtId="0" fontId="2" fillId="0" borderId="39" xfId="0" applyFont="1" applyFill="1" applyBorder="1"/>
    <xf numFmtId="0" fontId="2" fillId="5" borderId="39" xfId="0" applyFont="1" applyFill="1" applyBorder="1" applyAlignment="1">
      <alignment horizontal="center" vertical="center"/>
    </xf>
    <xf numFmtId="0" fontId="2" fillId="0" borderId="42" xfId="0" applyFont="1" applyFill="1" applyBorder="1"/>
    <xf numFmtId="0" fontId="2" fillId="5" borderId="42" xfId="0" applyFont="1" applyFill="1" applyBorder="1" applyAlignment="1">
      <alignment horizontal="center"/>
    </xf>
    <xf numFmtId="0" fontId="2" fillId="0" borderId="38" xfId="0" applyFont="1" applyFill="1" applyBorder="1"/>
    <xf numFmtId="0" fontId="2" fillId="0" borderId="40" xfId="0" applyFont="1" applyFill="1" applyBorder="1"/>
    <xf numFmtId="0" fontId="4" fillId="0" borderId="45" xfId="0" applyFont="1" applyFill="1" applyBorder="1" applyAlignment="1">
      <alignment horizontal="right" vertical="center"/>
    </xf>
    <xf numFmtId="0" fontId="2" fillId="0" borderId="46" xfId="0" applyFont="1" applyFill="1" applyBorder="1"/>
    <xf numFmtId="0" fontId="2" fillId="0" borderId="41" xfId="0" applyFont="1" applyFill="1" applyBorder="1"/>
    <xf numFmtId="0" fontId="2" fillId="0" borderId="43" xfId="0" applyFont="1" applyFill="1" applyBorder="1"/>
    <xf numFmtId="0" fontId="4" fillId="0" borderId="38" xfId="0" applyFont="1" applyFill="1" applyBorder="1" applyAlignment="1">
      <alignment horizontal="right" vertical="center"/>
    </xf>
    <xf numFmtId="0" fontId="2" fillId="0" borderId="39" xfId="0" applyFont="1" applyFill="1" applyBorder="1" applyAlignment="1">
      <alignment horizontal="center" vertical="center"/>
    </xf>
    <xf numFmtId="0" fontId="2" fillId="0" borderId="46" xfId="0" applyFont="1" applyFill="1" applyBorder="1" applyAlignment="1">
      <alignment horizontal="center"/>
    </xf>
    <xf numFmtId="0" fontId="2" fillId="0" borderId="41" xfId="0" applyFont="1" applyFill="1" applyBorder="1" applyAlignment="1">
      <alignment vertical="center" wrapText="1"/>
    </xf>
    <xf numFmtId="0" fontId="2" fillId="5" borderId="0" xfId="0" applyFont="1" applyFill="1" applyBorder="1"/>
    <xf numFmtId="0" fontId="2" fillId="0" borderId="45" xfId="0" applyFont="1" applyFill="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Fill="1" applyBorder="1" applyAlignment="1">
      <alignment vertical="center" wrapText="1"/>
    </xf>
    <xf numFmtId="0" fontId="2" fillId="0" borderId="42" xfId="0" applyFont="1" applyFill="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Fill="1" applyBorder="1"/>
    <xf numFmtId="0" fontId="2" fillId="0" borderId="48" xfId="0" applyFont="1" applyFill="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6" xfId="0" applyFont="1" applyFill="1" applyBorder="1" applyAlignment="1">
      <alignment horizontal="center"/>
    </xf>
    <xf numFmtId="0" fontId="4" fillId="0" borderId="45" xfId="0" applyFont="1" applyBorder="1" applyAlignment="1">
      <alignment horizontal="right" vertic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7" xfId="0" applyFont="1" applyBorder="1"/>
    <xf numFmtId="0" fontId="2" fillId="0" borderId="48" xfId="0" applyFont="1" applyBorder="1" applyAlignment="1">
      <alignment horizontal="center"/>
    </xf>
    <xf numFmtId="0" fontId="2" fillId="0" borderId="15" xfId="0" applyFont="1" applyBorder="1" applyAlignment="1">
      <alignment horizontal="center" wrapText="1"/>
    </xf>
    <xf numFmtId="0" fontId="2" fillId="0" borderId="14" xfId="0" applyFont="1" applyBorder="1" applyAlignment="1">
      <alignment horizontal="left" wrapText="1"/>
    </xf>
    <xf numFmtId="0" fontId="2" fillId="0" borderId="46" xfId="0" applyFont="1" applyBorder="1" applyAlignment="1">
      <alignment horizontal="center"/>
    </xf>
    <xf numFmtId="0" fontId="2" fillId="0" borderId="0" xfId="0" applyFont="1" applyAlignment="1">
      <alignment horizontal="center" wrapText="1"/>
    </xf>
    <xf numFmtId="0" fontId="2" fillId="0" borderId="17" xfId="0" applyFont="1" applyBorder="1" applyAlignment="1">
      <alignment horizontal="left" wrapText="1"/>
    </xf>
    <xf numFmtId="0" fontId="2" fillId="0" borderId="20" xfId="0" applyFont="1" applyBorder="1" applyAlignment="1">
      <alignment horizont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2" fillId="0" borderId="18" xfId="0" applyFont="1" applyBorder="1" applyAlignment="1">
      <alignment horizontal="center"/>
    </xf>
    <xf numFmtId="0" fontId="4" fillId="0" borderId="17" xfId="0" applyFont="1" applyBorder="1" applyAlignment="1">
      <alignment horizontal="right" vertical="top"/>
    </xf>
    <xf numFmtId="0" fontId="1" fillId="0" borderId="15" xfId="0" applyFont="1" applyBorder="1" applyAlignment="1">
      <alignment horizontal="center" wrapText="1"/>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16" xfId="0" applyFont="1" applyBorder="1" applyAlignment="1">
      <alignment horizontal="center"/>
    </xf>
    <xf numFmtId="0" fontId="2" fillId="0" borderId="15" xfId="0" applyFont="1" applyBorder="1" applyAlignment="1">
      <alignment horizontal="center"/>
    </xf>
    <xf numFmtId="0" fontId="2" fillId="0" borderId="43" xfId="0" applyFont="1" applyBorder="1"/>
    <xf numFmtId="0" fontId="2" fillId="0" borderId="42" xfId="0" applyFont="1" applyBorder="1"/>
    <xf numFmtId="0" fontId="2" fillId="0" borderId="41" xfId="0" applyFont="1" applyBorder="1"/>
    <xf numFmtId="0" fontId="2" fillId="0" borderId="46" xfId="0" applyFont="1" applyBorder="1"/>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3" xfId="0" applyFont="1" applyBorder="1" applyAlignment="1">
      <alignment horizontal="center"/>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40" xfId="0" applyFont="1" applyBorder="1" applyAlignment="1">
      <alignment horizontal="center"/>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14" xfId="0" applyFont="1" applyBorder="1" applyAlignment="1">
      <alignment horizontal="center"/>
    </xf>
    <xf numFmtId="0" fontId="2" fillId="0" borderId="21" xfId="0" applyFont="1" applyBorder="1" applyAlignment="1">
      <alignment horizontal="center"/>
    </xf>
    <xf numFmtId="0" fontId="2" fillId="0" borderId="32" xfId="0" applyFont="1" applyBorder="1" applyAlignment="1">
      <alignment horizontal="right"/>
    </xf>
    <xf numFmtId="0" fontId="2" fillId="0" borderId="35" xfId="0" applyFont="1" applyBorder="1" applyAlignment="1">
      <alignment horizontal="right" vertical="center"/>
    </xf>
    <xf numFmtId="0" fontId="2" fillId="0" borderId="33" xfId="0" applyFont="1" applyBorder="1" applyAlignment="1">
      <alignment horizontal="right" wrapText="1"/>
    </xf>
    <xf numFmtId="0" fontId="2" fillId="0" borderId="17" xfId="0" applyFont="1" applyBorder="1" applyAlignment="1">
      <alignment horizontal="center"/>
    </xf>
    <xf numFmtId="0" fontId="2" fillId="0" borderId="19" xfId="0" applyFont="1" applyBorder="1" applyAlignment="1">
      <alignment horizontal="center"/>
    </xf>
    <xf numFmtId="0" fontId="2" fillId="0" borderId="32" xfId="0" applyFont="1" applyBorder="1" applyAlignment="1">
      <alignment horizontal="right" wrapText="1"/>
    </xf>
    <xf numFmtId="0" fontId="4" fillId="0" borderId="17" xfId="0" applyFont="1" applyBorder="1" applyAlignment="1">
      <alignment horizontal="center"/>
    </xf>
    <xf numFmtId="0" fontId="4" fillId="0" borderId="0" xfId="0" applyFont="1" applyAlignment="1">
      <alignment horizontal="center"/>
    </xf>
    <xf numFmtId="0" fontId="4" fillId="0" borderId="35" xfId="0" applyFont="1" applyBorder="1" applyAlignment="1">
      <alignment horizontal="center" wrapText="1"/>
    </xf>
    <xf numFmtId="0" fontId="2" fillId="0" borderId="33" xfId="0" applyFont="1" applyBorder="1"/>
    <xf numFmtId="0" fontId="1" fillId="0" borderId="42" xfId="0" applyFont="1" applyBorder="1" applyAlignment="1">
      <alignment horizontal="center" wrapText="1"/>
    </xf>
    <xf numFmtId="0" fontId="2" fillId="0" borderId="41" xfId="0" applyFont="1" applyBorder="1" applyAlignment="1">
      <alignment vertical="center" wrapText="1"/>
    </xf>
    <xf numFmtId="0" fontId="1" fillId="0" borderId="39" xfId="0" applyFont="1" applyBorder="1" applyAlignment="1">
      <alignment horizontal="center" wrapText="1"/>
    </xf>
    <xf numFmtId="0" fontId="2" fillId="0" borderId="39" xfId="0" applyFont="1" applyBorder="1" applyAlignment="1">
      <alignment horizontal="center" vertical="center"/>
    </xf>
    <xf numFmtId="0" fontId="4" fillId="0" borderId="38" xfId="0" applyFont="1" applyBorder="1" applyAlignment="1">
      <alignment horizontal="right" vertical="center"/>
    </xf>
    <xf numFmtId="0" fontId="2" fillId="0" borderId="42" xfId="0" applyFont="1" applyBorder="1" applyAlignment="1">
      <alignment horizontal="center" vertical="center"/>
    </xf>
    <xf numFmtId="0" fontId="2" fillId="0" borderId="42" xfId="0" applyFont="1" applyBorder="1" applyAlignment="1">
      <alignment vertical="center" wrapText="1"/>
    </xf>
    <xf numFmtId="0" fontId="2" fillId="0" borderId="40" xfId="0" applyFont="1" applyBorder="1"/>
    <xf numFmtId="0" fontId="2" fillId="0" borderId="39" xfId="0" applyFont="1" applyBorder="1"/>
    <xf numFmtId="0" fontId="4" fillId="0" borderId="14" xfId="0" applyFont="1" applyBorder="1" applyAlignment="1">
      <alignment horizontal="right" vertical="center"/>
    </xf>
    <xf numFmtId="0" fontId="6" fillId="0" borderId="0" xfId="0" applyFont="1" applyAlignment="1">
      <alignment vertical="center"/>
    </xf>
    <xf numFmtId="0" fontId="2" fillId="0" borderId="39" xfId="0" applyFont="1" applyBorder="1" applyAlignment="1">
      <alignment horizontal="center" wrapText="1"/>
    </xf>
    <xf numFmtId="0" fontId="1" fillId="0" borderId="20" xfId="0" applyFont="1" applyBorder="1" applyAlignment="1">
      <alignment horizontal="center" wrapText="1"/>
    </xf>
    <xf numFmtId="0" fontId="2" fillId="0" borderId="38" xfId="0" applyFont="1" applyBorder="1"/>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12" xfId="0" applyFont="1" applyBorder="1" applyAlignment="1">
      <alignment horizontal="center" vertical="center" wrapText="1"/>
    </xf>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2" fillId="0" borderId="13" xfId="0" applyFont="1" applyBorder="1"/>
    <xf numFmtId="0" fontId="4" fillId="0" borderId="17" xfId="0" applyFont="1" applyBorder="1" applyAlignment="1">
      <alignment horizontal="center" vertic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2" fillId="0" borderId="13" xfId="0" applyFont="1" applyBorder="1" applyAlignment="1">
      <alignment horizontal="center"/>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19" xfId="0" applyFont="1" applyBorder="1" applyAlignment="1">
      <alignment horizontal="right" vertical="center"/>
    </xf>
    <xf numFmtId="0" fontId="4" fillId="0" borderId="21" xfId="0" applyFont="1" applyBorder="1" applyAlignment="1">
      <alignment horizontal="right" vertical="center"/>
    </xf>
    <xf numFmtId="0" fontId="1" fillId="0" borderId="17" xfId="0" applyFont="1" applyBorder="1" applyAlignment="1">
      <alignment horizontal="center" wrapText="1"/>
    </xf>
    <xf numFmtId="0" fontId="1" fillId="0" borderId="18"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45" xfId="0" applyFont="1" applyBorder="1" applyAlignment="1">
      <alignment vertic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14" xfId="0" applyFont="1" applyBorder="1" applyAlignment="1">
      <alignment horizontal="right" vertical="center"/>
    </xf>
    <xf numFmtId="0" fontId="1" fillId="0" borderId="15" xfId="0" applyFont="1" applyBorder="1" applyAlignment="1">
      <alignment horizontal="center" wrapText="1"/>
    </xf>
    <xf numFmtId="0" fontId="4" fillId="0" borderId="17" xfId="0" applyFont="1" applyBorder="1" applyAlignment="1">
      <alignment horizontal="right" vertical="center"/>
    </xf>
    <xf numFmtId="0" fontId="1" fillId="0" borderId="0" xfId="0" applyFont="1" applyAlignment="1">
      <alignment horizontal="center" wrapText="1"/>
    </xf>
    <xf numFmtId="0" fontId="1" fillId="0" borderId="20"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Fill="1" applyBorder="1" applyAlignment="1">
      <alignment wrapText="1"/>
    </xf>
    <xf numFmtId="0" fontId="2" fillId="0" borderId="41" xfId="0" applyFont="1" applyFill="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Fill="1" applyBorder="1"/>
    <xf numFmtId="0" fontId="2" fillId="0" borderId="50" xfId="0" applyFont="1" applyFill="1" applyBorder="1"/>
    <xf numFmtId="0" fontId="2" fillId="0" borderId="42" xfId="0" applyFont="1" applyFill="1" applyBorder="1" applyAlignment="1">
      <alignment horizontal="left" vertical="top" wrapText="1"/>
    </xf>
    <xf numFmtId="0" fontId="5" fillId="0" borderId="77" xfId="0" applyFont="1" applyBorder="1" applyAlignment="1">
      <alignment vertical="center"/>
    </xf>
    <xf numFmtId="0" fontId="4" fillId="0" borderId="20" xfId="0" applyFont="1" applyFill="1" applyBorder="1" applyAlignment="1">
      <alignment horizontal="right" vertical="center" wrapText="1"/>
    </xf>
    <xf numFmtId="0" fontId="2" fillId="0" borderId="39" xfId="0" applyFont="1" applyFill="1" applyBorder="1" applyAlignment="1">
      <alignment horizontal="center"/>
    </xf>
    <xf numFmtId="0" fontId="2" fillId="0" borderId="78" xfId="0" applyFont="1" applyFill="1" applyBorder="1"/>
    <xf numFmtId="0" fontId="2" fillId="0" borderId="41" xfId="0" applyFont="1" applyFill="1" applyBorder="1" applyAlignment="1">
      <alignment vertical="center"/>
    </xf>
    <xf numFmtId="0" fontId="2" fillId="0" borderId="42" xfId="0" applyFont="1" applyFill="1" applyBorder="1" applyAlignment="1">
      <alignment vertical="center"/>
    </xf>
    <xf numFmtId="0" fontId="2" fillId="5" borderId="42" xfId="0" applyFont="1" applyFill="1" applyBorder="1" applyAlignment="1">
      <alignment horizontal="center" vertical="center"/>
    </xf>
    <xf numFmtId="0" fontId="2" fillId="0" borderId="39" xfId="0" applyFont="1" applyFill="1" applyBorder="1" applyAlignment="1">
      <alignment horizontal="center" wrapText="1"/>
    </xf>
    <xf numFmtId="0" fontId="2" fillId="0" borderId="45" xfId="0" applyFont="1" applyFill="1" applyBorder="1"/>
    <xf numFmtId="0" fontId="4" fillId="0" borderId="41" xfId="0" applyFont="1" applyFill="1" applyBorder="1" applyAlignment="1">
      <alignment horizontal="right" vertical="center"/>
    </xf>
    <xf numFmtId="0" fontId="4" fillId="0" borderId="42" xfId="0" applyFont="1" applyFill="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2" fillId="0" borderId="44" xfId="0" applyFont="1" applyBorder="1"/>
    <xf numFmtId="0" fontId="9" fillId="3" borderId="12" xfId="0" applyFont="1" applyFill="1" applyBorder="1" applyAlignment="1">
      <alignment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Fill="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5" xfId="0" applyFont="1" applyBorder="1" applyAlignment="1">
      <alignment horizontal="center" vertical="center"/>
    </xf>
    <xf numFmtId="0" fontId="10" fillId="0" borderId="39" xfId="0" applyFont="1" applyFill="1" applyBorder="1" applyAlignment="1">
      <alignment horizontal="left" vertical="center" wrapText="1"/>
    </xf>
    <xf numFmtId="0" fontId="10" fillId="0" borderId="40" xfId="0" applyFont="1" applyFill="1" applyBorder="1" applyAlignment="1">
      <alignment horizontal="left" vertical="center" wrapText="1"/>
    </xf>
    <xf numFmtId="0" fontId="2" fillId="0" borderId="45" xfId="0" applyFont="1" applyBorder="1" applyAlignment="1"/>
    <xf numFmtId="0" fontId="2" fillId="0" borderId="82" xfId="0" applyFont="1" applyBorder="1" applyAlignment="1">
      <alignment horizontal="right"/>
    </xf>
    <xf numFmtId="0" fontId="2" fillId="0" borderId="83" xfId="0" applyFont="1" applyBorder="1"/>
    <xf numFmtId="0" fontId="10" fillId="0" borderId="48" xfId="0" applyFont="1" applyFill="1" applyBorder="1" applyAlignment="1">
      <alignment horizontal="left" vertical="center" wrapText="1"/>
    </xf>
    <xf numFmtId="0" fontId="2" fillId="0" borderId="42" xfId="0" applyFont="1" applyBorder="1" applyAlignment="1">
      <alignment horizontal="right"/>
    </xf>
    <xf numFmtId="0" fontId="2" fillId="0" borderId="44" xfId="0" applyFont="1" applyFill="1" applyBorder="1" applyAlignment="1">
      <alignment horizontal="center" vertical="center"/>
    </xf>
    <xf numFmtId="0" fontId="2" fillId="0" borderId="88" xfId="0" applyFont="1" applyFill="1" applyBorder="1" applyAlignment="1">
      <alignment horizontal="center" vertical="center"/>
    </xf>
    <xf numFmtId="0" fontId="2" fillId="0" borderId="82" xfId="0" applyFont="1" applyFill="1" applyBorder="1"/>
    <xf numFmtId="0" fontId="2" fillId="5" borderId="84" xfId="0" applyFont="1" applyFill="1" applyBorder="1" applyAlignment="1">
      <alignment horizontal="center" vertical="center" wrapText="1"/>
    </xf>
    <xf numFmtId="0" fontId="2" fillId="0" borderId="50" xfId="0" applyFont="1" applyBorder="1"/>
    <xf numFmtId="0" fontId="2" fillId="5" borderId="51" xfId="0" applyFont="1" applyFill="1" applyBorder="1" applyAlignment="1">
      <alignment horizontal="center" vertical="center" wrapText="1"/>
    </xf>
    <xf numFmtId="0" fontId="2" fillId="0" borderId="79" xfId="0" applyFont="1" applyFill="1" applyBorder="1" applyAlignment="1">
      <alignment horizontal="center" vertical="center"/>
    </xf>
    <xf numFmtId="0" fontId="2" fillId="0" borderId="89" xfId="0" applyFont="1" applyFill="1" applyBorder="1"/>
    <xf numFmtId="0" fontId="2" fillId="0" borderId="86" xfId="0" applyFont="1" applyFill="1" applyBorder="1"/>
    <xf numFmtId="0" fontId="2" fillId="0" borderId="87" xfId="0" applyFont="1" applyFill="1" applyBorder="1"/>
    <xf numFmtId="0" fontId="2" fillId="0" borderId="90" xfId="0" applyFont="1" applyFill="1" applyBorder="1"/>
    <xf numFmtId="0" fontId="2" fillId="0" borderId="79" xfId="0" applyFont="1" applyFill="1" applyBorder="1"/>
    <xf numFmtId="0" fontId="2" fillId="0" borderId="91" xfId="0" applyFont="1" applyBorder="1"/>
    <xf numFmtId="0" fontId="2" fillId="0" borderId="87" xfId="0" applyFont="1" applyBorder="1"/>
    <xf numFmtId="0" fontId="7" fillId="5" borderId="45" xfId="0" applyFont="1" applyFill="1" applyBorder="1" applyAlignment="1">
      <alignment horizontal="center" vertical="center"/>
    </xf>
    <xf numFmtId="0" fontId="1" fillId="0" borderId="46" xfId="0" applyFont="1" applyFill="1" applyBorder="1" applyAlignment="1">
      <alignment horizontal="center" wrapText="1"/>
    </xf>
    <xf numFmtId="0" fontId="2" fillId="0" borderId="45" xfId="0" applyFont="1" applyFill="1" applyBorder="1" applyAlignment="1">
      <alignment horizontal="center" vertical="center"/>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39" xfId="0" applyFont="1" applyFill="1" applyBorder="1" applyAlignment="1">
      <alignment horizontal="center" vertical="center" wrapText="1"/>
    </xf>
    <xf numFmtId="0" fontId="4" fillId="0" borderId="41" xfId="0" applyFont="1" applyBorder="1" applyAlignment="1">
      <alignment horizontal="right" vertical="center"/>
    </xf>
    <xf numFmtId="0" fontId="2" fillId="0" borderId="0" xfId="0" applyFont="1" applyAlignment="1">
      <alignment horizontal="center" vertical="center"/>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13" xfId="0" applyFont="1" applyBorder="1" applyAlignment="1">
      <alignment horizontal="center" vertical="center"/>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0"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13" fillId="5" borderId="110" xfId="0" applyFont="1" applyFill="1" applyBorder="1" applyAlignment="1">
      <alignment vertical="center"/>
    </xf>
    <xf numFmtId="0" fontId="2" fillId="0" borderId="68"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0" xfId="0" applyFont="1" applyFill="1" applyBorder="1" applyAlignment="1">
      <alignment vertical="center"/>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4" fillId="0" borderId="45" xfId="0" applyFont="1" applyFill="1" applyBorder="1" applyAlignment="1">
      <alignment horizontal="right" vertical="center"/>
    </xf>
    <xf numFmtId="0" fontId="2" fillId="0" borderId="39"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2" xfId="0" applyFont="1" applyFill="1" applyBorder="1" applyAlignment="1">
      <alignment horizontal="center" vertical="center"/>
    </xf>
    <xf numFmtId="0" fontId="2" fillId="0" borderId="17" xfId="0" applyFont="1" applyFill="1" applyBorder="1" applyAlignment="1">
      <alignment horizontal="center" vertical="center"/>
    </xf>
    <xf numFmtId="0" fontId="10" fillId="0" borderId="15"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2" xfId="0" applyFont="1" applyBorder="1" applyAlignment="1">
      <alignment horizontal="center" vertical="center"/>
    </xf>
    <xf numFmtId="0" fontId="4" fillId="0" borderId="6"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1" borderId="111" xfId="0" applyFont="1" applyFill="1" applyBorder="1" applyAlignment="1">
      <alignment horizontal="left" wrapText="1"/>
    </xf>
    <xf numFmtId="0" fontId="29" fillId="0" borderId="53" xfId="0" applyFont="1" applyBorder="1" applyAlignment="1">
      <alignment horizontal="left"/>
    </xf>
    <xf numFmtId="0" fontId="36" fillId="0" borderId="112" xfId="0" applyFont="1" applyBorder="1" applyAlignment="1">
      <alignment horizontal="left"/>
    </xf>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3" xfId="1" applyBorder="1" applyAlignment="1">
      <alignment horizontal="center"/>
    </xf>
    <xf numFmtId="0" fontId="29" fillId="0" borderId="0" xfId="0" applyFont="1" applyBorder="1" applyAlignment="1">
      <alignment horizontal="left" wrapText="1"/>
    </xf>
    <xf numFmtId="0" fontId="22" fillId="0" borderId="17"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5" xfId="0" applyFont="1" applyFill="1" applyBorder="1" applyAlignment="1">
      <alignment horizontal="right" vertical="center"/>
    </xf>
    <xf numFmtId="0" fontId="5" fillId="0" borderId="0" xfId="0" applyFont="1" applyAlignment="1">
      <alignment horizontal="center" vertic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5" xfId="0" applyFont="1" applyFill="1" applyBorder="1"/>
    <xf numFmtId="0" fontId="16" fillId="0" borderId="0" xfId="0" applyFont="1" applyFill="1" applyBorder="1" applyAlignment="1">
      <alignment vertical="center"/>
    </xf>
    <xf numFmtId="0" fontId="16" fillId="0" borderId="42" xfId="0" applyFont="1" applyFill="1" applyBorder="1" applyAlignment="1">
      <alignment vertical="center"/>
    </xf>
    <xf numFmtId="0" fontId="16" fillId="0" borderId="43" xfId="0" applyFont="1" applyFill="1" applyBorder="1" applyAlignment="1">
      <alignment vertical="center"/>
    </xf>
    <xf numFmtId="0" fontId="27" fillId="0" borderId="54" xfId="1" applyBorder="1" applyAlignment="1">
      <alignment horizontal="center"/>
    </xf>
    <xf numFmtId="0" fontId="27" fillId="0" borderId="0" xfId="1" applyBorder="1" applyAlignment="1">
      <alignment horizontal="center"/>
    </xf>
    <xf numFmtId="0" fontId="27" fillId="0" borderId="0" xfId="1" applyBorder="1"/>
    <xf numFmtId="0" fontId="28" fillId="9" borderId="60" xfId="1" applyNumberFormat="1" applyFont="1" applyFill="1" applyBorder="1" applyAlignment="1">
      <alignment horizontal="left" wrapText="1"/>
    </xf>
    <xf numFmtId="0" fontId="28" fillId="9" borderId="59" xfId="1" applyNumberFormat="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NumberFormat="1" applyFont="1" applyFill="1" applyBorder="1" applyAlignment="1">
      <alignment horizontal="left" wrapText="1"/>
    </xf>
    <xf numFmtId="0" fontId="28" fillId="0" borderId="59" xfId="1" applyNumberFormat="1" applyFont="1" applyFill="1" applyBorder="1" applyAlignment="1">
      <alignment horizontal="left" wrapText="1"/>
    </xf>
    <xf numFmtId="0" fontId="28" fillId="9" borderId="60" xfId="1" applyNumberFormat="1" applyFont="1" applyFill="1" applyBorder="1" applyAlignment="1">
      <alignment wrapText="1"/>
    </xf>
    <xf numFmtId="0" fontId="27" fillId="0" borderId="53" xfId="1" applyBorder="1" applyAlignment="1"/>
    <xf numFmtId="0" fontId="27" fillId="0" borderId="0" xfId="1" applyAlignment="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0" xfId="1" applyNumberFormat="1" applyFont="1" applyFill="1" applyBorder="1" applyAlignment="1">
      <alignment horizontal="left" wrapText="1"/>
    </xf>
    <xf numFmtId="0" fontId="41" fillId="0" borderId="59" xfId="1" applyNumberFormat="1" applyFont="1" applyFill="1" applyBorder="1" applyAlignment="1">
      <alignment horizontal="left" wrapText="1"/>
    </xf>
    <xf numFmtId="0" fontId="28" fillId="13" borderId="60" xfId="1" applyNumberFormat="1" applyFont="1" applyFill="1" applyBorder="1" applyAlignment="1">
      <alignment horizontal="left" textRotation="90" wrapText="1"/>
    </xf>
    <xf numFmtId="0" fontId="28" fillId="13" borderId="59" xfId="1" applyNumberFormat="1" applyFont="1" applyFill="1" applyBorder="1" applyAlignment="1">
      <alignment horizontal="left" textRotation="90" wrapText="1"/>
    </xf>
    <xf numFmtId="0" fontId="28" fillId="13" borderId="60" xfId="1" applyNumberFormat="1" applyFont="1" applyFill="1" applyBorder="1" applyAlignment="1">
      <alignment horizontal="left" wrapText="1"/>
    </xf>
    <xf numFmtId="0" fontId="28" fillId="13" borderId="59"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4" xfId="1" applyBorder="1"/>
    <xf numFmtId="0" fontId="27" fillId="0" borderId="114" xfId="1" applyBorder="1" applyAlignment="1">
      <alignment horizontal="center"/>
    </xf>
    <xf numFmtId="0" fontId="29" fillId="0" borderId="0" xfId="1" applyNumberFormat="1" applyFont="1" applyFill="1" applyBorder="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5" xfId="0" applyFont="1" applyFill="1" applyBorder="1" applyAlignment="1">
      <alignment horizontal="left"/>
    </xf>
    <xf numFmtId="0" fontId="2" fillId="0" borderId="115" xfId="0" applyFont="1" applyBorder="1" applyAlignment="1">
      <alignment vertical="center" wrapText="1"/>
    </xf>
    <xf numFmtId="0" fontId="14" fillId="0" borderId="115" xfId="0" applyFont="1" applyBorder="1" applyAlignment="1">
      <alignment vertical="center"/>
    </xf>
    <xf numFmtId="0" fontId="2" fillId="0" borderId="115" xfId="0" applyFont="1" applyBorder="1" applyAlignment="1">
      <alignment vertical="center"/>
    </xf>
    <xf numFmtId="0" fontId="0" fillId="0" borderId="115" xfId="0" applyBorder="1" applyAlignment="1">
      <alignment horizontal="center"/>
    </xf>
    <xf numFmtId="0" fontId="14" fillId="0" borderId="115" xfId="0" applyFont="1" applyFill="1" applyBorder="1" applyAlignment="1">
      <alignment vertical="center"/>
    </xf>
    <xf numFmtId="0" fontId="0" fillId="0" borderId="115" xfId="0" applyBorder="1"/>
    <xf numFmtId="0" fontId="28" fillId="9" borderId="59"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4"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3" xfId="0" applyFont="1" applyBorder="1" applyAlignment="1">
      <alignment horizontal="left" wrapText="1"/>
    </xf>
    <xf numFmtId="0" fontId="17" fillId="0" borderId="0" xfId="0" applyFont="1" applyBorder="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3"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2"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6" xfId="0" applyBorder="1"/>
    <xf numFmtId="0" fontId="35" fillId="11" borderId="116" xfId="0" applyFont="1" applyFill="1" applyBorder="1" applyAlignment="1">
      <alignment horizontal="left" wrapText="1"/>
    </xf>
    <xf numFmtId="0" fontId="28" fillId="9" borderId="116" xfId="0" applyFont="1" applyFill="1" applyBorder="1" applyAlignment="1">
      <alignment horizontal="left"/>
    </xf>
    <xf numFmtId="0" fontId="36" fillId="0" borderId="116" xfId="0" applyFont="1" applyBorder="1" applyAlignment="1">
      <alignment horizontal="left"/>
    </xf>
    <xf numFmtId="0" fontId="29" fillId="0" borderId="116" xfId="0" applyFont="1" applyBorder="1" applyAlignment="1">
      <alignment horizontal="left"/>
    </xf>
    <xf numFmtId="0" fontId="0" fillId="15" borderId="116" xfId="0" applyFill="1" applyBorder="1"/>
    <xf numFmtId="0" fontId="28" fillId="9" borderId="116" xfId="0" applyFont="1" applyFill="1" applyBorder="1" applyAlignment="1">
      <alignment horizontal="left" wrapText="1"/>
    </xf>
    <xf numFmtId="0" fontId="27" fillId="0" borderId="117" xfId="1" applyBorder="1" applyAlignment="1">
      <alignment horizontal="center"/>
    </xf>
    <xf numFmtId="0" fontId="27" fillId="0" borderId="117" xfId="1" applyBorder="1"/>
    <xf numFmtId="0" fontId="4" fillId="0" borderId="45" xfId="0" applyFont="1" applyFill="1" applyBorder="1" applyAlignment="1">
      <alignment horizontal="right" vertical="center"/>
    </xf>
    <xf numFmtId="0" fontId="10" fillId="0" borderId="0" xfId="0" applyFont="1" applyFill="1" applyBorder="1" applyAlignment="1">
      <alignment horizontal="left" vertical="center" wrapText="1"/>
    </xf>
    <xf numFmtId="0" fontId="4" fillId="0" borderId="17" xfId="0" applyFont="1" applyFill="1" applyBorder="1" applyAlignment="1">
      <alignment horizontal="right" vertical="center" indent="1"/>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2" fillId="0" borderId="17" xfId="0" applyFont="1" applyFill="1" applyBorder="1" applyAlignment="1">
      <alignment horizontal="center"/>
    </xf>
    <xf numFmtId="0" fontId="10" fillId="0" borderId="15" xfId="0" applyFont="1" applyFill="1" applyBorder="1" applyAlignment="1">
      <alignment horizontal="left" vertical="center" wrapText="1"/>
    </xf>
    <xf numFmtId="0" fontId="2" fillId="0" borderId="42" xfId="0" applyFont="1" applyFill="1" applyBorder="1" applyAlignment="1">
      <alignment horizontal="center" vertical="center"/>
    </xf>
    <xf numFmtId="0" fontId="2" fillId="5" borderId="0" xfId="0" applyFont="1" applyFill="1" applyAlignment="1">
      <alignment horizontal="center" vertical="center"/>
    </xf>
    <xf numFmtId="0" fontId="2" fillId="5" borderId="0" xfId="0" applyFont="1" applyFill="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 fillId="0" borderId="42" xfId="0" applyFont="1" applyBorder="1" applyAlignment="1">
      <alignment horizontal="center" vertical="center"/>
    </xf>
    <xf numFmtId="0" fontId="4" fillId="0" borderId="17" xfId="0" applyFont="1" applyBorder="1" applyAlignment="1">
      <alignment horizontal="right" vertical="center"/>
    </xf>
    <xf numFmtId="0" fontId="2" fillId="0" borderId="0" xfId="0" applyFont="1" applyAlignment="1">
      <alignment horizontal="center" vertical="center"/>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Fill="1" applyBorder="1"/>
    <xf numFmtId="0" fontId="2" fillId="4" borderId="34" xfId="0" applyFont="1" applyFill="1" applyBorder="1" applyAlignment="1" applyProtection="1">
      <alignment horizontal="center" vertical="center"/>
      <protection hidden="1"/>
    </xf>
    <xf numFmtId="0" fontId="2" fillId="0" borderId="15" xfId="0" applyFont="1" applyFill="1" applyBorder="1" applyAlignment="1">
      <alignment wrapText="1"/>
    </xf>
    <xf numFmtId="0" fontId="3" fillId="0" borderId="15" xfId="0" applyFont="1" applyFill="1" applyBorder="1" applyAlignment="1">
      <alignment horizontal="center" wrapText="1"/>
    </xf>
    <xf numFmtId="0" fontId="2" fillId="0" borderId="0" xfId="0" applyFont="1" applyFill="1" applyBorder="1" applyAlignment="1">
      <alignment horizontal="left" wrapText="1" indent="1"/>
    </xf>
    <xf numFmtId="0" fontId="10" fillId="0" borderId="0" xfId="0" applyFont="1" applyFill="1" applyBorder="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Fill="1" applyBorder="1" applyAlignment="1">
      <alignment wrapText="1"/>
    </xf>
    <xf numFmtId="0" fontId="2" fillId="0" borderId="45" xfId="0" applyFont="1" applyFill="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9" xfId="0" applyFont="1" applyBorder="1"/>
    <xf numFmtId="0" fontId="2" fillId="0" borderId="120" xfId="0" applyFont="1" applyBorder="1"/>
    <xf numFmtId="0" fontId="4" fillId="0" borderId="86" xfId="0" applyFont="1" applyBorder="1" applyAlignment="1">
      <alignment vertical="center"/>
    </xf>
    <xf numFmtId="0" fontId="4" fillId="0" borderId="42" xfId="0" applyFont="1" applyBorder="1" applyAlignment="1">
      <alignment vertical="center"/>
    </xf>
    <xf numFmtId="0" fontId="2" fillId="0" borderId="79" xfId="0" applyFont="1" applyBorder="1"/>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Fill="1" applyBorder="1" applyAlignment="1">
      <alignment horizontal="center" wrapText="1"/>
    </xf>
    <xf numFmtId="0" fontId="2" fillId="0" borderId="35" xfId="0" applyFont="1" applyFill="1" applyBorder="1" applyAlignment="1">
      <alignment horizontal="right" vertical="center" indent="1"/>
    </xf>
    <xf numFmtId="0" fontId="2" fillId="0" borderId="32" xfId="0" applyFont="1" applyFill="1" applyBorder="1" applyAlignment="1">
      <alignment horizontal="right" indent="1"/>
    </xf>
    <xf numFmtId="0" fontId="2" fillId="0" borderId="33" xfId="0" applyFont="1" applyFill="1" applyBorder="1" applyAlignment="1">
      <alignment horizontal="right" wrapText="1" indent="1"/>
    </xf>
    <xf numFmtId="0" fontId="4" fillId="0" borderId="14" xfId="0" applyFont="1" applyFill="1" applyBorder="1" applyAlignment="1">
      <alignment horizontal="right" vertical="center" indent="1"/>
    </xf>
    <xf numFmtId="0" fontId="7" fillId="5" borderId="17" xfId="0" applyFont="1" applyFill="1" applyBorder="1" applyAlignment="1">
      <alignment horizontal="right" vertical="center" indent="1"/>
    </xf>
    <xf numFmtId="0" fontId="4" fillId="0" borderId="17" xfId="0" applyFont="1" applyBorder="1" applyAlignment="1">
      <alignment horizontal="right" vertical="center" indent="1"/>
    </xf>
    <xf numFmtId="0" fontId="4" fillId="0" borderId="45" xfId="0" applyFont="1" applyFill="1" applyBorder="1" applyAlignment="1">
      <alignment horizontal="right" vertical="center" indent="1"/>
    </xf>
    <xf numFmtId="0" fontId="45" fillId="0" borderId="0" xfId="0" applyFont="1"/>
    <xf numFmtId="0" fontId="4" fillId="0" borderId="45" xfId="0" applyFont="1" applyBorder="1" applyAlignment="1">
      <alignment horizontal="right" vertical="center" indent="1"/>
    </xf>
    <xf numFmtId="0" fontId="4" fillId="0" borderId="45" xfId="0" applyFont="1" applyBorder="1" applyAlignment="1">
      <alignment horizontal="right" vertical="center" wrapText="1" inden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1" xfId="0" applyFont="1" applyBorder="1" applyAlignment="1">
      <alignment horizontal="left"/>
    </xf>
    <xf numFmtId="0" fontId="0" fillId="0" borderId="0" xfId="0" applyAlignment="1">
      <alignment vertical="center"/>
    </xf>
    <xf numFmtId="0" fontId="2" fillId="0" borderId="0" xfId="0" applyFont="1" applyFill="1" applyBorder="1" applyAlignment="1">
      <alignment horizontal="center"/>
    </xf>
    <xf numFmtId="0" fontId="2" fillId="5" borderId="0" xfId="0" applyFont="1" applyFill="1" applyAlignment="1">
      <alignment horizontal="center" vertical="center"/>
    </xf>
    <xf numFmtId="0" fontId="2" fillId="0" borderId="0" xfId="0" applyFont="1" applyAlignment="1">
      <alignment horizontal="center" vertical="center"/>
    </xf>
    <xf numFmtId="0" fontId="4" fillId="0" borderId="0" xfId="0" applyFont="1" applyAlignment="1">
      <alignment horizontal="left" vertical="center"/>
    </xf>
    <xf numFmtId="0" fontId="48" fillId="9" borderId="121" xfId="0" applyFont="1" applyFill="1" applyBorder="1" applyAlignment="1">
      <alignment horizontal="left" wrapText="1"/>
    </xf>
    <xf numFmtId="0" fontId="27" fillId="0" borderId="0" xfId="1"/>
    <xf numFmtId="0" fontId="48" fillId="9" borderId="121" xfId="1" applyFont="1" applyFill="1" applyBorder="1" applyAlignment="1">
      <alignment horizontal="left" wrapText="1"/>
    </xf>
    <xf numFmtId="0" fontId="0" fillId="0" borderId="0" xfId="0" applyAlignment="1"/>
    <xf numFmtId="0" fontId="27" fillId="0" borderId="117" xfId="1" applyBorder="1" applyAlignment="1"/>
    <xf numFmtId="0" fontId="48" fillId="9" borderId="121" xfId="1" applyFont="1" applyFill="1" applyBorder="1" applyAlignment="1">
      <alignment horizontal="left" vertical="top" wrapText="1"/>
    </xf>
    <xf numFmtId="0" fontId="48" fillId="9" borderId="121" xfId="1" applyFont="1" applyFill="1" applyBorder="1" applyAlignment="1">
      <alignment horizontal="left" wrapText="1"/>
    </xf>
    <xf numFmtId="0" fontId="48" fillId="9" borderId="121" xfId="1" applyFont="1" applyFill="1" applyBorder="1" applyAlignment="1">
      <alignment horizontal="left" wrapText="1"/>
    </xf>
    <xf numFmtId="0" fontId="0" fillId="0" borderId="0" xfId="0" applyAlignment="1">
      <alignment vertical="top"/>
    </xf>
    <xf numFmtId="0" fontId="2" fillId="0" borderId="19" xfId="0" applyFont="1" applyBorder="1" applyAlignment="1">
      <alignment horizontal="center"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4" fillId="0" borderId="20" xfId="0" applyFont="1" applyBorder="1" applyAlignment="1">
      <alignment horizontal="right" vertical="center" wrapText="1"/>
    </xf>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0" fillId="0" borderId="12" xfId="0" applyFont="1" applyBorder="1" applyAlignment="1">
      <alignment vertical="center"/>
    </xf>
    <xf numFmtId="0" fontId="10" fillId="0" borderId="13" xfId="0" applyFont="1" applyBorder="1" applyAlignment="1">
      <alignment vertical="center"/>
    </xf>
    <xf numFmtId="0" fontId="2" fillId="0" borderId="86" xfId="0" applyFont="1" applyBorder="1"/>
    <xf numFmtId="0" fontId="35" fillId="0" borderId="116" xfId="0" applyFont="1" applyBorder="1" applyAlignment="1">
      <alignment horizontal="left"/>
    </xf>
    <xf numFmtId="0" fontId="28" fillId="0" borderId="116" xfId="0" applyFont="1" applyBorder="1" applyAlignment="1">
      <alignment horizontal="left"/>
    </xf>
    <xf numFmtId="0" fontId="35" fillId="0" borderId="116" xfId="0" applyFont="1" applyBorder="1" applyAlignment="1">
      <alignment horizontal="left" wrapText="1"/>
    </xf>
    <xf numFmtId="0" fontId="0" fillId="0" borderId="0" xfId="0" applyAlignment="1">
      <alignment textRotation="90"/>
    </xf>
    <xf numFmtId="0" fontId="9" fillId="0" borderId="0" xfId="0" applyFont="1" applyAlignment="1">
      <alignment vertical="center"/>
    </xf>
    <xf numFmtId="0" fontId="38" fillId="0" borderId="0" xfId="0" applyFont="1"/>
    <xf numFmtId="0" fontId="26" fillId="0" borderId="15" xfId="0" applyFont="1" applyBorder="1" applyAlignment="1">
      <alignment horizontal="center" vertical="center" wrapText="1"/>
    </xf>
    <xf numFmtId="0" fontId="28" fillId="9" borderId="60" xfId="1" applyNumberFormat="1" applyFont="1" applyFill="1" applyBorder="1" applyAlignment="1">
      <alignment textRotation="90"/>
    </xf>
    <xf numFmtId="0" fontId="28" fillId="9" borderId="60" xfId="1" applyNumberFormat="1" applyFont="1" applyFill="1" applyBorder="1" applyAlignment="1">
      <alignment horizontal="left" textRotation="90"/>
    </xf>
    <xf numFmtId="0" fontId="28" fillId="9" borderId="59" xfId="1" applyNumberFormat="1" applyFont="1" applyFill="1" applyBorder="1" applyAlignment="1">
      <alignment horizontal="left" textRotation="90"/>
    </xf>
    <xf numFmtId="0" fontId="48" fillId="16" borderId="121" xfId="1" applyFont="1" applyFill="1" applyBorder="1" applyAlignment="1">
      <alignment horizontal="left" textRotation="90" wrapText="1"/>
    </xf>
    <xf numFmtId="0" fontId="48" fillId="9" borderId="122" xfId="0" applyFont="1" applyFill="1" applyBorder="1" applyAlignment="1">
      <alignment horizontal="left" vertical="center" wrapText="1"/>
    </xf>
    <xf numFmtId="0" fontId="48" fillId="0" borderId="0" xfId="0" applyFont="1" applyBorder="1" applyAlignment="1">
      <alignment horizontal="left"/>
    </xf>
    <xf numFmtId="0" fontId="48" fillId="9" borderId="122" xfId="1" applyFont="1" applyFill="1" applyBorder="1" applyAlignment="1">
      <alignment horizontal="left" textRotation="90"/>
    </xf>
    <xf numFmtId="0" fontId="48" fillId="0" borderId="0" xfId="1" applyFont="1" applyBorder="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10" fillId="0" borderId="15" xfId="0" applyFont="1" applyFill="1" applyBorder="1" applyAlignment="1">
      <alignment horizontal="left" vertical="center" wrapText="1"/>
    </xf>
    <xf numFmtId="0" fontId="4" fillId="0" borderId="17" xfId="0" applyFont="1" applyBorder="1" applyAlignment="1">
      <alignment horizontal="right" vertical="center"/>
    </xf>
    <xf numFmtId="0" fontId="2" fillId="5" borderId="0" xfId="0" applyFont="1" applyFill="1" applyAlignment="1">
      <alignment horizontal="center" vertical="center"/>
    </xf>
    <xf numFmtId="0" fontId="2" fillId="0" borderId="15" xfId="0" applyFont="1" applyBorder="1" applyAlignment="1">
      <alignment horizontal="center"/>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12" xfId="0" applyFont="1" applyBorder="1" applyAlignment="1">
      <alignment horizontal="center"/>
    </xf>
    <xf numFmtId="0" fontId="2" fillId="0" borderId="0" xfId="0" applyFont="1" applyAlignment="1">
      <alignment horizontal="center"/>
    </xf>
    <xf numFmtId="0" fontId="28" fillId="9" borderId="123"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3" xfId="1" applyNumberFormat="1" applyFont="1" applyFill="1" applyBorder="1" applyAlignment="1">
      <alignment horizontal="left" wrapText="1"/>
    </xf>
    <xf numFmtId="0" fontId="51" fillId="0" borderId="60" xfId="1" applyNumberFormat="1" applyFont="1" applyFill="1" applyBorder="1" applyAlignment="1">
      <alignment horizontal="left" wrapText="1"/>
    </xf>
    <xf numFmtId="0" fontId="51" fillId="16" borderId="60" xfId="1" applyNumberFormat="1" applyFont="1" applyFill="1" applyBorder="1" applyAlignment="1">
      <alignment horizontal="left" wrapText="1"/>
    </xf>
    <xf numFmtId="164" fontId="24" fillId="4" borderId="124"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0" fontId="6" fillId="0" borderId="0" xfId="0" applyFont="1" applyBorder="1" applyAlignment="1">
      <alignment vertical="center"/>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Border="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NumberFormat="1" applyFont="1" applyFill="1" applyBorder="1" applyAlignment="1">
      <alignment horizontal="left" vertical="center" wrapText="1"/>
    </xf>
    <xf numFmtId="0" fontId="52" fillId="0" borderId="34" xfId="1" applyFont="1" applyBorder="1" applyAlignment="1">
      <alignment vertical="center"/>
    </xf>
    <xf numFmtId="0" fontId="2" fillId="5" borderId="0" xfId="0" applyFont="1" applyFill="1" applyAlignment="1">
      <alignment horizontal="center" vertic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12" xfId="0" applyFont="1" applyBorder="1" applyAlignment="1">
      <alignment horizontal="center"/>
    </xf>
    <xf numFmtId="0" fontId="2" fillId="0" borderId="0" xfId="0" applyFont="1" applyAlignment="1">
      <alignment horizontal="center"/>
    </xf>
    <xf numFmtId="0" fontId="2" fillId="0" borderId="18" xfId="0" applyFont="1" applyBorder="1" applyAlignment="1">
      <alignment horizontal="center"/>
    </xf>
    <xf numFmtId="0" fontId="41" fillId="0" borderId="123" xfId="1" applyNumberFormat="1" applyFont="1" applyFill="1" applyBorder="1" applyAlignment="1">
      <alignment horizontal="center" wrapText="1"/>
    </xf>
    <xf numFmtId="0" fontId="28" fillId="13" borderId="123" xfId="1" applyNumberFormat="1" applyFont="1" applyFill="1" applyBorder="1" applyAlignment="1">
      <alignment horizontal="left" textRotation="90" wrapText="1"/>
    </xf>
    <xf numFmtId="0" fontId="28" fillId="13" borderId="125" xfId="1" applyNumberFormat="1" applyFont="1" applyFill="1" applyBorder="1" applyAlignment="1">
      <alignment horizontal="left" textRotation="90" wrapText="1"/>
    </xf>
    <xf numFmtId="0" fontId="27" fillId="0" borderId="126" xfId="1" applyBorder="1" applyAlignment="1">
      <alignment horizontal="center"/>
    </xf>
    <xf numFmtId="0" fontId="27" fillId="0" borderId="125" xfId="1" applyBorder="1"/>
    <xf numFmtId="0" fontId="0" fillId="0" borderId="127" xfId="0" applyFill="1" applyBorder="1"/>
    <xf numFmtId="0" fontId="4" fillId="0" borderId="45" xfId="0" applyFont="1" applyFill="1" applyBorder="1" applyAlignment="1">
      <alignment horizontal="right" vertical="center"/>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4" fillId="0" borderId="17" xfId="0" applyFont="1" applyBorder="1" applyAlignment="1">
      <alignment horizontal="right" vertical="center"/>
    </xf>
    <xf numFmtId="0" fontId="48" fillId="9" borderId="128" xfId="1" applyFont="1" applyFill="1" applyBorder="1" applyAlignment="1">
      <alignment horizontal="left" textRotation="90" wrapText="1"/>
    </xf>
    <xf numFmtId="0" fontId="0" fillId="0" borderId="0" xfId="0" applyFill="1" applyBorder="1"/>
    <xf numFmtId="0" fontId="21" fillId="0" borderId="0" xfId="0" applyFont="1" applyBorder="1" applyAlignment="1" applyProtection="1">
      <alignment horizontal="center" vertical="center"/>
      <protection locked="0"/>
    </xf>
    <xf numFmtId="0" fontId="22" fillId="0" borderId="0" xfId="0" applyFont="1" applyBorder="1" applyAlignment="1">
      <alignment horizontal="center" vertical="center"/>
    </xf>
    <xf numFmtId="0" fontId="21" fillId="0" borderId="20" xfId="0" applyFont="1" applyBorder="1" applyAlignment="1">
      <alignment horizontal="center" vertical="center"/>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Fill="1" applyBorder="1" applyAlignment="1">
      <alignment horizontal="left" vertical="top" wrapText="1"/>
    </xf>
    <xf numFmtId="0" fontId="4" fillId="0" borderId="40" xfId="0" applyFont="1" applyFill="1" applyBorder="1" applyAlignment="1">
      <alignment horizontal="left" vertical="top" wrapText="1"/>
    </xf>
    <xf numFmtId="0" fontId="4" fillId="0" borderId="42" xfId="0" applyFont="1" applyFill="1" applyBorder="1" applyAlignment="1">
      <alignment horizontal="left" vertical="top" wrapText="1"/>
    </xf>
    <xf numFmtId="0" fontId="4" fillId="0" borderId="43" xfId="0" applyFont="1" applyFill="1" applyBorder="1" applyAlignment="1">
      <alignment horizontal="left" vertical="top" wrapText="1"/>
    </xf>
    <xf numFmtId="0" fontId="2" fillId="0" borderId="0" xfId="0" applyFont="1" applyFill="1" applyBorder="1" applyAlignment="1">
      <alignment horizontal="left" vertical="center"/>
    </xf>
    <xf numFmtId="0" fontId="2" fillId="0" borderId="39" xfId="0" applyFont="1" applyFill="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10" fillId="0" borderId="44" xfId="0" applyFont="1" applyFill="1" applyBorder="1" applyAlignment="1">
      <alignment horizontal="left" vertical="center" indent="1"/>
    </xf>
    <xf numFmtId="0" fontId="10" fillId="0" borderId="50" xfId="0" applyFont="1" applyFill="1" applyBorder="1" applyAlignment="1">
      <alignment horizontal="left" vertical="center" indent="1"/>
    </xf>
    <xf numFmtId="0" fontId="2" fillId="0" borderId="45" xfId="0" applyFont="1" applyFill="1" applyBorder="1" applyAlignment="1">
      <alignment horizontal="right" wrapText="1"/>
    </xf>
    <xf numFmtId="0" fontId="2" fillId="0" borderId="0" xfId="0" applyFont="1" applyFill="1" applyBorder="1" applyAlignment="1">
      <alignment horizontal="right" wrapText="1"/>
    </xf>
    <xf numFmtId="0" fontId="2" fillId="0" borderId="38" xfId="0" applyFont="1" applyFill="1" applyBorder="1" applyAlignment="1">
      <alignment horizontal="right" wrapText="1" indent="3"/>
    </xf>
    <xf numFmtId="0" fontId="2" fillId="0" borderId="39" xfId="0" applyFont="1" applyFill="1" applyBorder="1" applyAlignment="1">
      <alignment horizontal="right" wrapText="1" indent="3"/>
    </xf>
    <xf numFmtId="0" fontId="2" fillId="0" borderId="45"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45" xfId="0" applyFont="1" applyFill="1" applyBorder="1" applyAlignment="1">
      <alignment horizontal="center" vertical="center"/>
    </xf>
    <xf numFmtId="0" fontId="4" fillId="0" borderId="6" xfId="0" applyFont="1" applyFill="1" applyBorder="1" applyAlignment="1">
      <alignment horizontal="center" vertical="center"/>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0" fillId="0" borderId="44" xfId="0" applyFont="1" applyFill="1" applyBorder="1" applyAlignment="1">
      <alignment horizontal="left" vertical="center"/>
    </xf>
    <xf numFmtId="0" fontId="10" fillId="0" borderId="50" xfId="0" applyFont="1" applyFill="1" applyBorder="1" applyAlignment="1">
      <alignment horizontal="left" vertical="center"/>
    </xf>
    <xf numFmtId="0" fontId="11" fillId="0" borderId="44" xfId="0" applyFont="1" applyBorder="1" applyAlignment="1">
      <alignment horizontal="center"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7" xfId="0" applyFont="1" applyFill="1" applyBorder="1" applyAlignment="1">
      <alignment horizontal="right" indent="4"/>
    </xf>
    <xf numFmtId="0" fontId="2" fillId="0" borderId="18" xfId="0" applyFont="1" applyFill="1" applyBorder="1" applyAlignment="1">
      <alignment horizontal="right" indent="4"/>
    </xf>
    <xf numFmtId="0" fontId="4" fillId="0" borderId="17" xfId="0" applyFont="1" applyFill="1" applyBorder="1" applyAlignment="1">
      <alignment horizontal="right" vertical="center" indent="5"/>
    </xf>
    <xf numFmtId="0" fontId="4" fillId="0" borderId="6" xfId="0" applyFont="1" applyFill="1" applyBorder="1" applyAlignment="1">
      <alignment horizontal="right" vertical="center" indent="5"/>
    </xf>
    <xf numFmtId="0" fontId="2" fillId="0" borderId="17" xfId="0" applyFont="1" applyBorder="1" applyAlignment="1">
      <alignment horizontal="right"/>
    </xf>
    <xf numFmtId="0" fontId="2" fillId="0" borderId="0" xfId="0" applyFont="1" applyBorder="1" applyAlignment="1">
      <alignment horizontal="right"/>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Fill="1" applyBorder="1" applyAlignment="1">
      <alignment horizontal="left" vertical="center" wrapText="1"/>
    </xf>
    <xf numFmtId="0" fontId="2" fillId="0" borderId="40" xfId="0" applyFont="1" applyFill="1" applyBorder="1" applyAlignment="1">
      <alignment horizontal="left" vertical="center" wrapText="1"/>
    </xf>
    <xf numFmtId="0" fontId="2" fillId="0" borderId="42"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4" fillId="0" borderId="45" xfId="0" applyFont="1" applyFill="1" applyBorder="1" applyAlignment="1">
      <alignment horizontal="right" vertical="center"/>
    </xf>
    <xf numFmtId="0" fontId="4" fillId="0" borderId="6" xfId="0" applyFont="1" applyFill="1" applyBorder="1" applyAlignment="1">
      <alignment horizontal="right" vertical="center"/>
    </xf>
    <xf numFmtId="0" fontId="22" fillId="0" borderId="77" xfId="0" applyFont="1" applyBorder="1" applyAlignment="1">
      <alignment horizontal="center" vertical="center"/>
    </xf>
    <xf numFmtId="0" fontId="10" fillId="0" borderId="17"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8" xfId="0" applyFont="1" applyFill="1" applyBorder="1" applyAlignment="1">
      <alignment horizontal="left" vertical="center" wrapText="1"/>
    </xf>
    <xf numFmtId="0" fontId="4" fillId="0" borderId="39" xfId="0" applyFont="1" applyFill="1" applyBorder="1" applyAlignment="1">
      <alignment horizontal="left" vertical="center" wrapText="1" indent="1"/>
    </xf>
    <xf numFmtId="0" fontId="4" fillId="0" borderId="40" xfId="0" applyFont="1" applyFill="1" applyBorder="1" applyAlignment="1">
      <alignment horizontal="left" vertical="center" wrapText="1" indent="1"/>
    </xf>
    <xf numFmtId="0" fontId="4" fillId="0" borderId="42"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17" xfId="0" applyFont="1" applyFill="1" applyBorder="1" applyAlignment="1">
      <alignment horizontal="right" vertical="center" indent="1"/>
    </xf>
    <xf numFmtId="0" fontId="4" fillId="0" borderId="6" xfId="0" applyFont="1" applyFill="1" applyBorder="1" applyAlignment="1">
      <alignment horizontal="right" vertical="center" indent="1"/>
    </xf>
    <xf numFmtId="0" fontId="5" fillId="0" borderId="0" xfId="0" applyFont="1" applyBorder="1" applyAlignment="1">
      <alignment horizontal="center" vertical="center"/>
    </xf>
    <xf numFmtId="0" fontId="9" fillId="3" borderId="84" xfId="0" applyFont="1" applyFill="1" applyBorder="1" applyAlignment="1">
      <alignment horizontal="center" vertical="center"/>
    </xf>
    <xf numFmtId="0" fontId="10" fillId="0" borderId="39" xfId="0" applyFont="1" applyFill="1" applyBorder="1" applyAlignment="1">
      <alignment horizontal="left" vertical="center" wrapText="1" indent="1"/>
    </xf>
    <xf numFmtId="0" fontId="10" fillId="0" borderId="79" xfId="0" applyFont="1" applyFill="1" applyBorder="1" applyAlignment="1">
      <alignment horizontal="left" vertical="center" wrapText="1" indent="1"/>
    </xf>
    <xf numFmtId="0" fontId="2" fillId="0" borderId="0" xfId="0" applyFont="1" applyBorder="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Fill="1" applyBorder="1" applyAlignment="1">
      <alignment horizontal="left" vertical="center" wrapText="1" indent="1"/>
    </xf>
    <xf numFmtId="0" fontId="10" fillId="0" borderId="81" xfId="0" applyFont="1" applyFill="1" applyBorder="1" applyAlignment="1">
      <alignment horizontal="left" vertical="center" wrapText="1" indent="1"/>
    </xf>
    <xf numFmtId="0" fontId="10" fillId="0" borderId="44" xfId="0" applyFont="1" applyFill="1" applyBorder="1" applyAlignment="1">
      <alignment horizontal="left" vertical="center" wrapText="1"/>
    </xf>
    <xf numFmtId="0" fontId="10" fillId="0" borderId="50" xfId="0" applyFont="1" applyFill="1" applyBorder="1" applyAlignment="1">
      <alignment horizontal="left" vertical="center" wrapText="1"/>
    </xf>
    <xf numFmtId="0" fontId="16" fillId="7" borderId="17"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8" xfId="0" applyFont="1" applyFill="1" applyBorder="1" applyAlignment="1">
      <alignment horizontal="left" vertical="center"/>
    </xf>
    <xf numFmtId="0" fontId="2" fillId="0" borderId="39" xfId="0" applyFont="1" applyFill="1" applyBorder="1" applyAlignment="1">
      <alignment horizontal="left" wrapText="1" indent="1"/>
    </xf>
    <xf numFmtId="0" fontId="2" fillId="0" borderId="40" xfId="0" applyFont="1" applyFill="1" applyBorder="1" applyAlignment="1">
      <alignment horizontal="left" wrapText="1" indent="1"/>
    </xf>
    <xf numFmtId="0" fontId="2" fillId="0" borderId="42" xfId="0" applyFont="1" applyFill="1" applyBorder="1" applyAlignment="1">
      <alignment horizontal="left" wrapText="1" indent="1"/>
    </xf>
    <xf numFmtId="0" fontId="2" fillId="0" borderId="43" xfId="0" applyFont="1" applyFill="1" applyBorder="1" applyAlignment="1">
      <alignment horizontal="left" wrapText="1" indent="1"/>
    </xf>
    <xf numFmtId="0" fontId="22" fillId="0" borderId="51" xfId="0" applyFont="1" applyFill="1" applyBorder="1" applyAlignment="1">
      <alignment horizontal="center" vertical="center" wrapText="1"/>
    </xf>
    <xf numFmtId="0" fontId="22" fillId="0" borderId="39" xfId="0" applyFont="1" applyFill="1" applyBorder="1" applyAlignment="1">
      <alignment horizontal="center" vertical="center" wrapText="1"/>
    </xf>
    <xf numFmtId="0" fontId="22" fillId="0" borderId="79"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40" fillId="0" borderId="38" xfId="0" applyFont="1" applyFill="1" applyBorder="1" applyAlignment="1">
      <alignment horizontal="center"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0" xfId="0" applyFont="1" applyFill="1" applyBorder="1" applyAlignment="1">
      <alignment horizontal="center" vertical="center"/>
    </xf>
    <xf numFmtId="0" fontId="4" fillId="0" borderId="17" xfId="0" applyFont="1" applyFill="1" applyBorder="1" applyAlignment="1">
      <alignment horizontal="center" vertical="center"/>
    </xf>
    <xf numFmtId="0" fontId="4" fillId="0" borderId="17"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5" xfId="0" applyFont="1" applyFill="1" applyBorder="1" applyAlignment="1">
      <alignment horizontal="left" vertical="center" indent="1"/>
    </xf>
    <xf numFmtId="0" fontId="10" fillId="0" borderId="16" xfId="0" applyFont="1" applyFill="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Fill="1" applyBorder="1" applyAlignment="1">
      <alignment horizontal="left" vertical="center" indent="1"/>
    </xf>
    <xf numFmtId="0" fontId="10" fillId="0" borderId="93" xfId="0" applyFont="1" applyFill="1" applyBorder="1" applyAlignment="1">
      <alignment horizontal="left" vertical="center" indent="1"/>
    </xf>
    <xf numFmtId="0" fontId="2" fillId="5" borderId="0" xfId="0" applyFont="1" applyFill="1" applyBorder="1" applyAlignment="1">
      <alignment horizontal="left" wrapText="1"/>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5" borderId="0" xfId="0" applyFont="1" applyFill="1" applyBorder="1" applyAlignment="1">
      <alignment horizont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6" fillId="5" borderId="0" xfId="0" applyFont="1" applyFill="1" applyBorder="1" applyAlignment="1">
      <alignment horizontal="left" vertical="center"/>
    </xf>
    <xf numFmtId="0" fontId="2" fillId="0" borderId="31" xfId="0" applyFont="1" applyFill="1" applyBorder="1" applyAlignment="1">
      <alignment horizontal="left" wrapText="1"/>
    </xf>
    <xf numFmtId="0" fontId="2" fillId="0" borderId="17" xfId="0" applyFont="1" applyFill="1" applyBorder="1" applyAlignment="1">
      <alignment horizontal="left" wrapText="1"/>
    </xf>
    <xf numFmtId="0" fontId="2" fillId="0" borderId="14"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10" fillId="0" borderId="11"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5" xfId="0" applyFont="1" applyFill="1" applyBorder="1" applyAlignment="1">
      <alignment horizontal="left" vertical="center"/>
    </xf>
    <xf numFmtId="0" fontId="2" fillId="0" borderId="17" xfId="0" applyFont="1" applyFill="1" applyBorder="1" applyAlignment="1">
      <alignment horizontal="center" vertical="center"/>
    </xf>
    <xf numFmtId="0" fontId="2" fillId="0" borderId="18"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2" fillId="0" borderId="17" xfId="0" applyFont="1" applyFill="1" applyBorder="1" applyAlignment="1">
      <alignment horizontal="center"/>
    </xf>
    <xf numFmtId="0" fontId="13" fillId="0" borderId="0" xfId="0" applyFont="1" applyBorder="1" applyAlignment="1">
      <alignment horizontal="center" vertical="center"/>
    </xf>
    <xf numFmtId="0" fontId="13" fillId="0" borderId="20" xfId="0" applyFont="1" applyBorder="1" applyAlignment="1">
      <alignment horizontal="center" vertical="center"/>
    </xf>
    <xf numFmtId="0" fontId="9" fillId="3" borderId="21" xfId="0" applyFont="1" applyFill="1" applyBorder="1" applyAlignment="1">
      <alignment horizontal="center" vertical="center"/>
    </xf>
    <xf numFmtId="0" fontId="21" fillId="0" borderId="0" xfId="0" applyFont="1" applyAlignment="1" applyProtection="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7"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1" xfId="0" applyFont="1" applyFill="1" applyBorder="1" applyAlignment="1">
      <alignment horizontal="left" vertical="center" wrapText="1"/>
    </xf>
    <xf numFmtId="0" fontId="10" fillId="0" borderId="15" xfId="0" applyFont="1" applyFill="1" applyBorder="1" applyAlignment="1">
      <alignment horizontal="left" vertical="center" wrapText="1"/>
    </xf>
    <xf numFmtId="0" fontId="9" fillId="3" borderId="17"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3" xfId="0" applyFont="1" applyFill="1" applyBorder="1" applyAlignment="1">
      <alignment horizontal="right" vertical="center" wrapText="1"/>
    </xf>
    <xf numFmtId="0" fontId="2" fillId="0" borderId="35" xfId="0" applyFont="1" applyFill="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Border="1" applyAlignment="1">
      <alignment horizontal="left" vertical="center"/>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6" fillId="2" borderId="17" xfId="0" applyFont="1" applyFill="1" applyBorder="1" applyAlignment="1">
      <alignment horizontal="left" vertical="center"/>
    </xf>
    <xf numFmtId="0" fontId="6" fillId="2" borderId="0" xfId="0" applyFont="1" applyFill="1" applyBorder="1" applyAlignment="1">
      <alignment horizontal="left" vertical="center"/>
    </xf>
    <xf numFmtId="0" fontId="6" fillId="2" borderId="18" xfId="0" applyFont="1" applyFill="1" applyBorder="1" applyAlignment="1">
      <alignment horizontal="left" vertical="center"/>
    </xf>
    <xf numFmtId="0" fontId="2" fillId="0" borderId="38" xfId="0" applyFont="1" applyFill="1" applyBorder="1" applyAlignment="1">
      <alignment horizontal="left" wrapText="1"/>
    </xf>
    <xf numFmtId="0" fontId="2" fillId="0" borderId="41" xfId="0" applyFont="1" applyFill="1" applyBorder="1" applyAlignment="1">
      <alignment horizontal="left" wrapText="1"/>
    </xf>
    <xf numFmtId="0" fontId="2" fillId="0" borderId="42" xfId="0" applyFont="1" applyFill="1" applyBorder="1" applyAlignment="1">
      <alignment horizontal="center" vertical="center"/>
    </xf>
    <xf numFmtId="0" fontId="2" fillId="0" borderId="43" xfId="0" applyFont="1" applyFill="1" applyBorder="1" applyAlignment="1">
      <alignment horizontal="center" vertical="center"/>
    </xf>
    <xf numFmtId="0" fontId="5" fillId="0" borderId="20" xfId="0" applyFont="1" applyBorder="1" applyAlignment="1">
      <alignment horizontal="center" vertical="center"/>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8" fillId="3" borderId="0" xfId="0" applyFont="1" applyFill="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3" fillId="0" borderId="0" xfId="0" applyFont="1" applyBorder="1" applyAlignment="1">
      <alignment horizontal="right" vertical="top" indent="1"/>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3" fillId="5" borderId="68" xfId="0" applyFont="1" applyFill="1" applyBorder="1" applyAlignment="1">
      <alignment horizontal="right" vertical="center" indent="1"/>
    </xf>
    <xf numFmtId="0" fontId="13" fillId="5" borderId="0" xfId="0" applyFont="1" applyFill="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10" fillId="0" borderId="14" xfId="0" applyFont="1" applyBorder="1" applyAlignment="1">
      <alignment horizontal="left" vertical="center" wrapText="1"/>
    </xf>
    <xf numFmtId="0" fontId="10" fillId="0" borderId="15" xfId="0" applyFont="1" applyBorder="1" applyAlignment="1">
      <alignment horizontal="left" vertical="center" wrapText="1"/>
    </xf>
    <xf numFmtId="0" fontId="9" fillId="5" borderId="0" xfId="0" applyFont="1" applyFill="1" applyAlignment="1">
      <alignment horizontal="center" vertical="center"/>
    </xf>
    <xf numFmtId="0" fontId="10" fillId="5" borderId="0" xfId="0" applyFont="1" applyFill="1" applyAlignment="1">
      <alignment horizontal="left" vertical="center"/>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24" fillId="0" borderId="0" xfId="0" applyFont="1" applyAlignment="1">
      <alignment horizontal="center" vertical="center" wrapText="1"/>
    </xf>
    <xf numFmtId="0" fontId="10" fillId="0" borderId="11" xfId="0" applyFont="1" applyBorder="1" applyAlignment="1">
      <alignment horizontal="left"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6" fillId="2" borderId="0" xfId="0" applyFont="1" applyFill="1" applyAlignment="1">
      <alignment horizontal="left"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 fillId="0" borderId="0" xfId="0" applyFont="1" applyBorder="1" applyAlignment="1">
      <alignment horizontal="right" vertical="top" wrapText="1"/>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50" fillId="0" borderId="49" xfId="0" applyFont="1" applyBorder="1" applyAlignment="1">
      <alignment horizontal="left" vertical="center" wrapText="1"/>
    </xf>
    <xf numFmtId="0" fontId="50" fillId="0" borderId="44" xfId="0" applyFont="1" applyBorder="1" applyAlignment="1">
      <alignment horizontal="left" vertical="center" wrapText="1"/>
    </xf>
    <xf numFmtId="0" fontId="50" fillId="0" borderId="50" xfId="0" applyFont="1" applyBorder="1" applyAlignment="1">
      <alignment horizontal="left" vertical="center" wrapText="1"/>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3" fillId="0" borderId="68" xfId="0" applyFont="1" applyBorder="1" applyAlignment="1">
      <alignment horizontal="center" vertical="top"/>
    </xf>
    <xf numFmtId="0" fontId="23" fillId="0" borderId="0" xfId="0" applyFont="1" applyBorder="1" applyAlignment="1">
      <alignment horizontal="center" vertical="top"/>
    </xf>
    <xf numFmtId="0" fontId="23" fillId="0" borderId="68" xfId="0" applyFont="1" applyBorder="1" applyAlignment="1">
      <alignment horizontal="left" vertical="center"/>
    </xf>
    <xf numFmtId="0" fontId="23" fillId="0" borderId="0" xfId="0" applyFont="1" applyBorder="1" applyAlignment="1">
      <alignment horizontal="left" vertical="center"/>
    </xf>
    <xf numFmtId="0" fontId="23" fillId="0" borderId="68" xfId="0" applyFont="1" applyBorder="1" applyAlignment="1">
      <alignment horizontal="left" vertical="top"/>
    </xf>
    <xf numFmtId="0" fontId="23" fillId="0" borderId="0" xfId="0" applyFont="1" applyBorder="1" applyAlignment="1">
      <alignment horizontal="left" vertical="top"/>
    </xf>
    <xf numFmtId="0" fontId="23" fillId="0" borderId="68" xfId="0" applyFont="1" applyBorder="1" applyAlignment="1">
      <alignment vertical="center"/>
    </xf>
    <xf numFmtId="0" fontId="23" fillId="0" borderId="0" xfId="0" applyFont="1" applyBorder="1" applyAlignment="1">
      <alignment vertical="center"/>
    </xf>
    <xf numFmtId="0" fontId="16" fillId="12" borderId="17" xfId="0" applyFont="1" applyFill="1" applyBorder="1" applyAlignment="1">
      <alignment horizontal="left" vertical="center"/>
    </xf>
    <xf numFmtId="0" fontId="16" fillId="12" borderId="0" xfId="0" applyFont="1" applyFill="1" applyBorder="1" applyAlignment="1">
      <alignment horizontal="left" vertical="center"/>
    </xf>
    <xf numFmtId="0" fontId="16" fillId="12" borderId="18" xfId="0" applyFont="1" applyFill="1" applyBorder="1" applyAlignment="1">
      <alignment horizontal="left"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Fill="1" applyBorder="1" applyAlignment="1">
      <alignment horizontal="left" vertical="center" wrapText="1"/>
    </xf>
    <xf numFmtId="0" fontId="4" fillId="0" borderId="40" xfId="0" applyFont="1" applyFill="1" applyBorder="1" applyAlignment="1">
      <alignment horizontal="left" vertical="center" wrapText="1"/>
    </xf>
    <xf numFmtId="0" fontId="4" fillId="0" borderId="42"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13" fillId="0" borderId="11"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4" fillId="0" borderId="17" xfId="0" applyFont="1" applyBorder="1" applyAlignment="1">
      <alignment horizontal="right" vertical="center"/>
    </xf>
    <xf numFmtId="0" fontId="4" fillId="0" borderId="0" xfId="0" applyFont="1" applyBorder="1" applyAlignment="1">
      <alignment horizontal="right" vertical="center"/>
    </xf>
    <xf numFmtId="0" fontId="4" fillId="0" borderId="6" xfId="0" applyFont="1" applyBorder="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Border="1" applyAlignment="1">
      <alignment horizontal="right" vertical="center" wrapText="1"/>
    </xf>
    <xf numFmtId="0" fontId="2" fillId="0" borderId="17" xfId="0" applyFont="1" applyBorder="1" applyAlignment="1">
      <alignment horizontal="center" vertical="center"/>
    </xf>
    <xf numFmtId="0" fontId="2" fillId="0" borderId="0" xfId="0" applyFont="1" applyAlignment="1">
      <alignment horizontal="center" vertical="center"/>
    </xf>
    <xf numFmtId="0" fontId="2" fillId="0" borderId="18" xfId="0" applyFont="1" applyBorder="1" applyAlignment="1">
      <alignment horizontal="center" vertical="center"/>
    </xf>
    <xf numFmtId="0" fontId="2" fillId="0" borderId="17" xfId="0" applyFont="1" applyBorder="1" applyAlignment="1">
      <alignment horizontal="right" vertic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20" fillId="0" borderId="0" xfId="0" applyFont="1" applyAlignment="1" applyProtection="1">
      <alignment horizontal="center" vertical="center"/>
    </xf>
    <xf numFmtId="0" fontId="4" fillId="0" borderId="17" xfId="0" applyFont="1" applyBorder="1" applyAlignment="1">
      <alignment horizontal="center" vertical="center"/>
    </xf>
    <xf numFmtId="0" fontId="4" fillId="0" borderId="6" xfId="0" applyFont="1" applyBorder="1" applyAlignment="1">
      <alignment horizontal="center" vertic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3" fillId="0" borderId="68"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7" xfId="0" applyFont="1" applyBorder="1" applyAlignment="1">
      <alignment horizontal="right" vertical="center" wrapText="1" inden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1"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6" fillId="5" borderId="0" xfId="0" applyFont="1" applyFill="1" applyAlignment="1">
      <alignment horizontal="left" vertical="center"/>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right" vertical="center" wrapTex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21" fillId="0" borderId="0" xfId="0" applyFont="1" applyAlignment="1" applyProtection="1">
      <alignment horizontal="center" vertical="center"/>
      <protection locked="0"/>
    </xf>
    <xf numFmtId="0" fontId="2" fillId="0" borderId="39" xfId="0" applyFont="1" applyBorder="1" applyAlignment="1">
      <alignment horizontal="center" vertical="center" wrapText="1"/>
    </xf>
    <xf numFmtId="0" fontId="14" fillId="0" borderId="39" xfId="0" applyFont="1" applyFill="1" applyBorder="1" applyAlignment="1">
      <alignment horizontal="center" vertical="center" wrapText="1"/>
    </xf>
    <xf numFmtId="0" fontId="14" fillId="0" borderId="39" xfId="0" applyFont="1" applyBorder="1" applyAlignment="1">
      <alignment horizontal="center" vertical="center" wrapText="1"/>
    </xf>
    <xf numFmtId="0" fontId="4" fillId="0" borderId="45" xfId="0" applyFont="1" applyBorder="1" applyAlignment="1">
      <alignment horizontal="center" vertical="center"/>
    </xf>
    <xf numFmtId="0" fontId="40" fillId="0" borderId="49" xfId="0" applyFont="1" applyFill="1" applyBorder="1" applyAlignment="1">
      <alignment horizontal="left" vertical="center"/>
    </xf>
    <xf numFmtId="0" fontId="40" fillId="0" borderId="44" xfId="0" applyFont="1" applyFill="1" applyBorder="1" applyAlignment="1">
      <alignment horizontal="left" vertical="center"/>
    </xf>
    <xf numFmtId="0" fontId="40" fillId="0" borderId="50" xfId="0" applyFont="1" applyFill="1" applyBorder="1" applyAlignment="1">
      <alignment horizontal="left" vertical="center"/>
    </xf>
    <xf numFmtId="0" fontId="9" fillId="3" borderId="51"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2" fillId="0" borderId="0" xfId="0" applyFont="1" applyAlignment="1">
      <alignment horizontal="center"/>
    </xf>
    <xf numFmtId="0" fontId="2" fillId="0" borderId="18" xfId="0" applyFont="1" applyBorder="1" applyAlignment="1">
      <alignment horizontal="center"/>
    </xf>
    <xf numFmtId="0" fontId="4" fillId="0" borderId="45" xfId="0" applyFont="1" applyBorder="1" applyAlignment="1">
      <alignment horizontal="right" vertical="center" indent="1"/>
    </xf>
    <xf numFmtId="0" fontId="4" fillId="0" borderId="6" xfId="0" applyFont="1" applyBorder="1" applyAlignment="1">
      <alignment horizontal="right" vertical="center" indent="1"/>
    </xf>
    <xf numFmtId="0" fontId="4" fillId="0" borderId="17"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8" xfId="0" applyFont="1" applyBorder="1" applyAlignment="1">
      <alignment horizontal="left" vertical="center" indent="1"/>
    </xf>
    <xf numFmtId="0" fontId="4" fillId="0" borderId="119" xfId="0" applyFont="1" applyBorder="1" applyAlignment="1">
      <alignment horizontal="left" vertical="center" indent="1"/>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Fill="1" applyBorder="1" applyAlignment="1">
      <alignment horizontal="right" vertical="center" wrapText="1"/>
    </xf>
    <xf numFmtId="0" fontId="2" fillId="0" borderId="0" xfId="0" applyFont="1" applyFill="1" applyBorder="1" applyAlignment="1">
      <alignment horizontal="right" vertical="center" wrapText="1"/>
    </xf>
    <xf numFmtId="0" fontId="2" fillId="0" borderId="17" xfId="0" applyFont="1" applyBorder="1" applyAlignment="1">
      <alignment horizontal="right" wrapText="1"/>
    </xf>
    <xf numFmtId="0" fontId="2" fillId="0" borderId="0" xfId="0" applyFont="1" applyBorder="1" applyAlignment="1">
      <alignment horizontal="right" wrapText="1"/>
    </xf>
    <xf numFmtId="0" fontId="10" fillId="0" borderId="12" xfId="0" applyFont="1" applyFill="1" applyBorder="1" applyAlignment="1">
      <alignment horizontal="left" vertical="center" wrapText="1"/>
    </xf>
    <xf numFmtId="0" fontId="10" fillId="0" borderId="13" xfId="0" applyFont="1" applyFill="1" applyBorder="1" applyAlignment="1">
      <alignment horizontal="left" vertical="center" wrapText="1"/>
    </xf>
    <xf numFmtId="0" fontId="3" fillId="0" borderId="12" xfId="0" applyFont="1" applyFill="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3" fillId="0" borderId="11" xfId="0" applyFont="1" applyFill="1" applyBorder="1" applyAlignment="1">
      <alignment horizontal="left" vertical="center" indent="1"/>
    </xf>
    <xf numFmtId="0" fontId="13" fillId="0" borderId="12" xfId="0" applyFont="1" applyFill="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Fill="1" applyBorder="1" applyAlignment="1">
      <alignment horizontal="center" vertical="center"/>
    </xf>
    <xf numFmtId="0" fontId="10" fillId="0" borderId="12" xfId="0" applyFont="1" applyFill="1" applyBorder="1" applyAlignment="1">
      <alignment horizontal="center" vertical="center"/>
    </xf>
    <xf numFmtId="0" fontId="10" fillId="0" borderId="13" xfId="0" applyFont="1" applyFill="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2" fillId="0" borderId="33" xfId="0" applyFont="1" applyFill="1" applyBorder="1" applyAlignment="1">
      <alignment horizontal="right" vertical="center" wrapText="1" indent="1"/>
    </xf>
    <xf numFmtId="0" fontId="2" fillId="0" borderId="35" xfId="0" applyFont="1" applyFill="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Border="1" applyAlignment="1">
      <alignment horizontal="left" vertical="center"/>
    </xf>
    <xf numFmtId="0" fontId="16" fillId="2" borderId="18" xfId="0" applyFont="1" applyFill="1" applyBorder="1" applyAlignment="1">
      <alignment horizontal="left" vertical="center"/>
    </xf>
    <xf numFmtId="0" fontId="21" fillId="0" borderId="15" xfId="0" applyFont="1" applyBorder="1" applyAlignment="1" applyProtection="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17"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10" fillId="0" borderId="120" xfId="0" applyFont="1" applyBorder="1" applyAlignment="1">
      <alignment horizontal="center" vertical="center" wrapText="1"/>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cellXfs>
  <cellStyles count="4">
    <cellStyle name="Comma" xfId="2" builtinId="3"/>
    <cellStyle name="Normal" xfId="0" builtinId="0"/>
    <cellStyle name="Normal 2" xfId="1"/>
    <cellStyle name="Percent" xfId="3" builtinId="5"/>
  </cellStyles>
  <dxfs count="36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65"/>
      <tableStyleElement type="headerRow" dxfId="364"/>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63"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onnections" Target="connections.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eetMetadata" Target="metadata.xml"/><Relationship Id="rId61"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7" t="s">
        <v>155</v>
      </c>
      <c r="B1" s="617" t="s">
        <v>1236</v>
      </c>
      <c r="C1" s="617" t="s">
        <v>1237</v>
      </c>
      <c r="D1" s="617" t="s">
        <v>226</v>
      </c>
      <c r="E1" s="618" t="s">
        <v>1243</v>
      </c>
      <c r="F1" s="618" t="s">
        <v>1244</v>
      </c>
      <c r="G1" s="617" t="s">
        <v>1238</v>
      </c>
      <c r="H1" s="617" t="s">
        <v>1268</v>
      </c>
      <c r="I1" s="617" t="s">
        <v>1269</v>
      </c>
      <c r="J1" s="617" t="s">
        <v>1711</v>
      </c>
    </row>
    <row r="2" spans="1:10">
      <c r="A2" s="717" t="s">
        <v>1757</v>
      </c>
      <c r="B2" s="717" t="s">
        <v>1757</v>
      </c>
      <c r="C2" s="717" t="s">
        <v>1757</v>
      </c>
      <c r="D2" s="717" t="s">
        <v>1757</v>
      </c>
      <c r="E2" s="718">
        <v>11111</v>
      </c>
      <c r="F2" s="717" t="s">
        <v>1757</v>
      </c>
      <c r="G2" s="718">
        <v>11111</v>
      </c>
      <c r="H2" s="719" t="s">
        <v>67</v>
      </c>
      <c r="I2" s="719">
        <v>1</v>
      </c>
      <c r="J2" s="616" t="s">
        <v>1936</v>
      </c>
    </row>
    <row r="3" spans="1:10">
      <c r="A3" s="619" t="s">
        <v>216</v>
      </c>
      <c r="B3" s="619" t="s">
        <v>295</v>
      </c>
      <c r="C3" s="619" t="s">
        <v>295</v>
      </c>
      <c r="D3" s="619" t="str">
        <f t="shared" ref="D3:D13" si="0">C3</f>
        <v>Gilgil</v>
      </c>
      <c r="E3" s="693">
        <v>10</v>
      </c>
      <c r="F3" s="620" t="str">
        <f t="shared" ref="F3:F13" si="1">D3</f>
        <v>Gilgil</v>
      </c>
      <c r="G3" s="693">
        <v>10</v>
      </c>
      <c r="H3" s="619" t="s">
        <v>67</v>
      </c>
      <c r="I3" s="619">
        <v>1</v>
      </c>
      <c r="J3" s="621" t="s">
        <v>1712</v>
      </c>
    </row>
    <row r="4" spans="1:10">
      <c r="A4" s="619" t="s">
        <v>216</v>
      </c>
      <c r="B4" s="619" t="s">
        <v>330</v>
      </c>
      <c r="C4" s="619" t="s">
        <v>1752</v>
      </c>
      <c r="D4" s="619" t="str">
        <f t="shared" si="0"/>
        <v>Keringet</v>
      </c>
      <c r="E4" s="693">
        <v>38</v>
      </c>
      <c r="F4" s="620" t="str">
        <f t="shared" si="1"/>
        <v>Keringet</v>
      </c>
      <c r="G4" s="693">
        <v>38</v>
      </c>
      <c r="H4" s="719" t="s">
        <v>67</v>
      </c>
      <c r="I4" s="719">
        <v>1</v>
      </c>
    </row>
    <row r="5" spans="1:10">
      <c r="A5" s="619" t="s">
        <v>216</v>
      </c>
      <c r="B5" s="619" t="s">
        <v>217</v>
      </c>
      <c r="C5" s="619" t="s">
        <v>1753</v>
      </c>
      <c r="D5" s="619" t="str">
        <f t="shared" si="0"/>
        <v>Elburgon</v>
      </c>
      <c r="E5" s="693">
        <v>67</v>
      </c>
      <c r="F5" s="620" t="str">
        <f t="shared" si="1"/>
        <v>Elburgon</v>
      </c>
      <c r="G5" s="693">
        <v>67</v>
      </c>
      <c r="H5" s="619" t="s">
        <v>67</v>
      </c>
      <c r="I5" s="619">
        <v>1</v>
      </c>
    </row>
    <row r="6" spans="1:10">
      <c r="A6" s="619" t="s">
        <v>216</v>
      </c>
      <c r="B6" s="619" t="s">
        <v>217</v>
      </c>
      <c r="C6" s="619" t="s">
        <v>217</v>
      </c>
      <c r="D6" s="619" t="str">
        <f t="shared" si="0"/>
        <v>Molo</v>
      </c>
      <c r="E6" s="693">
        <v>69</v>
      </c>
      <c r="F6" s="620" t="str">
        <f t="shared" si="1"/>
        <v>Molo</v>
      </c>
      <c r="G6" s="693">
        <v>69</v>
      </c>
      <c r="H6" s="719" t="s">
        <v>67</v>
      </c>
      <c r="I6" s="719">
        <v>1</v>
      </c>
    </row>
    <row r="7" spans="1:10">
      <c r="A7" s="619" t="s">
        <v>216</v>
      </c>
      <c r="B7" s="619" t="s">
        <v>219</v>
      </c>
      <c r="C7" s="619" t="s">
        <v>1239</v>
      </c>
      <c r="D7" s="619" t="str">
        <f t="shared" si="0"/>
        <v>Mai mahiu</v>
      </c>
      <c r="E7" s="693">
        <v>73</v>
      </c>
      <c r="F7" s="620" t="str">
        <f t="shared" si="1"/>
        <v>Mai mahiu</v>
      </c>
      <c r="G7" s="693">
        <v>73</v>
      </c>
      <c r="H7" s="619" t="s">
        <v>67</v>
      </c>
      <c r="I7" s="619">
        <v>1</v>
      </c>
    </row>
    <row r="8" spans="1:10">
      <c r="A8" s="619" t="s">
        <v>216</v>
      </c>
      <c r="B8" s="619" t="s">
        <v>219</v>
      </c>
      <c r="C8" s="619" t="s">
        <v>1241</v>
      </c>
      <c r="D8" s="619" t="str">
        <f t="shared" si="0"/>
        <v>Viwandani</v>
      </c>
      <c r="E8" s="693">
        <v>77</v>
      </c>
      <c r="F8" s="620" t="str">
        <f t="shared" si="1"/>
        <v>Viwandani</v>
      </c>
      <c r="G8" s="693">
        <v>77</v>
      </c>
      <c r="H8" s="719" t="s">
        <v>67</v>
      </c>
      <c r="I8" s="719">
        <v>1</v>
      </c>
    </row>
    <row r="9" spans="1:10">
      <c r="A9" s="619" t="s">
        <v>216</v>
      </c>
      <c r="B9" s="619" t="s">
        <v>279</v>
      </c>
      <c r="C9" s="619" t="s">
        <v>1240</v>
      </c>
      <c r="D9" s="619" t="str">
        <f t="shared" si="0"/>
        <v>Biashara</v>
      </c>
      <c r="E9" s="693">
        <v>78</v>
      </c>
      <c r="F9" s="620" t="str">
        <f t="shared" si="1"/>
        <v>Biashara</v>
      </c>
      <c r="G9" s="693">
        <v>78</v>
      </c>
      <c r="H9" s="619" t="s">
        <v>67</v>
      </c>
      <c r="I9" s="619">
        <v>1</v>
      </c>
    </row>
    <row r="10" spans="1:10">
      <c r="A10" s="619" t="s">
        <v>216</v>
      </c>
      <c r="B10" s="619" t="s">
        <v>221</v>
      </c>
      <c r="C10" s="619" t="s">
        <v>1754</v>
      </c>
      <c r="D10" s="619" t="str">
        <f t="shared" si="0"/>
        <v>London</v>
      </c>
      <c r="E10" s="693">
        <v>81</v>
      </c>
      <c r="F10" s="620" t="str">
        <f t="shared" si="1"/>
        <v>London</v>
      </c>
      <c r="G10" s="693">
        <v>81</v>
      </c>
      <c r="H10" s="619" t="s">
        <v>67</v>
      </c>
      <c r="I10" s="619">
        <v>1</v>
      </c>
    </row>
    <row r="11" spans="1:10">
      <c r="A11" s="619" t="s">
        <v>216</v>
      </c>
      <c r="B11" s="619" t="s">
        <v>222</v>
      </c>
      <c r="C11" s="619" t="s">
        <v>1755</v>
      </c>
      <c r="D11" s="619" t="str">
        <f t="shared" si="0"/>
        <v>Mau narok</v>
      </c>
      <c r="E11" s="693">
        <v>117</v>
      </c>
      <c r="F11" s="620" t="str">
        <f t="shared" si="1"/>
        <v>Mau narok</v>
      </c>
      <c r="G11" s="693">
        <v>117</v>
      </c>
      <c r="H11" s="719" t="s">
        <v>67</v>
      </c>
      <c r="I11" s="719">
        <v>1</v>
      </c>
    </row>
    <row r="12" spans="1:10">
      <c r="A12" s="619" t="s">
        <v>216</v>
      </c>
      <c r="B12" s="619" t="s">
        <v>224</v>
      </c>
      <c r="C12" s="619" t="s">
        <v>1756</v>
      </c>
      <c r="D12" s="619" t="str">
        <f t="shared" si="0"/>
        <v>Mosop</v>
      </c>
      <c r="E12" s="693">
        <v>128</v>
      </c>
      <c r="F12" s="620" t="str">
        <f t="shared" si="1"/>
        <v>Mosop</v>
      </c>
      <c r="G12" s="693">
        <v>128</v>
      </c>
      <c r="H12" s="619" t="s">
        <v>67</v>
      </c>
      <c r="I12" s="619">
        <v>1</v>
      </c>
    </row>
    <row r="13" spans="1:10">
      <c r="A13" s="619" t="s">
        <v>216</v>
      </c>
      <c r="B13" s="619" t="s">
        <v>224</v>
      </c>
      <c r="C13" s="619" t="s">
        <v>1242</v>
      </c>
      <c r="D13" s="619" t="str">
        <f t="shared" si="0"/>
        <v>Visoi</v>
      </c>
      <c r="E13" s="693">
        <v>131</v>
      </c>
      <c r="F13" s="620" t="str">
        <f t="shared" si="1"/>
        <v>Visoi</v>
      </c>
      <c r="G13" s="693">
        <v>131</v>
      </c>
      <c r="H13" s="719" t="s">
        <v>67</v>
      </c>
      <c r="I13" s="719">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D2" sqref="D2:G2"/>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c r="B1" s="15"/>
      <c r="C1" s="16"/>
      <c r="D1" s="16"/>
      <c r="E1" s="16"/>
      <c r="F1" s="16"/>
      <c r="G1" s="16"/>
      <c r="H1" s="16"/>
      <c r="I1" s="16"/>
      <c r="J1" s="16"/>
      <c r="K1" s="16"/>
      <c r="L1" s="16"/>
      <c r="M1" s="16"/>
      <c r="N1" s="16"/>
      <c r="O1" s="16"/>
      <c r="P1" s="17"/>
      <c r="Q1" s="467"/>
    </row>
    <row r="2" spans="2:20" ht="20.25" customHeight="1">
      <c r="B2" s="145" t="s">
        <v>34</v>
      </c>
      <c r="C2" s="144"/>
      <c r="D2" s="779" t="s">
        <v>1757</v>
      </c>
      <c r="E2" s="779"/>
      <c r="F2" s="779"/>
      <c r="G2" s="779"/>
      <c r="H2" s="480" t="str">
        <f>IFERROR(VLOOKUP(D2,Facilities!F1:H300,2,FALSE),"")</f>
        <v/>
      </c>
      <c r="I2" s="780" t="s">
        <v>66</v>
      </c>
      <c r="J2" s="780"/>
      <c r="K2" s="780"/>
      <c r="L2" s="488" t="str">
        <f>'Testing-HTS_TST'!K2</f>
        <v/>
      </c>
      <c r="M2" s="57"/>
      <c r="N2" s="144" t="s">
        <v>35</v>
      </c>
      <c r="O2" s="781">
        <f>VMMC_CIRC!A2</f>
        <v>0</v>
      </c>
      <c r="P2" s="781"/>
      <c r="Q2" s="467"/>
    </row>
    <row r="3" spans="2:20" ht="30.75" hidden="1" customHeight="1">
      <c r="B3" s="782" t="str">
        <f>CONCATENATE(L2,": VMMC_CIRC")</f>
        <v>: VMMC_CIRC</v>
      </c>
      <c r="C3" s="783"/>
      <c r="D3" s="783"/>
      <c r="E3" s="783"/>
      <c r="F3" s="783"/>
      <c r="G3" s="783"/>
      <c r="H3" s="783"/>
      <c r="I3" s="783"/>
      <c r="J3" s="783"/>
      <c r="K3" s="783"/>
      <c r="L3" s="783"/>
      <c r="M3" s="783"/>
      <c r="N3" s="783"/>
      <c r="O3" s="783"/>
      <c r="P3" s="784"/>
      <c r="Q3" s="467"/>
      <c r="R3" s="7"/>
      <c r="S3" s="7"/>
    </row>
    <row r="4" spans="2:20" ht="15" hidden="1" customHeight="1">
      <c r="B4" s="785" t="s">
        <v>0</v>
      </c>
      <c r="C4" s="786"/>
      <c r="D4" s="789" t="s">
        <v>1</v>
      </c>
      <c r="E4" s="789"/>
      <c r="F4" s="789"/>
      <c r="G4" s="789"/>
      <c r="H4" s="789"/>
      <c r="I4" s="789"/>
      <c r="J4" s="789"/>
      <c r="K4" s="789"/>
      <c r="L4" s="789"/>
      <c r="M4" s="789"/>
      <c r="N4" s="789"/>
      <c r="O4" s="789"/>
      <c r="P4" s="790"/>
      <c r="Q4" s="467"/>
      <c r="R4" s="483" t="e" cm="1">
        <f t="array" aca="1" ref="R4" ca="1">_xlfn.UNIQUE(VMMC_CIRC!D2:D4)</f>
        <v>#NAME?</v>
      </c>
      <c r="S4" s="481"/>
      <c r="T4" s="481"/>
    </row>
    <row r="5" spans="2:20" ht="25.5" hidden="1" customHeight="1">
      <c r="B5" s="787"/>
      <c r="C5" s="788"/>
      <c r="D5" s="791"/>
      <c r="E5" s="791"/>
      <c r="F5" s="791"/>
      <c r="G5" s="791"/>
      <c r="H5" s="791"/>
      <c r="I5" s="791"/>
      <c r="J5" s="791"/>
      <c r="K5" s="791"/>
      <c r="L5" s="791"/>
      <c r="M5" s="791"/>
      <c r="N5" s="791"/>
      <c r="O5" s="791"/>
      <c r="P5" s="792"/>
      <c r="Q5" s="467"/>
      <c r="R5" s="483"/>
      <c r="S5" s="481"/>
      <c r="T5" s="481"/>
    </row>
    <row r="6" spans="2:20" ht="9.75" hidden="1" customHeight="1">
      <c r="B6" s="33"/>
      <c r="C6" s="8"/>
      <c r="D6" s="8"/>
      <c r="E6" s="4"/>
      <c r="F6" s="4"/>
      <c r="G6" s="4"/>
      <c r="H6" s="4"/>
      <c r="I6" s="4"/>
      <c r="J6" s="4"/>
      <c r="K6" s="4"/>
      <c r="L6" s="4"/>
      <c r="M6" s="4"/>
      <c r="N6" s="4"/>
      <c r="O6" s="4"/>
      <c r="P6" s="34"/>
      <c r="Q6" s="467"/>
      <c r="R6" s="483"/>
      <c r="S6" s="481"/>
      <c r="T6" s="481"/>
    </row>
    <row r="7" spans="2:20" ht="27" hidden="1" customHeight="1">
      <c r="B7" s="35" t="s">
        <v>2</v>
      </c>
      <c r="C7" s="9"/>
      <c r="D7" s="582" t="str">
        <f>IF(SUM(C12:P12)=0,"subtotal",SUM(C12:P12))</f>
        <v>subtotal</v>
      </c>
      <c r="E7" s="3"/>
      <c r="F7" s="3"/>
      <c r="G7" s="3"/>
      <c r="H7" s="3"/>
      <c r="I7" s="3"/>
      <c r="J7" s="3"/>
      <c r="K7" s="3"/>
      <c r="L7" s="3"/>
      <c r="M7" s="3"/>
      <c r="N7" s="3"/>
      <c r="O7" s="3"/>
      <c r="P7" s="36"/>
      <c r="Q7" s="467"/>
      <c r="R7" s="481"/>
      <c r="S7" s="481"/>
      <c r="T7" s="481"/>
    </row>
    <row r="8" spans="2:20" ht="4.5" hidden="1" customHeight="1">
      <c r="B8" s="470"/>
      <c r="C8" s="10"/>
      <c r="D8" s="11"/>
      <c r="E8" s="3"/>
      <c r="F8" s="3"/>
      <c r="G8" s="3"/>
      <c r="H8" s="3"/>
      <c r="I8" s="3"/>
      <c r="J8" s="3"/>
      <c r="K8" s="3"/>
      <c r="L8" s="3"/>
      <c r="M8" s="3"/>
      <c r="N8" s="3"/>
      <c r="O8" s="3"/>
      <c r="P8" s="36"/>
      <c r="Q8" s="467"/>
      <c r="R8" s="481"/>
      <c r="S8" s="481"/>
      <c r="T8" s="481"/>
    </row>
    <row r="9" spans="2:20" ht="36.75" hidden="1" customHeight="1">
      <c r="B9" s="795" t="s">
        <v>3</v>
      </c>
      <c r="C9" s="796"/>
      <c r="D9" s="797" t="s">
        <v>4</v>
      </c>
      <c r="E9" s="797"/>
      <c r="F9" s="797"/>
      <c r="G9" s="797"/>
      <c r="H9" s="797"/>
      <c r="I9" s="797"/>
      <c r="J9" s="797"/>
      <c r="K9" s="797"/>
      <c r="L9" s="797"/>
      <c r="M9" s="797"/>
      <c r="N9" s="797"/>
      <c r="O9" s="797"/>
      <c r="P9" s="798"/>
      <c r="Q9" s="467"/>
      <c r="R9" s="481"/>
      <c r="S9" s="481"/>
      <c r="T9" s="481"/>
    </row>
    <row r="10" spans="2:20" ht="6.75" hidden="1" customHeight="1">
      <c r="B10" s="116"/>
      <c r="C10" s="331"/>
      <c r="D10" s="112"/>
      <c r="E10" s="112"/>
      <c r="F10" s="112"/>
      <c r="G10" s="112"/>
      <c r="H10" s="112"/>
      <c r="I10" s="112"/>
      <c r="J10" s="112"/>
      <c r="K10" s="112"/>
      <c r="L10" s="112"/>
      <c r="M10" s="112"/>
      <c r="N10" s="112"/>
      <c r="O10" s="112"/>
      <c r="P10" s="117"/>
      <c r="Q10" s="467"/>
      <c r="R10" s="481"/>
      <c r="S10" s="481"/>
      <c r="T10" s="481"/>
    </row>
    <row r="11" spans="2:20" hidden="1">
      <c r="B11" s="272"/>
      <c r="C11" s="467" t="s">
        <v>5</v>
      </c>
      <c r="D11" s="467" t="s">
        <v>20</v>
      </c>
      <c r="E11" s="467" t="s">
        <v>21</v>
      </c>
      <c r="F11" s="467" t="s">
        <v>22</v>
      </c>
      <c r="G11" s="467" t="s">
        <v>23</v>
      </c>
      <c r="H11" s="467" t="s">
        <v>24</v>
      </c>
      <c r="I11" s="467" t="s">
        <v>25</v>
      </c>
      <c r="J11" s="467" t="s">
        <v>26</v>
      </c>
      <c r="K11" s="467" t="s">
        <v>27</v>
      </c>
      <c r="L11" s="467" t="s">
        <v>28</v>
      </c>
      <c r="M11" s="467" t="s">
        <v>29</v>
      </c>
      <c r="N11" s="467" t="s">
        <v>30</v>
      </c>
      <c r="O11" s="467" t="s">
        <v>31</v>
      </c>
      <c r="P11" s="124" t="s">
        <v>32</v>
      </c>
      <c r="Q11" s="467"/>
      <c r="R11" s="481"/>
      <c r="S11" s="481"/>
      <c r="T11" s="481"/>
    </row>
    <row r="12" spans="2:20" ht="22.5" hidden="1" customHeight="1">
      <c r="B12" s="272"/>
      <c r="C12" s="583" cm="1">
        <f t="array" ref="C12">SUMPRODUCT(($H$2=VMMC_CIRC!$E$2:$E$33)*(VMMC_CIRC!H$2:H$33))</f>
        <v>0</v>
      </c>
      <c r="D12" s="583" cm="1">
        <f t="array" ref="D12">SUMPRODUCT(($H$2=VMMC_CIRC!$E$2:$E$33)*(VMMC_CIRC!I$2:I$33))</f>
        <v>0</v>
      </c>
      <c r="E12" s="583" cm="1">
        <f t="array" ref="E12">SUMPRODUCT(($H$2=VMMC_CIRC!$E$2:$E$33)*(VMMC_CIRC!J$2:J$33))</f>
        <v>0</v>
      </c>
      <c r="F12" s="583" cm="1">
        <f t="array" ref="F12">SUMPRODUCT(($H$2=VMMC_CIRC!$E$2:$E$33)*(VMMC_CIRC!K$2:K$33))</f>
        <v>0</v>
      </c>
      <c r="G12" s="583" cm="1">
        <f t="array" ref="G12">SUMPRODUCT(($H$2=VMMC_CIRC!$E$2:$E$33)*(VMMC_CIRC!L$2:L$33))</f>
        <v>0</v>
      </c>
      <c r="H12" s="583" cm="1">
        <f t="array" ref="H12">SUMPRODUCT(($H$2=VMMC_CIRC!$E$2:$E$33)*(VMMC_CIRC!M$2:M$33))</f>
        <v>0</v>
      </c>
      <c r="I12" s="583" cm="1">
        <f t="array" ref="I12">SUMPRODUCT(($H$2=VMMC_CIRC!$E$2:$E$33)*(VMMC_CIRC!N$2:N$33))</f>
        <v>0</v>
      </c>
      <c r="J12" s="583" cm="1">
        <f t="array" ref="J12">SUMPRODUCT(($H$2=VMMC_CIRC!$E$2:$E$33)*(VMMC_CIRC!O$2:O$33))</f>
        <v>0</v>
      </c>
      <c r="K12" s="583" cm="1">
        <f t="array" ref="K12">SUMPRODUCT(($H$2=VMMC_CIRC!$E$2:$E$33)*(VMMC_CIRC!P$2:P$33))</f>
        <v>0</v>
      </c>
      <c r="L12" s="583" cm="1">
        <f t="array" ref="L12">SUMPRODUCT(($H$2=VMMC_CIRC!$E$2:$E$33)*(VMMC_CIRC!Q$2:Q$33))</f>
        <v>0</v>
      </c>
      <c r="M12" s="583" cm="1">
        <f t="array" ref="M12">SUMPRODUCT(($H$2=VMMC_CIRC!$E$2:$E$33)*(VMMC_CIRC!R$2:R$33))</f>
        <v>0</v>
      </c>
      <c r="N12" s="583" cm="1">
        <f t="array" ref="N12">SUMPRODUCT(($H$2=VMMC_CIRC!$E$2:$E$33)*(VMMC_CIRC!S$2:S$33))</f>
        <v>0</v>
      </c>
      <c r="O12" s="583" cm="1">
        <f t="array" ref="O12">SUMPRODUCT(($H$2=VMMC_CIRC!$E$2:$E$33)*(VMMC_CIRC!T$2:T$33))</f>
        <v>0</v>
      </c>
      <c r="P12" s="583" cm="1">
        <f t="array" ref="P12">SUMPRODUCT(($H$2=VMMC_CIRC!$E$2:$E$33)*(VMMC_CIRC!U$2:U$33))</f>
        <v>0</v>
      </c>
      <c r="Q12" s="467"/>
      <c r="R12" s="481"/>
      <c r="S12" s="481"/>
      <c r="T12" s="481"/>
    </row>
    <row r="13" spans="2:20" ht="9.75" hidden="1" customHeight="1">
      <c r="B13" s="120"/>
      <c r="C13" s="114"/>
      <c r="D13" s="114"/>
      <c r="E13" s="114"/>
      <c r="F13" s="114"/>
      <c r="G13" s="114"/>
      <c r="H13" s="114"/>
      <c r="I13" s="114"/>
      <c r="J13" s="114"/>
      <c r="K13" s="114"/>
      <c r="L13" s="114"/>
      <c r="M13" s="114"/>
      <c r="N13" s="114"/>
      <c r="O13" s="114"/>
      <c r="P13" s="121"/>
      <c r="Q13" s="467"/>
      <c r="R13" s="481"/>
      <c r="S13" s="481"/>
      <c r="T13" s="481"/>
    </row>
    <row r="14" spans="2:20" ht="7.5" hidden="1" customHeight="1">
      <c r="B14" s="116"/>
      <c r="C14" s="112"/>
      <c r="D14" s="332"/>
      <c r="E14" s="112"/>
      <c r="F14" s="112"/>
      <c r="G14" s="112"/>
      <c r="H14" s="112"/>
      <c r="I14" s="112"/>
      <c r="J14" s="112"/>
      <c r="K14" s="112"/>
      <c r="L14" s="112"/>
      <c r="M14" s="112"/>
      <c r="N14" s="112"/>
      <c r="O14" s="112"/>
      <c r="P14" s="117"/>
      <c r="Q14" s="467"/>
      <c r="R14" s="481"/>
      <c r="S14" s="481"/>
      <c r="T14" s="481"/>
    </row>
    <row r="15" spans="2:20" ht="24.75" hidden="1" customHeight="1">
      <c r="B15" s="465" t="s">
        <v>6</v>
      </c>
      <c r="C15" s="9"/>
      <c r="D15" s="584" t="str">
        <f>IF(SUM(C12:P12)=0,"subtotal",SUM(C12:P12))</f>
        <v>subtotal</v>
      </c>
      <c r="E15" s="3"/>
      <c r="F15" s="3"/>
      <c r="G15" s="3"/>
      <c r="H15" s="3"/>
      <c r="I15" s="3"/>
      <c r="J15" s="3"/>
      <c r="K15" s="3"/>
      <c r="L15" s="3"/>
      <c r="M15" s="3"/>
      <c r="N15" s="3"/>
      <c r="O15" s="3"/>
      <c r="P15" s="119"/>
      <c r="Q15" s="467"/>
      <c r="R15" s="481"/>
      <c r="S15" s="3"/>
    </row>
    <row r="16" spans="2:20" ht="9" hidden="1" customHeight="1">
      <c r="B16" s="333"/>
      <c r="C16" s="334"/>
      <c r="D16" s="335"/>
      <c r="E16" s="114"/>
      <c r="F16" s="114"/>
      <c r="G16" s="114"/>
      <c r="H16" s="114"/>
      <c r="I16" s="114"/>
      <c r="J16" s="114"/>
      <c r="K16" s="114"/>
      <c r="L16" s="114"/>
      <c r="M16" s="114"/>
      <c r="N16" s="114"/>
      <c r="O16" s="114"/>
      <c r="P16" s="121"/>
      <c r="Q16" s="467"/>
      <c r="R16" s="481"/>
      <c r="S16" s="3"/>
    </row>
    <row r="17" spans="2:19" ht="39.75" hidden="1" customHeight="1">
      <c r="B17" s="795" t="s">
        <v>3</v>
      </c>
      <c r="C17" s="796"/>
      <c r="D17" s="797" t="s">
        <v>7</v>
      </c>
      <c r="E17" s="797"/>
      <c r="F17" s="797"/>
      <c r="G17" s="797"/>
      <c r="H17" s="797"/>
      <c r="I17" s="797"/>
      <c r="J17" s="797"/>
      <c r="K17" s="797"/>
      <c r="L17" s="797"/>
      <c r="M17" s="797"/>
      <c r="N17" s="797"/>
      <c r="O17" s="797"/>
      <c r="P17" s="798"/>
      <c r="Q17" s="467"/>
      <c r="R17" s="481"/>
      <c r="S17" s="3"/>
    </row>
    <row r="18" spans="2:19" ht="33.75" hidden="1" customHeight="1">
      <c r="B18" s="799" t="s">
        <v>8</v>
      </c>
      <c r="C18" s="800"/>
      <c r="D18" s="475" t="s">
        <v>5</v>
      </c>
      <c r="E18" s="467" t="s">
        <v>9</v>
      </c>
      <c r="F18" s="467" t="s">
        <v>22</v>
      </c>
      <c r="G18" s="467" t="s">
        <v>23</v>
      </c>
      <c r="H18" s="467" t="s">
        <v>24</v>
      </c>
      <c r="I18" s="467" t="s">
        <v>25</v>
      </c>
      <c r="J18" s="467" t="s">
        <v>26</v>
      </c>
      <c r="K18" s="467" t="s">
        <v>27</v>
      </c>
      <c r="L18" s="467" t="s">
        <v>28</v>
      </c>
      <c r="M18" s="467" t="s">
        <v>29</v>
      </c>
      <c r="N18" s="467" t="s">
        <v>30</v>
      </c>
      <c r="O18" s="467" t="s">
        <v>31</v>
      </c>
      <c r="P18" s="124" t="s">
        <v>32</v>
      </c>
      <c r="Q18" s="467"/>
      <c r="R18" s="481"/>
      <c r="S18" s="3"/>
    </row>
    <row r="19" spans="2:19" ht="24" hidden="1" customHeight="1">
      <c r="B19" s="337"/>
      <c r="C19" s="3"/>
      <c r="D19" s="585" cm="1">
        <f t="array" ref="D19">SUMPRODUCT(($H$2=VMMC_CIRC!$E$2:$E$33)*(VMMC_CIRC!V$2:V$33))</f>
        <v>0</v>
      </c>
      <c r="E19" s="585" cm="1">
        <f t="array" ref="E19">SUMPRODUCT(($H$2=VMMC_CIRC!$E$2:$E$33)*(VMMC_CIRC!W$2:W$33))</f>
        <v>0</v>
      </c>
      <c r="F19" s="585" cm="1">
        <f t="array" ref="F19">SUMPRODUCT(($H$2=VMMC_CIRC!$E$2:$E$33)*(VMMC_CIRC!X$2:X$33))</f>
        <v>0</v>
      </c>
      <c r="G19" s="585" cm="1">
        <f t="array" ref="G19">SUMPRODUCT(($H$2=VMMC_CIRC!$E$2:$E$33)*(VMMC_CIRC!Y$2:Y$33))</f>
        <v>0</v>
      </c>
      <c r="H19" s="585" cm="1">
        <f t="array" ref="H19">SUMPRODUCT(($H$2=VMMC_CIRC!$E$2:$E$33)*(VMMC_CIRC!Z$2:Z$33))</f>
        <v>0</v>
      </c>
      <c r="I19" s="585" cm="1">
        <f t="array" ref="I19">SUMPRODUCT(($H$2=VMMC_CIRC!$E$2:$E$33)*(VMMC_CIRC!AA$2:AA$33))</f>
        <v>0</v>
      </c>
      <c r="J19" s="585" cm="1">
        <f t="array" ref="J19">SUMPRODUCT(($H$2=VMMC_CIRC!$E$2:$E$33)*(VMMC_CIRC!AB$2:AB$33))</f>
        <v>0</v>
      </c>
      <c r="K19" s="585" cm="1">
        <f t="array" ref="K19">SUMPRODUCT(($H$2=VMMC_CIRC!$E$2:$E$33)*(VMMC_CIRC!AC$2:AC$33))</f>
        <v>0</v>
      </c>
      <c r="L19" s="585" cm="1">
        <f t="array" ref="L19">SUMPRODUCT(($H$2=VMMC_CIRC!$E$2:$E$33)*(VMMC_CIRC!AD$2:AD$33))</f>
        <v>0</v>
      </c>
      <c r="M19" s="585" cm="1">
        <f t="array" ref="M19">SUMPRODUCT(($H$2=VMMC_CIRC!$E$2:$E$33)*(VMMC_CIRC!AE$2:AE$33))</f>
        <v>0</v>
      </c>
      <c r="N19" s="585" cm="1">
        <f t="array" ref="N19">SUMPRODUCT(($H$2=VMMC_CIRC!$E$2:$E$33)*(VMMC_CIRC!AF$2:AF$33))</f>
        <v>0</v>
      </c>
      <c r="O19" s="585" cm="1">
        <f t="array" ref="O19">SUMPRODUCT(($H$2=VMMC_CIRC!$E$2:$E$33)*(VMMC_CIRC!AG$2:AG$33))</f>
        <v>0</v>
      </c>
      <c r="P19" s="585" cm="1">
        <f t="array" ref="P19">SUMPRODUCT(($H$2=VMMC_CIRC!$E$2:$E$33)*(VMMC_CIRC!AH$2:AH$33))</f>
        <v>0</v>
      </c>
      <c r="Q19" s="467"/>
      <c r="R19" s="481"/>
      <c r="S19" s="3"/>
    </row>
    <row r="20" spans="2:19" hidden="1">
      <c r="B20" s="120"/>
      <c r="C20" s="114"/>
      <c r="D20" s="114"/>
      <c r="E20" s="114"/>
      <c r="F20" s="114"/>
      <c r="G20" s="114"/>
      <c r="H20" s="114"/>
      <c r="I20" s="114"/>
      <c r="J20" s="114"/>
      <c r="K20" s="114"/>
      <c r="L20" s="114"/>
      <c r="M20" s="114"/>
      <c r="N20" s="114"/>
      <c r="O20" s="114"/>
      <c r="P20" s="121"/>
      <c r="Q20" s="467"/>
      <c r="R20" s="481"/>
      <c r="S20" s="3"/>
    </row>
    <row r="21" spans="2:19" ht="34.5" hidden="1" customHeight="1">
      <c r="B21" s="801" t="s">
        <v>10</v>
      </c>
      <c r="C21" s="802"/>
      <c r="D21" s="336" t="s">
        <v>5</v>
      </c>
      <c r="E21" s="331" t="s">
        <v>9</v>
      </c>
      <c r="F21" s="331" t="s">
        <v>22</v>
      </c>
      <c r="G21" s="331" t="s">
        <v>23</v>
      </c>
      <c r="H21" s="331" t="s">
        <v>24</v>
      </c>
      <c r="I21" s="331" t="s">
        <v>25</v>
      </c>
      <c r="J21" s="331" t="s">
        <v>26</v>
      </c>
      <c r="K21" s="331" t="s">
        <v>27</v>
      </c>
      <c r="L21" s="331" t="s">
        <v>28</v>
      </c>
      <c r="M21" s="331" t="s">
        <v>29</v>
      </c>
      <c r="N21" s="331" t="s">
        <v>30</v>
      </c>
      <c r="O21" s="331" t="s">
        <v>31</v>
      </c>
      <c r="P21" s="106" t="s">
        <v>32</v>
      </c>
      <c r="Q21" s="467"/>
      <c r="R21" s="481"/>
      <c r="S21" s="3"/>
    </row>
    <row r="22" spans="2:19" ht="25.5" hidden="1" customHeight="1">
      <c r="B22" s="272"/>
      <c r="C22" s="3"/>
      <c r="D22" s="579" cm="1">
        <f t="array" ref="D22">SUMPRODUCT(($H$2=VMMC_CIRC!$E$2:$E$33)*(VMMC_CIRC!AI$2:AI$33))</f>
        <v>0</v>
      </c>
      <c r="E22" s="579" cm="1">
        <f t="array" ref="E22">SUMPRODUCT(($H$2=VMMC_CIRC!$E$2:$E$33)*(VMMC_CIRC!AJ$2:AJ$33))</f>
        <v>0</v>
      </c>
      <c r="F22" s="579" cm="1">
        <f t="array" ref="F22">SUMPRODUCT(($H$2=VMMC_CIRC!$E$2:$E$33)*(VMMC_CIRC!AK$2:AK$33))</f>
        <v>0</v>
      </c>
      <c r="G22" s="579" cm="1">
        <f t="array" ref="G22">SUMPRODUCT(($H$2=VMMC_CIRC!$E$2:$E$33)*(VMMC_CIRC!AL$2:AL$33))</f>
        <v>0</v>
      </c>
      <c r="H22" s="579" cm="1">
        <f t="array" ref="H22">SUMPRODUCT(($H$2=VMMC_CIRC!$E$2:$E$33)*(VMMC_CIRC!AM$2:AM$33))</f>
        <v>0</v>
      </c>
      <c r="I22" s="579" cm="1">
        <f t="array" ref="I22">SUMPRODUCT(($H$2=VMMC_CIRC!$E$2:$E$33)*(VMMC_CIRC!AN$2:AN$33))</f>
        <v>0</v>
      </c>
      <c r="J22" s="579" cm="1">
        <f t="array" ref="J22">SUMPRODUCT(($H$2=VMMC_CIRC!$E$2:$E$33)*(VMMC_CIRC!AO$2:AO$33))</f>
        <v>0</v>
      </c>
      <c r="K22" s="579" cm="1">
        <f t="array" ref="K22">SUMPRODUCT(($H$2=VMMC_CIRC!$E$2:$E$33)*(VMMC_CIRC!AP$2:AP$33))</f>
        <v>0</v>
      </c>
      <c r="L22" s="579" cm="1">
        <f t="array" ref="L22">SUMPRODUCT(($H$2=VMMC_CIRC!$E$2:$E$33)*(VMMC_CIRC!AQ$2:AQ$33))</f>
        <v>0</v>
      </c>
      <c r="M22" s="579" cm="1">
        <f t="array" ref="M22">SUMPRODUCT(($H$2=VMMC_CIRC!$E$2:$E$33)*(VMMC_CIRC!AR$2:AR$33))</f>
        <v>0</v>
      </c>
      <c r="N22" s="579" cm="1">
        <f t="array" ref="N22">SUMPRODUCT(($H$2=VMMC_CIRC!$E$2:$E$33)*(VMMC_CIRC!AS$2:AS$33))</f>
        <v>0</v>
      </c>
      <c r="O22" s="579" cm="1">
        <f t="array" ref="O22">SUMPRODUCT(($H$2=VMMC_CIRC!$E$2:$E$33)*(VMMC_CIRC!AT$2:AT$33))</f>
        <v>0</v>
      </c>
      <c r="P22" s="579" cm="1">
        <f t="array" ref="P22">SUMPRODUCT(($H$2=VMMC_CIRC!$E$2:$E$33)*(VMMC_CIRC!AU$2:AU$33))</f>
        <v>0</v>
      </c>
      <c r="Q22" s="467"/>
      <c r="R22" s="481"/>
      <c r="S22" s="3"/>
    </row>
    <row r="23" spans="2:19" hidden="1">
      <c r="B23" s="120"/>
      <c r="C23" s="114"/>
      <c r="D23" s="114"/>
      <c r="E23" s="114"/>
      <c r="F23" s="114"/>
      <c r="G23" s="114"/>
      <c r="H23" s="114"/>
      <c r="I23" s="114"/>
      <c r="J23" s="114"/>
      <c r="K23" s="114"/>
      <c r="L23" s="114"/>
      <c r="M23" s="114"/>
      <c r="N23" s="114"/>
      <c r="O23" s="114"/>
      <c r="P23" s="121"/>
      <c r="Q23" s="3"/>
      <c r="R23" s="481"/>
      <c r="S23" s="3"/>
    </row>
    <row r="24" spans="2:19" ht="36" hidden="1" customHeight="1">
      <c r="B24" s="803" t="s">
        <v>11</v>
      </c>
      <c r="C24" s="804"/>
      <c r="D24" s="475" t="s">
        <v>5</v>
      </c>
      <c r="E24" s="467" t="s">
        <v>9</v>
      </c>
      <c r="F24" s="467" t="s">
        <v>22</v>
      </c>
      <c r="G24" s="467" t="s">
        <v>23</v>
      </c>
      <c r="H24" s="467" t="s">
        <v>24</v>
      </c>
      <c r="I24" s="467" t="s">
        <v>25</v>
      </c>
      <c r="J24" s="467" t="s">
        <v>26</v>
      </c>
      <c r="K24" s="467" t="s">
        <v>27</v>
      </c>
      <c r="L24" s="467" t="s">
        <v>28</v>
      </c>
      <c r="M24" s="467" t="s">
        <v>29</v>
      </c>
      <c r="N24" s="467" t="s">
        <v>30</v>
      </c>
      <c r="O24" s="467" t="s">
        <v>31</v>
      </c>
      <c r="P24" s="124" t="s">
        <v>32</v>
      </c>
      <c r="Q24" s="467"/>
      <c r="R24" s="481"/>
      <c r="S24" s="3"/>
    </row>
    <row r="25" spans="2:19" ht="24.75" hidden="1" customHeight="1">
      <c r="B25" s="803"/>
      <c r="C25" s="804"/>
      <c r="D25" s="579" cm="1">
        <f t="array" ref="D25">SUMPRODUCT(($H$2=VMMC_CIRC!$E$2:$E$33)*(VMMC_CIRC!AV$2:AV$33))</f>
        <v>0</v>
      </c>
      <c r="E25" s="579" cm="1">
        <f t="array" ref="E25">SUMPRODUCT(($H$2=VMMC_CIRC!$E$2:$E$33)*(VMMC_CIRC!AW$2:AW$33))</f>
        <v>0</v>
      </c>
      <c r="F25" s="579" cm="1">
        <f t="array" ref="F25">SUMPRODUCT(($H$2=VMMC_CIRC!$E$2:$E$33)*(VMMC_CIRC!AX$2:AX$33))</f>
        <v>0</v>
      </c>
      <c r="G25" s="579" cm="1">
        <f t="array" ref="G25">SUMPRODUCT(($H$2=VMMC_CIRC!$E$2:$E$33)*(VMMC_CIRC!AY$2:AY$33))</f>
        <v>0</v>
      </c>
      <c r="H25" s="579" cm="1">
        <f t="array" ref="H25">SUMPRODUCT(($H$2=VMMC_CIRC!$E$2:$E$33)*(VMMC_CIRC!AZ$2:AZ$33))</f>
        <v>0</v>
      </c>
      <c r="I25" s="579" cm="1">
        <f t="array" ref="I25">SUMPRODUCT(($H$2=VMMC_CIRC!$E$2:$E$33)*(VMMC_CIRC!BA$2:BA$33))</f>
        <v>0</v>
      </c>
      <c r="J25" s="579" cm="1">
        <f t="array" ref="J25">SUMPRODUCT(($H$2=VMMC_CIRC!$E$2:$E$33)*(VMMC_CIRC!BB$2:BB$33))</f>
        <v>0</v>
      </c>
      <c r="K25" s="579" cm="1">
        <f t="array" ref="K25">SUMPRODUCT(($H$2=VMMC_CIRC!$E$2:$E$33)*(VMMC_CIRC!BC$2:BC$33))</f>
        <v>0</v>
      </c>
      <c r="L25" s="579" cm="1">
        <f t="array" ref="L25">SUMPRODUCT(($H$2=VMMC_CIRC!$E$2:$E$33)*(VMMC_CIRC!BD$2:BD$33))</f>
        <v>0</v>
      </c>
      <c r="M25" s="579" cm="1">
        <f t="array" ref="M25">SUMPRODUCT(($H$2=VMMC_CIRC!$E$2:$E$33)*(VMMC_CIRC!BE$2:BE$33))</f>
        <v>0</v>
      </c>
      <c r="N25" s="579" cm="1">
        <f t="array" ref="N25">SUMPRODUCT(($H$2=VMMC_CIRC!$E$2:$E$33)*(VMMC_CIRC!BF$2:BF$33))</f>
        <v>0</v>
      </c>
      <c r="O25" s="579" cm="1">
        <f t="array" ref="O25">SUMPRODUCT(($H$2=VMMC_CIRC!$E$2:$E$33)*(VMMC_CIRC!BG$2:BG$33))</f>
        <v>0</v>
      </c>
      <c r="P25" s="579" cm="1">
        <f t="array" ref="P25">SUMPRODUCT(($H$2=VMMC_CIRC!$E$2:$E$33)*(VMMC_CIRC!BH$2:BH$33))</f>
        <v>0</v>
      </c>
      <c r="Q25" s="3"/>
      <c r="R25" s="481"/>
      <c r="S25" s="3"/>
    </row>
    <row r="26" spans="2:19" ht="13.5" hidden="1" customHeight="1">
      <c r="B26" s="322"/>
      <c r="C26" s="328"/>
      <c r="D26" s="114"/>
      <c r="E26" s="114"/>
      <c r="F26" s="114"/>
      <c r="G26" s="114"/>
      <c r="H26" s="114"/>
      <c r="I26" s="114"/>
      <c r="J26" s="114"/>
      <c r="K26" s="114"/>
      <c r="L26" s="114"/>
      <c r="M26" s="114"/>
      <c r="N26" s="114"/>
      <c r="O26" s="114"/>
      <c r="P26" s="121"/>
      <c r="Q26" s="3"/>
      <c r="R26" s="481"/>
      <c r="S26" s="3"/>
    </row>
    <row r="27" spans="2:19" ht="8.25" hidden="1" customHeight="1">
      <c r="B27" s="116"/>
      <c r="C27" s="112"/>
      <c r="D27" s="332"/>
      <c r="E27" s="112"/>
      <c r="F27" s="112"/>
      <c r="G27" s="112"/>
      <c r="H27" s="112"/>
      <c r="I27" s="112"/>
      <c r="J27" s="112"/>
      <c r="K27" s="112"/>
      <c r="L27" s="112"/>
      <c r="M27" s="112"/>
      <c r="N27" s="112"/>
      <c r="O27" s="112"/>
      <c r="P27" s="117"/>
      <c r="Q27" s="3"/>
      <c r="R27" s="481"/>
      <c r="S27" s="3"/>
    </row>
    <row r="28" spans="2:19" ht="30" hidden="1" customHeight="1">
      <c r="B28" s="805" t="s">
        <v>6</v>
      </c>
      <c r="C28" s="806"/>
      <c r="D28" s="584" t="str">
        <f>IF(SUM(D19:P19,D22:P22,D25:P25)=0,"subtotal",SUM(D19:P19,D22:P22,D25:P25))</f>
        <v>subtotal</v>
      </c>
      <c r="E28" s="3"/>
      <c r="F28" s="3"/>
      <c r="G28" s="3"/>
      <c r="H28" s="3"/>
      <c r="I28" s="3"/>
      <c r="J28" s="3"/>
      <c r="K28" s="3"/>
      <c r="L28" s="3"/>
      <c r="M28" s="3"/>
      <c r="N28" s="3"/>
      <c r="O28" s="3"/>
      <c r="P28" s="119"/>
      <c r="Q28" s="3"/>
      <c r="R28" s="481"/>
      <c r="S28" s="3"/>
    </row>
    <row r="29" spans="2:19" ht="9.75" hidden="1" customHeight="1">
      <c r="B29" s="338"/>
      <c r="C29" s="339"/>
      <c r="D29" s="469"/>
      <c r="E29" s="114"/>
      <c r="F29" s="114"/>
      <c r="G29" s="114"/>
      <c r="H29" s="114"/>
      <c r="I29" s="114"/>
      <c r="J29" s="114"/>
      <c r="K29" s="114"/>
      <c r="L29" s="114"/>
      <c r="M29" s="114"/>
      <c r="N29" s="114"/>
      <c r="O29" s="114"/>
      <c r="P29" s="121"/>
      <c r="Q29" s="3"/>
      <c r="R29" s="481"/>
      <c r="S29" s="3"/>
    </row>
    <row r="30" spans="2:19" ht="44.25" hidden="1" customHeight="1">
      <c r="B30" s="807" t="s">
        <v>3</v>
      </c>
      <c r="C30" s="808"/>
      <c r="D30" s="809" t="s">
        <v>12</v>
      </c>
      <c r="E30" s="809"/>
      <c r="F30" s="809"/>
      <c r="G30" s="809"/>
      <c r="H30" s="809"/>
      <c r="I30" s="809"/>
      <c r="J30" s="809"/>
      <c r="K30" s="809"/>
      <c r="L30" s="809"/>
      <c r="M30" s="809"/>
      <c r="N30" s="809"/>
      <c r="O30" s="809"/>
      <c r="P30" s="810"/>
      <c r="Q30" s="468"/>
      <c r="R30" s="481"/>
      <c r="S30" s="3"/>
    </row>
    <row r="31" spans="2:19" ht="25.5" hidden="1" customHeight="1">
      <c r="B31" s="323"/>
      <c r="C31" s="342"/>
      <c r="D31" s="324" t="s">
        <v>13</v>
      </c>
      <c r="E31" s="325"/>
      <c r="F31" s="325"/>
      <c r="G31" s="326"/>
      <c r="H31" s="326"/>
      <c r="I31" s="326"/>
      <c r="J31" s="811" t="s">
        <v>14</v>
      </c>
      <c r="K31" s="811"/>
      <c r="L31" s="326"/>
      <c r="M31" s="326"/>
      <c r="N31" s="326"/>
      <c r="O31" s="326"/>
      <c r="P31" s="327"/>
      <c r="Q31" s="3"/>
      <c r="R31" s="481"/>
      <c r="S31" s="3"/>
    </row>
    <row r="32" spans="2:19" ht="40.5" hidden="1" customHeight="1">
      <c r="B32" s="39"/>
      <c r="C32" s="2"/>
      <c r="D32" s="2"/>
      <c r="E32" s="3"/>
      <c r="F32" s="793" t="s">
        <v>16</v>
      </c>
      <c r="G32" s="793"/>
      <c r="H32" s="793"/>
      <c r="I32" s="793"/>
      <c r="J32" s="794" t="s">
        <v>17</v>
      </c>
      <c r="K32" s="794"/>
      <c r="L32" s="794"/>
      <c r="M32" s="794"/>
      <c r="N32" s="3"/>
      <c r="O32" s="3"/>
      <c r="P32" s="36"/>
      <c r="Q32" s="3"/>
      <c r="R32" s="481"/>
      <c r="S32" s="3"/>
    </row>
    <row r="33" spans="2:21" ht="30" hidden="1" customHeight="1">
      <c r="B33" s="812" t="s">
        <v>15</v>
      </c>
      <c r="C33" s="813"/>
      <c r="D33" s="579" cm="1">
        <f t="array" ref="D33">SUMPRODUCT(($H$2=VMMC_CIRC!$E$2:$E$33)*(VMMC_CIRC!BI$2:BI$33))</f>
        <v>0</v>
      </c>
      <c r="E33" s="3"/>
      <c r="F33" s="3"/>
      <c r="G33" s="579" cm="1">
        <f t="array" ref="G33">SUMPRODUCT(($H$2=VMMC_CIRC!$E$2:$E$33)*(VMMC_CIRC!BJ$2:BJ$33))</f>
        <v>0</v>
      </c>
      <c r="H33" s="3"/>
      <c r="I33" s="3"/>
      <c r="J33" s="321"/>
      <c r="K33" s="579" cm="1">
        <f t="array" ref="K33">SUMPRODUCT(($H$2=VMMC_CIRC!$E$2:$E$33)*(VMMC_CIRC!BK$2:BK$33))</f>
        <v>0</v>
      </c>
      <c r="L33" s="321"/>
      <c r="M33" s="3"/>
      <c r="N33" s="3"/>
      <c r="O33" s="3"/>
      <c r="P33" s="36"/>
      <c r="Q33" s="3"/>
      <c r="R33" s="481"/>
      <c r="S33" s="3"/>
    </row>
    <row r="34" spans="2:21" ht="9" hidden="1" customHeight="1">
      <c r="B34" s="37"/>
      <c r="C34" s="3"/>
      <c r="D34" s="3"/>
      <c r="E34" s="3"/>
      <c r="F34" s="3"/>
      <c r="G34" s="3"/>
      <c r="H34" s="3"/>
      <c r="I34" s="3"/>
      <c r="J34" s="321"/>
      <c r="K34" s="321"/>
      <c r="L34" s="321"/>
      <c r="M34" s="3"/>
      <c r="N34" s="3"/>
      <c r="O34" s="3"/>
      <c r="P34" s="36"/>
      <c r="Q34" s="3"/>
      <c r="R34" s="481"/>
      <c r="S34" s="3"/>
      <c r="U34" s="476"/>
    </row>
    <row r="35" spans="2:21" ht="47.25" hidden="1" customHeight="1">
      <c r="B35" s="43"/>
      <c r="C35" s="12"/>
      <c r="D35" s="12"/>
      <c r="E35" s="12"/>
      <c r="F35" s="814" t="s">
        <v>19</v>
      </c>
      <c r="G35" s="814"/>
      <c r="H35" s="814"/>
      <c r="I35" s="814"/>
      <c r="J35" s="814" t="s">
        <v>17</v>
      </c>
      <c r="K35" s="814"/>
      <c r="L35" s="814"/>
      <c r="M35" s="814"/>
      <c r="N35" s="12"/>
      <c r="O35" s="12"/>
      <c r="P35" s="38"/>
      <c r="Q35" s="3"/>
      <c r="R35" s="481"/>
      <c r="S35" s="3"/>
    </row>
    <row r="36" spans="2:21" ht="27" hidden="1" customHeight="1">
      <c r="B36" s="815" t="s">
        <v>18</v>
      </c>
      <c r="C36" s="816"/>
      <c r="D36" s="579" cm="1">
        <f t="array" ref="D36">SUMPRODUCT(($H$2=VMMC_CIRC!$E$2:$E$33)*(VMMC_CIRC!BL$2:BL$33))</f>
        <v>0</v>
      </c>
      <c r="E36" s="3"/>
      <c r="F36" s="3"/>
      <c r="G36" s="579" cm="1">
        <f t="array" ref="G36">SUMPRODUCT(($H$2=VMMC_CIRC!$E$2:$E$33)*(VMMC_CIRC!BM$2:BM$33))</f>
        <v>0</v>
      </c>
      <c r="H36" s="3"/>
      <c r="I36" s="3"/>
      <c r="J36" s="3"/>
      <c r="K36" s="579" cm="1">
        <f t="array" ref="K36">SUMPRODUCT(($H$2=VMMC_CIRC!$E$2:$E$33)*(VMMC_CIRC!BN$2:BN$33))</f>
        <v>0</v>
      </c>
      <c r="L36" s="3"/>
      <c r="M36" s="3"/>
      <c r="N36" s="3"/>
      <c r="O36" s="3"/>
      <c r="P36" s="36"/>
      <c r="Q36" s="3"/>
      <c r="R36" s="481"/>
      <c r="S36" s="3"/>
    </row>
    <row r="37" spans="2:21" hidden="1">
      <c r="B37" s="41"/>
      <c r="C37" s="13"/>
      <c r="D37" s="13"/>
      <c r="E37" s="13"/>
      <c r="F37" s="13"/>
      <c r="G37" s="13"/>
      <c r="H37" s="13"/>
      <c r="I37" s="13"/>
      <c r="J37" s="13"/>
      <c r="K37" s="13"/>
      <c r="L37" s="13"/>
      <c r="M37" s="13"/>
      <c r="N37" s="13"/>
      <c r="O37" s="13"/>
      <c r="P37" s="42"/>
      <c r="Q37" s="3"/>
      <c r="R37" s="481"/>
      <c r="S37" s="3"/>
    </row>
    <row r="38" spans="2:21" ht="9.75" hidden="1" customHeight="1">
      <c r="B38" s="37"/>
      <c r="C38" s="3"/>
      <c r="D38" s="13"/>
      <c r="E38" s="3"/>
      <c r="F38" s="3"/>
      <c r="G38" s="13"/>
      <c r="H38" s="3"/>
      <c r="I38" s="3"/>
      <c r="J38" s="3"/>
      <c r="K38" s="13"/>
      <c r="L38" s="3"/>
      <c r="M38" s="3"/>
      <c r="N38" s="3"/>
      <c r="O38" s="3"/>
      <c r="P38" s="36"/>
      <c r="Q38" s="3"/>
      <c r="R38" s="481"/>
      <c r="S38" s="3"/>
    </row>
    <row r="39" spans="2:21" ht="30.75" hidden="1" customHeight="1">
      <c r="B39" s="817" t="s">
        <v>6</v>
      </c>
      <c r="C39" s="818"/>
      <c r="D39" s="584" t="str">
        <f>IF(SUM(D33,D36)=0,"subtotal",SUM(D33,D36))</f>
        <v>subtotal</v>
      </c>
      <c r="E39" s="3"/>
      <c r="F39" s="3"/>
      <c r="G39" s="584" t="str">
        <f>IF(SUM(G33,G36)=0,"subtotal",SUM(G33,G36))</f>
        <v>subtotal</v>
      </c>
      <c r="H39" s="3"/>
      <c r="I39" s="3"/>
      <c r="J39" s="3"/>
      <c r="K39" s="584" t="str">
        <f>IF(SUM(K33,K36)=0,"subtotal",SUM(K33,K36))</f>
        <v>subtotal</v>
      </c>
      <c r="L39" s="3"/>
      <c r="M39" s="3"/>
      <c r="N39" s="3"/>
      <c r="O39" s="3"/>
      <c r="P39" s="36"/>
      <c r="Q39" s="3"/>
      <c r="R39" s="481"/>
      <c r="S39" s="3"/>
    </row>
    <row r="40" spans="2:21" hidden="1">
      <c r="B40" s="44"/>
      <c r="C40" s="45"/>
      <c r="D40" s="45"/>
      <c r="E40" s="45"/>
      <c r="F40" s="45"/>
      <c r="G40" s="45"/>
      <c r="H40" s="45"/>
      <c r="I40" s="45"/>
      <c r="J40" s="45"/>
      <c r="K40" s="45"/>
      <c r="L40" s="45"/>
      <c r="M40" s="45"/>
      <c r="N40" s="45"/>
      <c r="O40" s="45"/>
      <c r="P40" s="46"/>
      <c r="Q40" s="3"/>
      <c r="R40" s="481"/>
      <c r="S40" s="3"/>
    </row>
    <row r="41" spans="2:21" hidden="1">
      <c r="B41" s="3"/>
      <c r="C41" s="3"/>
      <c r="D41" s="3"/>
      <c r="E41" s="3"/>
      <c r="F41" s="3"/>
      <c r="G41" s="3"/>
      <c r="H41" s="3"/>
      <c r="I41" s="3"/>
      <c r="J41" s="3"/>
      <c r="K41" s="3"/>
      <c r="L41" s="3"/>
      <c r="M41" s="3"/>
      <c r="N41" s="3"/>
      <c r="O41" s="3"/>
      <c r="P41" s="3"/>
      <c r="Q41" s="3"/>
      <c r="S41" s="3"/>
    </row>
    <row r="42" spans="2:21" hidden="1">
      <c r="B42" s="3"/>
      <c r="C42" s="3"/>
      <c r="D42" s="3"/>
      <c r="E42" s="3"/>
      <c r="F42" s="3"/>
      <c r="G42" s="3"/>
      <c r="H42" s="3"/>
      <c r="I42" s="3"/>
      <c r="J42" s="3"/>
      <c r="K42" s="3"/>
      <c r="L42" s="3"/>
      <c r="M42" s="3"/>
      <c r="N42" s="3"/>
      <c r="O42" s="3"/>
      <c r="P42" s="3"/>
      <c r="Q42" s="3"/>
      <c r="R42" s="481"/>
      <c r="S42" s="3"/>
    </row>
    <row r="43" spans="2:21" hidden="1">
      <c r="B43" s="3"/>
      <c r="C43" s="3"/>
      <c r="D43" s="3"/>
      <c r="E43" s="3"/>
      <c r="F43" s="3"/>
      <c r="G43" s="3"/>
      <c r="H43" s="3"/>
      <c r="I43" s="3"/>
      <c r="J43" s="3"/>
      <c r="K43" s="3"/>
      <c r="L43" s="3"/>
      <c r="M43" s="3"/>
      <c r="N43" s="3"/>
      <c r="O43" s="3"/>
      <c r="P43" s="3"/>
      <c r="Q43" s="3"/>
      <c r="R43" s="481"/>
      <c r="S43" s="3"/>
    </row>
    <row r="44" spans="2:21" hidden="1">
      <c r="B44" s="3"/>
      <c r="C44" s="3"/>
      <c r="D44" s="3"/>
      <c r="E44" s="3"/>
      <c r="F44" s="3"/>
      <c r="G44" s="3"/>
      <c r="H44" s="3"/>
      <c r="I44" s="3"/>
      <c r="J44" s="3"/>
      <c r="K44" s="3"/>
      <c r="L44" s="3"/>
      <c r="M44" s="3"/>
      <c r="N44" s="3"/>
      <c r="O44" s="3"/>
      <c r="P44" s="3"/>
      <c r="Q44" s="3"/>
      <c r="R44" s="481"/>
      <c r="S44" s="3"/>
    </row>
    <row r="45" spans="2:21" hidden="1">
      <c r="B45" s="314"/>
      <c r="C45" s="315"/>
      <c r="D45" s="315"/>
      <c r="E45" s="315"/>
      <c r="F45" s="315"/>
      <c r="G45" s="315"/>
      <c r="H45" s="315"/>
      <c r="I45" s="315"/>
      <c r="J45" s="315"/>
      <c r="K45" s="315"/>
      <c r="L45" s="315"/>
      <c r="M45" s="315"/>
      <c r="N45" s="315"/>
      <c r="O45" s="315"/>
      <c r="P45" s="316"/>
      <c r="Q45" s="467"/>
      <c r="R45" s="481"/>
      <c r="S45" s="3"/>
    </row>
    <row r="46" spans="2:21" ht="23.25" hidden="1" customHeight="1">
      <c r="B46" s="317" t="s">
        <v>34</v>
      </c>
      <c r="C46" s="329"/>
      <c r="D46" s="821" t="str">
        <f>D2</f>
        <v>USAID Tujenge Jamii</v>
      </c>
      <c r="E46" s="821"/>
      <c r="F46" s="821"/>
      <c r="G46" s="821"/>
      <c r="H46" s="821"/>
      <c r="I46" s="833" t="s">
        <v>66</v>
      </c>
      <c r="J46" s="833"/>
      <c r="K46" s="833"/>
      <c r="L46" s="318" t="str">
        <f>'Testing-HTS_TST'!K2</f>
        <v/>
      </c>
      <c r="M46" s="319"/>
      <c r="N46" s="320" t="s">
        <v>35</v>
      </c>
      <c r="O46" s="821">
        <f>PrEP_NEW!A2</f>
        <v>0</v>
      </c>
      <c r="P46" s="822"/>
      <c r="Q46" s="467"/>
      <c r="R46" s="481"/>
      <c r="S46" s="3"/>
    </row>
    <row r="47" spans="2:21" ht="18.75" customHeight="1">
      <c r="B47" s="782" t="str">
        <f>CONCATENATE(L46,": PrEP_NEW")</f>
        <v>: PrEP_NEW</v>
      </c>
      <c r="C47" s="783"/>
      <c r="D47" s="783"/>
      <c r="E47" s="783"/>
      <c r="F47" s="783"/>
      <c r="G47" s="783"/>
      <c r="H47" s="783"/>
      <c r="I47" s="783"/>
      <c r="J47" s="783"/>
      <c r="K47" s="783"/>
      <c r="L47" s="783"/>
      <c r="M47" s="783"/>
      <c r="N47" s="783"/>
      <c r="O47" s="783"/>
      <c r="P47" s="784"/>
      <c r="Q47" s="467"/>
      <c r="R47" s="481"/>
      <c r="S47" s="3"/>
    </row>
    <row r="48" spans="2:21" ht="14.25" customHeight="1">
      <c r="B48" s="823" t="s">
        <v>0</v>
      </c>
      <c r="C48" s="824"/>
      <c r="D48" s="827" t="s">
        <v>36</v>
      </c>
      <c r="E48" s="827"/>
      <c r="F48" s="827"/>
      <c r="G48" s="827"/>
      <c r="H48" s="827"/>
      <c r="I48" s="827"/>
      <c r="J48" s="827"/>
      <c r="K48" s="827"/>
      <c r="L48" s="827"/>
      <c r="M48" s="827"/>
      <c r="N48" s="827"/>
      <c r="O48" s="827"/>
      <c r="P48" s="828"/>
      <c r="Q48" s="467"/>
      <c r="R48" s="481"/>
      <c r="S48" s="3"/>
    </row>
    <row r="49" spans="2:27" ht="23.25" customHeight="1">
      <c r="B49" s="825"/>
      <c r="C49" s="826"/>
      <c r="D49" s="829"/>
      <c r="E49" s="829"/>
      <c r="F49" s="829"/>
      <c r="G49" s="829"/>
      <c r="H49" s="829"/>
      <c r="I49" s="829"/>
      <c r="J49" s="829"/>
      <c r="K49" s="829"/>
      <c r="L49" s="829"/>
      <c r="M49" s="829"/>
      <c r="N49" s="829"/>
      <c r="O49" s="829"/>
      <c r="P49" s="830"/>
      <c r="Q49" s="467"/>
      <c r="R49" s="481"/>
      <c r="S49" s="3"/>
    </row>
    <row r="50" spans="2:27" ht="11.25" customHeight="1">
      <c r="B50" s="103"/>
      <c r="C50" s="104"/>
      <c r="D50" s="104"/>
      <c r="E50" s="105"/>
      <c r="F50" s="105"/>
      <c r="G50" s="105"/>
      <c r="H50" s="105"/>
      <c r="I50" s="105"/>
      <c r="J50" s="105"/>
      <c r="K50" s="105"/>
      <c r="L50" s="105"/>
      <c r="M50" s="105"/>
      <c r="N50" s="105"/>
      <c r="O50" s="105"/>
      <c r="P50" s="344"/>
      <c r="Q50" s="467"/>
      <c r="R50" s="481"/>
      <c r="S50" s="3"/>
    </row>
    <row r="51" spans="2:27" ht="31.5" customHeight="1">
      <c r="B51" s="831" t="s">
        <v>2</v>
      </c>
      <c r="C51" s="832"/>
      <c r="D51" s="582" t="str">
        <f>IF(SUM(D55:L55,D58:L58)=0,"subtotal",SUM(D55:L55,D58:L58))</f>
        <v>subtotal</v>
      </c>
      <c r="E51" s="3"/>
      <c r="F51" s="3"/>
      <c r="G51" s="3"/>
      <c r="H51" s="3"/>
      <c r="I51" s="3"/>
      <c r="J51" s="3"/>
      <c r="K51" s="3"/>
      <c r="L51" s="3"/>
      <c r="M51" s="3"/>
      <c r="N51" s="3"/>
      <c r="O51" s="3"/>
      <c r="P51" s="119"/>
      <c r="Q51" s="467"/>
      <c r="R51" s="481"/>
      <c r="S51" s="3"/>
    </row>
    <row r="52" spans="2:27" ht="7.5" customHeight="1">
      <c r="B52" s="345"/>
      <c r="C52" s="469"/>
      <c r="D52" s="346"/>
      <c r="E52" s="114"/>
      <c r="F52" s="114"/>
      <c r="G52" s="114"/>
      <c r="H52" s="114"/>
      <c r="I52" s="114"/>
      <c r="J52" s="114"/>
      <c r="K52" s="114"/>
      <c r="L52" s="114"/>
      <c r="M52" s="114"/>
      <c r="N52" s="114"/>
      <c r="O52" s="114"/>
      <c r="P52" s="121"/>
      <c r="Q52" s="467"/>
    </row>
    <row r="53" spans="2:27" ht="40.5" customHeight="1">
      <c r="B53" s="340" t="s">
        <v>3</v>
      </c>
      <c r="C53" s="341"/>
      <c r="D53" s="809" t="s">
        <v>38</v>
      </c>
      <c r="E53" s="809"/>
      <c r="F53" s="809"/>
      <c r="G53" s="809"/>
      <c r="H53" s="809"/>
      <c r="I53" s="809"/>
      <c r="J53" s="809"/>
      <c r="K53" s="809"/>
      <c r="L53" s="809"/>
      <c r="M53" s="809"/>
      <c r="N53" s="809"/>
      <c r="O53" s="809"/>
      <c r="P53" s="810"/>
      <c r="Q53" s="467"/>
    </row>
    <row r="54" spans="2:27" ht="33.75" customHeight="1">
      <c r="B54" s="347"/>
      <c r="C54" s="348"/>
      <c r="D54" s="349" t="s">
        <v>5</v>
      </c>
      <c r="E54" s="123" t="s">
        <v>25</v>
      </c>
      <c r="F54" s="123" t="s">
        <v>26</v>
      </c>
      <c r="G54" s="123" t="s">
        <v>27</v>
      </c>
      <c r="H54" s="123" t="s">
        <v>28</v>
      </c>
      <c r="I54" s="123" t="s">
        <v>29</v>
      </c>
      <c r="J54" s="123" t="s">
        <v>30</v>
      </c>
      <c r="K54" s="123" t="s">
        <v>31</v>
      </c>
      <c r="L54" s="123" t="s">
        <v>32</v>
      </c>
      <c r="M54" s="123"/>
      <c r="N54" s="123"/>
      <c r="O54" s="123"/>
      <c r="P54" s="350"/>
    </row>
    <row r="55" spans="2:27" ht="27.75" customHeight="1">
      <c r="B55" s="351" t="s">
        <v>37</v>
      </c>
      <c r="C55" s="474"/>
      <c r="D55" s="579" cm="1">
        <f t="array" ref="D55">SUMPRODUCT(($H$2=PrEP_NEW!$E$2:$E$350)*(PrEP_NEW!G$2:G$350))</f>
        <v>0</v>
      </c>
      <c r="E55" s="579" cm="1">
        <f t="array" ref="E55">SUMPRODUCT(($H$2=PrEP_NEW!$E$2:$E$350)*(PrEP_NEW!H$2:H$350))</f>
        <v>0</v>
      </c>
      <c r="F55" s="579" cm="1">
        <f t="array" ref="F55">SUMPRODUCT(($H$2=PrEP_NEW!$E$2:$E$350)*(PrEP_NEW!I$2:I$350))</f>
        <v>0</v>
      </c>
      <c r="G55" s="579" cm="1">
        <f t="array" ref="G55">SUMPRODUCT(($H$2=PrEP_NEW!$E$2:$E$350)*(PrEP_NEW!J$2:J$350))</f>
        <v>0</v>
      </c>
      <c r="H55" s="579" cm="1">
        <f t="array" ref="H55">SUMPRODUCT(($H$2=PrEP_NEW!$E$2:$E$350)*(PrEP_NEW!K$2:K$350))</f>
        <v>0</v>
      </c>
      <c r="I55" s="579" cm="1">
        <f t="array" ref="I55">SUMPRODUCT(($H$2=PrEP_NEW!$E$2:$E$350)*(PrEP_NEW!L$2:L$350))</f>
        <v>0</v>
      </c>
      <c r="J55" s="579" cm="1">
        <f t="array" ref="J55">SUMPRODUCT(($H$2=PrEP_NEW!$E$2:$E$350)*(PrEP_NEW!M$2:M$350))</f>
        <v>0</v>
      </c>
      <c r="K55" s="579" cm="1">
        <f t="array" ref="K55">SUMPRODUCT(($H$2=PrEP_NEW!$E$2:$E$350)*(PrEP_NEW!N$2:N$350))</f>
        <v>0</v>
      </c>
      <c r="L55" s="579" cm="1">
        <f t="array" ref="L55">SUMPRODUCT(($H$2=PrEP_NEW!$E$2:$E$350)*(PrEP_NEW!O$2:O$350))</f>
        <v>0</v>
      </c>
      <c r="M55" s="586" t="str">
        <f>IF(SUM(D55:L55)=0,"subtotal",SUM(D55:L55))</f>
        <v>subtotal</v>
      </c>
      <c r="N55" s="2"/>
      <c r="O55" s="2"/>
      <c r="P55" s="227"/>
    </row>
    <row r="56" spans="2:27" ht="21.75" customHeight="1">
      <c r="B56" s="120"/>
      <c r="C56" s="114"/>
      <c r="D56" s="114"/>
      <c r="E56" s="114"/>
      <c r="F56" s="114"/>
      <c r="G56" s="114"/>
      <c r="H56" s="114"/>
      <c r="I56" s="114"/>
      <c r="J56" s="114"/>
      <c r="K56" s="114"/>
      <c r="L56" s="114"/>
      <c r="M56" s="114"/>
      <c r="N56" s="114"/>
      <c r="O56" s="114"/>
      <c r="P56" s="121"/>
      <c r="Q56" s="467"/>
      <c r="AA56" s="1" t="s">
        <v>509</v>
      </c>
    </row>
    <row r="57" spans="2:27" ht="28.5">
      <c r="B57" s="269"/>
      <c r="C57" s="264"/>
      <c r="D57" s="349" t="s">
        <v>5</v>
      </c>
      <c r="E57" s="123" t="s">
        <v>25</v>
      </c>
      <c r="F57" s="123" t="s">
        <v>26</v>
      </c>
      <c r="G57" s="123" t="s">
        <v>27</v>
      </c>
      <c r="H57" s="123" t="s">
        <v>28</v>
      </c>
      <c r="I57" s="123" t="s">
        <v>29</v>
      </c>
      <c r="J57" s="123" t="s">
        <v>30</v>
      </c>
      <c r="K57" s="123" t="s">
        <v>31</v>
      </c>
      <c r="L57" s="349" t="s">
        <v>32</v>
      </c>
      <c r="M57" s="264"/>
      <c r="N57" s="264"/>
      <c r="O57" s="264"/>
      <c r="P57" s="263"/>
    </row>
    <row r="58" spans="2:27" ht="31.5" customHeight="1">
      <c r="B58" s="351" t="s">
        <v>39</v>
      </c>
      <c r="C58" s="474"/>
      <c r="D58" s="579" cm="1">
        <f t="array" ref="D58">SUMPRODUCT(($H$2=PrEP_NEW!$E$2:$E$350)*(PrEP_NEW!Q$2:Q$350))</f>
        <v>0</v>
      </c>
      <c r="E58" s="579" cm="1">
        <f t="array" ref="E58">SUMPRODUCT(($H$2=PrEP_NEW!$E$2:$E$350)*(PrEP_NEW!R$2:R$350))</f>
        <v>0</v>
      </c>
      <c r="F58" s="579" cm="1">
        <f t="array" ref="F58">SUMPRODUCT(($H$2=PrEP_NEW!$E$2:$E$350)*(PrEP_NEW!S$2:S$350))</f>
        <v>0</v>
      </c>
      <c r="G58" s="579" cm="1">
        <f t="array" ref="G58">SUMPRODUCT(($H$2=PrEP_NEW!$E$2:$E$350)*(PrEP_NEW!T$2:T$350))</f>
        <v>0</v>
      </c>
      <c r="H58" s="579" cm="1">
        <f t="array" ref="H58">SUMPRODUCT(($H$2=PrEP_NEW!$E$2:$E$350)*(PrEP_NEW!U$2:U$350))</f>
        <v>0</v>
      </c>
      <c r="I58" s="579" cm="1">
        <f t="array" ref="I58">SUMPRODUCT(($H$2=PrEP_NEW!$E$2:$E$350)*(PrEP_NEW!V$2:V$350))</f>
        <v>0</v>
      </c>
      <c r="J58" s="579" cm="1">
        <f t="array" ref="J58">SUMPRODUCT(($H$2=PrEP_NEW!$E$2:$E$350)*(PrEP_NEW!W$2:W$350))</f>
        <v>0</v>
      </c>
      <c r="K58" s="579" cm="1">
        <f t="array" ref="K58">SUMPRODUCT(($H$2=PrEP_NEW!$E$2:$E$350)*(PrEP_NEW!X$2:X$350))</f>
        <v>0</v>
      </c>
      <c r="L58" s="579" cm="1">
        <f t="array" ref="L58">SUMPRODUCT(($H$2=PrEP_NEW!$E$2:$E$350)*(PrEP_NEW!Y$2:Y$350))</f>
        <v>0</v>
      </c>
      <c r="M58" s="586" t="str">
        <f>IF(SUM(D58:L58)=0,"subtotal",SUM(D58:L58))</f>
        <v>subtotal</v>
      </c>
      <c r="N58" s="2"/>
      <c r="O58" s="2"/>
      <c r="P58" s="227"/>
    </row>
    <row r="59" spans="2:27">
      <c r="B59" s="120"/>
      <c r="C59" s="114"/>
      <c r="D59" s="114"/>
      <c r="E59" s="114"/>
      <c r="F59" s="114"/>
      <c r="G59" s="114"/>
      <c r="H59" s="114"/>
      <c r="I59" s="114"/>
      <c r="J59" s="114"/>
      <c r="K59" s="114"/>
      <c r="L59" s="114"/>
      <c r="M59" s="114"/>
      <c r="N59" s="114"/>
      <c r="O59" s="114"/>
      <c r="P59" s="121"/>
    </row>
    <row r="60" spans="2:27" ht="27.75" customHeight="1">
      <c r="B60" s="352" t="s">
        <v>3</v>
      </c>
      <c r="C60" s="353"/>
      <c r="D60" s="353"/>
      <c r="E60" s="834" t="s">
        <v>40</v>
      </c>
      <c r="F60" s="835"/>
      <c r="G60" s="835"/>
      <c r="H60" s="835"/>
      <c r="I60" s="835"/>
      <c r="J60" s="835"/>
      <c r="K60" s="835"/>
      <c r="L60" s="835"/>
      <c r="M60" s="835"/>
      <c r="N60" s="835"/>
      <c r="O60" s="835"/>
      <c r="P60" s="836"/>
    </row>
    <row r="61" spans="2:27" ht="10.5" customHeight="1">
      <c r="B61" s="19"/>
      <c r="C61" s="20"/>
      <c r="D61" s="20"/>
      <c r="E61" s="471"/>
      <c r="F61" s="471"/>
      <c r="G61" s="471"/>
      <c r="H61" s="471"/>
      <c r="I61" s="471"/>
      <c r="J61" s="471"/>
      <c r="K61" s="471"/>
      <c r="L61" s="471"/>
      <c r="M61" s="471"/>
      <c r="N61" s="471"/>
      <c r="O61" s="471"/>
      <c r="P61" s="21"/>
    </row>
    <row r="62" spans="2:27" ht="20.25" customHeight="1">
      <c r="B62" s="819" t="s">
        <v>41</v>
      </c>
      <c r="C62" s="820"/>
      <c r="D62" s="820"/>
      <c r="E62" s="820"/>
      <c r="F62" s="2"/>
      <c r="G62" s="579" cm="1">
        <f t="array" ref="G62">SUMPRODUCT(($H$2=PrEP_NEW!$E$2:$E$350)*(PrEP_NEW!AB$2:AB$350))</f>
        <v>0</v>
      </c>
      <c r="H62" s="2"/>
      <c r="I62" s="2"/>
      <c r="J62" s="2"/>
      <c r="K62" s="2"/>
      <c r="L62" s="2"/>
      <c r="M62" s="2"/>
      <c r="N62" s="2"/>
      <c r="O62" s="2"/>
      <c r="P62" s="22"/>
    </row>
    <row r="63" spans="2:27" ht="11.25" customHeight="1">
      <c r="B63" s="23"/>
      <c r="C63" s="24"/>
      <c r="D63" s="24"/>
      <c r="E63" s="24"/>
      <c r="F63" s="25"/>
      <c r="G63" s="30"/>
      <c r="H63" s="25"/>
      <c r="I63" s="25"/>
      <c r="J63" s="25"/>
      <c r="K63" s="25"/>
      <c r="L63" s="25"/>
      <c r="M63" s="25"/>
      <c r="N63" s="25"/>
      <c r="O63" s="25"/>
      <c r="P63" s="26"/>
    </row>
    <row r="64" spans="2:27" ht="7.5" customHeight="1">
      <c r="B64" s="19"/>
      <c r="C64" s="20"/>
      <c r="D64" s="20"/>
      <c r="E64" s="20"/>
      <c r="F64" s="20"/>
      <c r="G64" s="31"/>
      <c r="H64" s="20"/>
      <c r="I64" s="20"/>
      <c r="J64" s="20"/>
      <c r="K64" s="20"/>
      <c r="L64" s="20"/>
      <c r="M64" s="20"/>
      <c r="N64" s="20"/>
      <c r="O64" s="20"/>
      <c r="P64" s="27"/>
    </row>
    <row r="65" spans="2:16" ht="21" customHeight="1">
      <c r="B65" s="819" t="s">
        <v>42</v>
      </c>
      <c r="C65" s="820"/>
      <c r="D65" s="820"/>
      <c r="E65" s="820"/>
      <c r="F65" s="2"/>
      <c r="G65" s="579" cm="1">
        <f t="array" ref="G65">SUMPRODUCT(($H$2=PrEP_NEW!$E$2:$E$350)*(PrEP_NEW!AC$2:AC$350))</f>
        <v>0</v>
      </c>
      <c r="H65" s="2"/>
      <c r="I65" s="2"/>
      <c r="J65" s="2"/>
      <c r="K65" s="2"/>
      <c r="L65" s="2"/>
      <c r="M65" s="2"/>
      <c r="N65" s="2"/>
      <c r="O65" s="2"/>
      <c r="P65" s="22"/>
    </row>
    <row r="66" spans="2:16" ht="11.25" customHeight="1">
      <c r="B66" s="23"/>
      <c r="C66" s="24"/>
      <c r="D66" s="24"/>
      <c r="E66" s="24"/>
      <c r="F66" s="25"/>
      <c r="G66" s="30"/>
      <c r="H66" s="25"/>
      <c r="I66" s="25"/>
      <c r="J66" s="25"/>
      <c r="K66" s="25"/>
      <c r="L66" s="25"/>
      <c r="M66" s="25"/>
      <c r="N66" s="25"/>
      <c r="O66" s="25"/>
      <c r="P66" s="26"/>
    </row>
    <row r="67" spans="2:16">
      <c r="B67" s="19"/>
      <c r="C67" s="20"/>
      <c r="D67" s="20"/>
      <c r="E67" s="20"/>
      <c r="F67" s="20"/>
      <c r="G67" s="31"/>
      <c r="H67" s="20"/>
      <c r="I67" s="20"/>
      <c r="J67" s="20"/>
      <c r="K67" s="20"/>
      <c r="L67" s="20"/>
      <c r="M67" s="20"/>
      <c r="N67" s="20"/>
      <c r="O67" s="20"/>
      <c r="P67" s="27"/>
    </row>
    <row r="68" spans="2:16" ht="19.5" customHeight="1">
      <c r="B68" s="819" t="s">
        <v>43</v>
      </c>
      <c r="C68" s="820"/>
      <c r="D68" s="820"/>
      <c r="E68" s="820"/>
      <c r="F68" s="2"/>
      <c r="G68" s="579" cm="1">
        <f t="array" ref="G68">SUMPRODUCT(($H$2=PrEP_NEW!$E$2:$E$350)*(PrEP_NEW!AD$2:AD$350))</f>
        <v>0</v>
      </c>
      <c r="H68" s="2"/>
      <c r="I68" s="2"/>
      <c r="J68" s="2"/>
      <c r="K68" s="2"/>
      <c r="L68" s="2"/>
      <c r="M68" s="2"/>
      <c r="N68" s="2"/>
      <c r="O68" s="2"/>
      <c r="P68" s="22"/>
    </row>
    <row r="69" spans="2:16" ht="11.25" customHeight="1">
      <c r="B69" s="23"/>
      <c r="C69" s="24"/>
      <c r="D69" s="24"/>
      <c r="E69" s="24"/>
      <c r="F69" s="25"/>
      <c r="G69" s="30"/>
      <c r="H69" s="25"/>
      <c r="I69" s="25"/>
      <c r="J69" s="25"/>
      <c r="K69" s="25"/>
      <c r="L69" s="25"/>
      <c r="M69" s="25"/>
      <c r="N69" s="25"/>
      <c r="O69" s="25"/>
      <c r="P69" s="26"/>
    </row>
    <row r="70" spans="2:16" ht="11.25" customHeight="1">
      <c r="B70" s="19"/>
      <c r="C70" s="20"/>
      <c r="D70" s="20"/>
      <c r="E70" s="20"/>
      <c r="F70" s="20"/>
      <c r="G70" s="31"/>
      <c r="H70" s="20"/>
      <c r="I70" s="20"/>
      <c r="J70" s="20"/>
      <c r="K70" s="20"/>
      <c r="L70" s="20"/>
      <c r="M70" s="20"/>
      <c r="N70" s="20"/>
      <c r="O70" s="20"/>
      <c r="P70" s="27"/>
    </row>
    <row r="71" spans="2:16" ht="20.25" customHeight="1">
      <c r="B71" s="819" t="s">
        <v>44</v>
      </c>
      <c r="C71" s="820"/>
      <c r="D71" s="820"/>
      <c r="E71" s="820"/>
      <c r="F71" s="2"/>
      <c r="G71" s="579" cm="1">
        <f t="array" ref="G71">SUMPRODUCT(($H$2=PrEP_NEW!$E$2:$E$350)*(PrEP_NEW!AE$2:AE$350))</f>
        <v>0</v>
      </c>
      <c r="H71" s="2"/>
      <c r="I71" s="2"/>
      <c r="J71" s="2"/>
      <c r="K71" s="2"/>
      <c r="L71" s="2"/>
      <c r="M71" s="2"/>
      <c r="N71" s="2"/>
      <c r="O71" s="2"/>
      <c r="P71" s="22"/>
    </row>
    <row r="72" spans="2:16" ht="8.25" customHeight="1">
      <c r="B72" s="23"/>
      <c r="C72" s="24"/>
      <c r="D72" s="24"/>
      <c r="E72" s="24"/>
      <c r="F72" s="25"/>
      <c r="G72" s="30"/>
      <c r="H72" s="25"/>
      <c r="I72" s="25"/>
      <c r="J72" s="25"/>
      <c r="K72" s="25"/>
      <c r="L72" s="25"/>
      <c r="M72" s="25"/>
      <c r="N72" s="25"/>
      <c r="O72" s="25"/>
      <c r="P72" s="26"/>
    </row>
    <row r="73" spans="2:16" ht="8.25" customHeight="1">
      <c r="B73" s="19"/>
      <c r="C73" s="20"/>
      <c r="D73" s="20"/>
      <c r="E73" s="20"/>
      <c r="F73" s="20"/>
      <c r="G73" s="31"/>
      <c r="H73" s="20"/>
      <c r="I73" s="20"/>
      <c r="J73" s="20"/>
      <c r="K73" s="20"/>
      <c r="L73" s="20"/>
      <c r="M73" s="20"/>
      <c r="N73" s="20"/>
      <c r="O73" s="20"/>
      <c r="P73" s="27"/>
    </row>
    <row r="74" spans="2:16" ht="20.25" customHeight="1">
      <c r="B74" s="819" t="s">
        <v>45</v>
      </c>
      <c r="C74" s="820"/>
      <c r="D74" s="820"/>
      <c r="E74" s="820"/>
      <c r="F74" s="28"/>
      <c r="G74" s="579" cm="1">
        <f t="array" ref="G74">SUMPRODUCT(($H$2=PrEP_NEW!$E$2:$E$350)*(PrEP_NEW!AF$2:AF$350))</f>
        <v>0</v>
      </c>
      <c r="H74" s="2"/>
      <c r="I74" s="2"/>
      <c r="J74" s="2"/>
      <c r="K74" s="2"/>
      <c r="L74" s="2"/>
      <c r="M74" s="2"/>
      <c r="N74" s="2"/>
      <c r="O74" s="2"/>
      <c r="P74" s="22"/>
    </row>
    <row r="75" spans="2:16">
      <c r="B75" s="29"/>
      <c r="C75" s="25"/>
      <c r="D75" s="25"/>
      <c r="E75" s="25"/>
      <c r="F75" s="25"/>
      <c r="G75" s="25"/>
      <c r="H75" s="25"/>
      <c r="I75" s="25"/>
      <c r="J75" s="25"/>
      <c r="K75" s="25"/>
      <c r="L75" s="25"/>
      <c r="M75" s="25"/>
      <c r="N75" s="25"/>
      <c r="O75" s="25"/>
      <c r="P75" s="26"/>
    </row>
    <row r="76" spans="2:16" ht="24.75" customHeight="1">
      <c r="B76" s="782" t="str">
        <f>CONCATENATE(L2,": PrEP_CT")</f>
        <v>: PrEP_CT</v>
      </c>
      <c r="C76" s="783"/>
      <c r="D76" s="783"/>
      <c r="E76" s="783"/>
      <c r="F76" s="783"/>
      <c r="G76" s="783"/>
      <c r="H76" s="783"/>
      <c r="I76" s="783"/>
      <c r="J76" s="783"/>
      <c r="K76" s="783"/>
      <c r="L76" s="783"/>
      <c r="M76" s="783"/>
      <c r="N76" s="783"/>
      <c r="O76" s="783"/>
      <c r="P76" s="784"/>
    </row>
    <row r="77" spans="2:16" ht="14.25" customHeight="1">
      <c r="B77" s="785" t="s">
        <v>0</v>
      </c>
      <c r="C77" s="786"/>
      <c r="D77" s="837" t="s">
        <v>1940</v>
      </c>
      <c r="E77" s="837"/>
      <c r="F77" s="837"/>
      <c r="G77" s="837"/>
      <c r="H77" s="837"/>
      <c r="I77" s="837"/>
      <c r="J77" s="837"/>
      <c r="K77" s="837"/>
      <c r="L77" s="837"/>
      <c r="M77" s="837"/>
      <c r="N77" s="837"/>
      <c r="O77" s="837"/>
      <c r="P77" s="838"/>
    </row>
    <row r="78" spans="2:16" ht="24.75" customHeight="1">
      <c r="B78" s="787"/>
      <c r="C78" s="788"/>
      <c r="D78" s="839"/>
      <c r="E78" s="839"/>
      <c r="F78" s="839"/>
      <c r="G78" s="839"/>
      <c r="H78" s="839"/>
      <c r="I78" s="839"/>
      <c r="J78" s="839"/>
      <c r="K78" s="839"/>
      <c r="L78" s="839"/>
      <c r="M78" s="839"/>
      <c r="N78" s="839"/>
      <c r="O78" s="839"/>
      <c r="P78" s="840"/>
    </row>
    <row r="79" spans="2:16">
      <c r="B79" s="33"/>
      <c r="C79" s="8"/>
      <c r="D79" s="8"/>
      <c r="E79" s="4"/>
      <c r="F79" s="4"/>
      <c r="G79" s="4"/>
      <c r="H79" s="4"/>
      <c r="I79" s="4"/>
      <c r="J79" s="4"/>
      <c r="K79" s="4"/>
      <c r="L79" s="4"/>
      <c r="M79" s="4"/>
      <c r="N79" s="4"/>
      <c r="O79" s="4"/>
      <c r="P79" s="34"/>
    </row>
    <row r="80" spans="2:16" ht="22.5" customHeight="1">
      <c r="B80" s="841" t="s">
        <v>2</v>
      </c>
      <c r="C80" s="842"/>
      <c r="D80" s="582" t="str">
        <f>IF(SUM(D84:L84,D87:L87)=0,"subtotal",SUM(D84:L84,D87:L87))</f>
        <v>subtotal</v>
      </c>
      <c r="E80" s="3"/>
      <c r="F80" s="3"/>
      <c r="G80" s="3"/>
      <c r="H80" s="3"/>
      <c r="I80" s="3"/>
      <c r="J80" s="3"/>
      <c r="K80" s="3"/>
      <c r="L80" s="3"/>
      <c r="M80" s="3"/>
      <c r="N80" s="3"/>
      <c r="O80" s="3"/>
      <c r="P80" s="36"/>
    </row>
    <row r="81" spans="2:16">
      <c r="B81" s="470"/>
      <c r="C81" s="10"/>
      <c r="D81" s="11"/>
      <c r="E81" s="3"/>
      <c r="F81" s="3"/>
      <c r="G81" s="3"/>
      <c r="H81" s="3"/>
      <c r="I81" s="3"/>
      <c r="J81" s="3"/>
      <c r="K81" s="3"/>
      <c r="L81" s="3"/>
      <c r="M81" s="3"/>
      <c r="N81" s="3"/>
      <c r="O81" s="3"/>
      <c r="P81" s="36"/>
    </row>
    <row r="82" spans="2:16" ht="40.5" customHeight="1">
      <c r="B82" s="807" t="s">
        <v>3</v>
      </c>
      <c r="C82" s="808"/>
      <c r="D82" s="797" t="s">
        <v>38</v>
      </c>
      <c r="E82" s="797"/>
      <c r="F82" s="797"/>
      <c r="G82" s="797"/>
      <c r="H82" s="797"/>
      <c r="I82" s="797"/>
      <c r="J82" s="797"/>
      <c r="K82" s="797"/>
      <c r="L82" s="797"/>
      <c r="M82" s="797"/>
      <c r="N82" s="797"/>
      <c r="O82" s="797"/>
      <c r="P82" s="798"/>
    </row>
    <row r="83" spans="2:16" ht="28.5">
      <c r="B83" s="357"/>
      <c r="C83" s="30"/>
      <c r="D83" s="472" t="s">
        <v>5</v>
      </c>
      <c r="E83" s="10" t="s">
        <v>25</v>
      </c>
      <c r="F83" s="10" t="s">
        <v>26</v>
      </c>
      <c r="G83" s="10" t="s">
        <v>27</v>
      </c>
      <c r="H83" s="10" t="s">
        <v>28</v>
      </c>
      <c r="I83" s="10" t="s">
        <v>29</v>
      </c>
      <c r="J83" s="10" t="s">
        <v>30</v>
      </c>
      <c r="K83" s="10" t="s">
        <v>31</v>
      </c>
      <c r="L83" s="10" t="s">
        <v>32</v>
      </c>
      <c r="M83" s="2"/>
      <c r="N83" s="2"/>
      <c r="O83" s="2"/>
      <c r="P83" s="227"/>
    </row>
    <row r="84" spans="2:16" ht="20.25" customHeight="1">
      <c r="B84" s="272"/>
      <c r="C84" s="356" t="s">
        <v>37</v>
      </c>
      <c r="D84" s="579" cm="1">
        <f t="array" ref="D84">SUMPRODUCT(($H$2=PrEP_CT!$E$2:$E$350)*(PrEP_CT!G$2:G$350))</f>
        <v>0</v>
      </c>
      <c r="E84" s="579" cm="1">
        <f t="array" ref="E84">SUMPRODUCT(($H$2=PrEP_CT!$E$2:$E$350)*(PrEP_CT!H$2:H$350))</f>
        <v>0</v>
      </c>
      <c r="F84" s="579" cm="1">
        <f t="array" ref="F84">SUMPRODUCT(($H$2=PrEP_CT!$E$2:$E$350)*(PrEP_CT!I$2:I$350))</f>
        <v>0</v>
      </c>
      <c r="G84" s="579" cm="1">
        <f t="array" ref="G84">SUMPRODUCT(($H$2=PrEP_CT!$E$2:$E$350)*(PrEP_CT!J$2:J$350))</f>
        <v>0</v>
      </c>
      <c r="H84" s="579" cm="1">
        <f t="array" ref="H84">SUMPRODUCT(($H$2=PrEP_CT!$E$2:$E$350)*(PrEP_CT!K$2:K$350))</f>
        <v>0</v>
      </c>
      <c r="I84" s="579" cm="1">
        <f t="array" ref="I84">SUMPRODUCT(($H$2=PrEP_CT!$E$2:$E$350)*(PrEP_CT!L$2:L$350))</f>
        <v>0</v>
      </c>
      <c r="J84" s="579" cm="1">
        <f t="array" ref="J84">SUMPRODUCT(($H$2=PrEP_CT!$E$2:$E$350)*(PrEP_CT!M$2:M$350))</f>
        <v>0</v>
      </c>
      <c r="K84" s="579" cm="1">
        <f t="array" ref="K84">SUMPRODUCT(($H$2=PrEP_CT!$E$2:$E$350)*(PrEP_CT!N$2:N$350))</f>
        <v>0</v>
      </c>
      <c r="L84" s="579" cm="1">
        <f t="array" ref="L84">SUMPRODUCT(($H$2=PrEP_CT!$E$2:$E$350)*(PrEP_CT!O$2:O$350))</f>
        <v>0</v>
      </c>
      <c r="M84" s="586" t="str">
        <f>IF(SUM(D84:L84)=0,"subtotal",SUM(D84:L84))</f>
        <v>subtotal</v>
      </c>
      <c r="N84" s="2"/>
      <c r="O84" s="2"/>
      <c r="P84" s="227"/>
    </row>
    <row r="85" spans="2:16">
      <c r="B85" s="120"/>
      <c r="C85" s="114"/>
      <c r="D85" s="114"/>
      <c r="E85" s="114"/>
      <c r="F85" s="114"/>
      <c r="G85" s="114"/>
      <c r="H85" s="114"/>
      <c r="I85" s="114"/>
      <c r="J85" s="114"/>
      <c r="K85" s="114"/>
      <c r="L85" s="114"/>
      <c r="M85" s="114"/>
      <c r="N85" s="114"/>
      <c r="O85" s="114"/>
      <c r="P85" s="121"/>
    </row>
    <row r="86" spans="2:16" ht="28.5">
      <c r="B86" s="269"/>
      <c r="C86" s="264"/>
      <c r="D86" s="466" t="s">
        <v>5</v>
      </c>
      <c r="E86" s="123" t="s">
        <v>25</v>
      </c>
      <c r="F86" s="123" t="s">
        <v>26</v>
      </c>
      <c r="G86" s="123" t="s">
        <v>27</v>
      </c>
      <c r="H86" s="123" t="s">
        <v>28</v>
      </c>
      <c r="I86" s="123" t="s">
        <v>29</v>
      </c>
      <c r="J86" s="123" t="s">
        <v>30</v>
      </c>
      <c r="K86" s="123" t="s">
        <v>31</v>
      </c>
      <c r="L86" s="123" t="s">
        <v>32</v>
      </c>
      <c r="M86" s="264"/>
      <c r="N86" s="264"/>
      <c r="O86" s="264"/>
      <c r="P86" s="263"/>
    </row>
    <row r="87" spans="2:16" ht="22.5" customHeight="1">
      <c r="B87" s="272"/>
      <c r="C87" s="354" t="s">
        <v>39</v>
      </c>
      <c r="D87" s="579" cm="1">
        <f t="array" ref="D87">SUMPRODUCT(($H$2=PrEP_CT!$E$2:$E$350)*(PrEP_CT!Q$2:Q$350))</f>
        <v>0</v>
      </c>
      <c r="E87" s="579" cm="1">
        <f t="array" ref="E87">SUMPRODUCT(($H$2=PrEP_CT!$E$2:$E$350)*(PrEP_CT!R$2:R$350))</f>
        <v>0</v>
      </c>
      <c r="F87" s="579" cm="1">
        <f t="array" ref="F87">SUMPRODUCT(($H$2=PrEP_CT!$E$2:$E$350)*(PrEP_CT!S$2:S$350))</f>
        <v>0</v>
      </c>
      <c r="G87" s="579" cm="1">
        <f t="array" ref="G87">SUMPRODUCT(($H$2=PrEP_CT!$E$2:$E$350)*(PrEP_CT!T$2:T$350))</f>
        <v>0</v>
      </c>
      <c r="H87" s="579" cm="1">
        <f t="array" ref="H87">SUMPRODUCT(($H$2=PrEP_CT!$E$2:$E$350)*(PrEP_CT!U$2:U$350))</f>
        <v>0</v>
      </c>
      <c r="I87" s="579" cm="1">
        <f t="array" ref="I87">SUMPRODUCT(($H$2=PrEP_CT!$E$2:$E$350)*(PrEP_CT!V$2:V$350))</f>
        <v>0</v>
      </c>
      <c r="J87" s="579" cm="1">
        <f t="array" ref="J87">SUMPRODUCT(($H$2=PrEP_CT!$E$2:$E$350)*(PrEP_CT!W$2:W$350))</f>
        <v>0</v>
      </c>
      <c r="K87" s="579" cm="1">
        <f t="array" ref="K87">SUMPRODUCT(($H$2=PrEP_CT!$E$2:$E$350)*(PrEP_CT!X$2:X$350))</f>
        <v>0</v>
      </c>
      <c r="L87" s="579" cm="1">
        <f t="array" ref="L87">SUMPRODUCT(($H$2=PrEP_CT!$E$2:$E$350)*(PrEP_CT!Y$2:Y$350))</f>
        <v>0</v>
      </c>
      <c r="M87" s="586" t="str">
        <f>IF(SUM(D87:L87)=0,"subtotal",SUM(D87:L87))</f>
        <v>subtotal</v>
      </c>
      <c r="N87" s="2"/>
      <c r="O87" s="2"/>
      <c r="P87" s="227"/>
    </row>
    <row r="88" spans="2:16">
      <c r="B88" s="120"/>
      <c r="C88" s="114"/>
      <c r="D88" s="114"/>
      <c r="E88" s="114"/>
      <c r="F88" s="114"/>
      <c r="G88" s="114"/>
      <c r="H88" s="114"/>
      <c r="I88" s="114"/>
      <c r="J88" s="114"/>
      <c r="K88" s="114"/>
      <c r="L88" s="114"/>
      <c r="M88" s="114"/>
      <c r="N88" s="114"/>
      <c r="O88" s="114"/>
      <c r="P88" s="121"/>
    </row>
    <row r="89" spans="2:16" ht="36" customHeight="1">
      <c r="B89" s="844" t="s">
        <v>3</v>
      </c>
      <c r="C89" s="808"/>
      <c r="D89" s="845" t="s">
        <v>1941</v>
      </c>
      <c r="E89" s="845"/>
      <c r="F89" s="845"/>
      <c r="G89" s="845"/>
      <c r="H89" s="845"/>
      <c r="I89" s="845"/>
      <c r="J89" s="845"/>
      <c r="K89" s="845"/>
      <c r="L89" s="845"/>
      <c r="M89" s="845"/>
      <c r="N89" s="845"/>
      <c r="O89" s="845"/>
      <c r="P89" s="846"/>
    </row>
    <row r="90" spans="2:16" ht="8.25" customHeight="1">
      <c r="B90" s="269"/>
      <c r="C90" s="264"/>
      <c r="D90" s="264"/>
      <c r="E90" s="358"/>
      <c r="F90" s="358"/>
      <c r="G90" s="358"/>
      <c r="H90" s="358"/>
      <c r="I90" s="358"/>
      <c r="J90" s="358"/>
      <c r="K90" s="358"/>
      <c r="L90" s="358"/>
      <c r="M90" s="358"/>
      <c r="N90" s="358"/>
      <c r="O90" s="358"/>
      <c r="P90" s="359"/>
    </row>
    <row r="91" spans="2:16" ht="26.25" customHeight="1">
      <c r="B91" s="360"/>
      <c r="C91" s="847" t="s">
        <v>46</v>
      </c>
      <c r="D91" s="848"/>
      <c r="E91" s="579" cm="1">
        <f t="array" ref="E91">SUMPRODUCT(($H$2=PrEP_CT!$E$2:$E$350)*(PrEP_CT!AB$2:AB$350))</f>
        <v>0</v>
      </c>
      <c r="F91" s="2"/>
      <c r="G91" s="2"/>
      <c r="H91" s="2"/>
      <c r="I91" s="2"/>
      <c r="J91" s="2"/>
      <c r="K91" s="2"/>
      <c r="L91" s="2"/>
      <c r="M91" s="2"/>
      <c r="N91" s="2"/>
      <c r="O91" s="2"/>
      <c r="P91" s="227"/>
    </row>
    <row r="92" spans="2:16" ht="6.75" customHeight="1">
      <c r="B92" s="361"/>
      <c r="C92" s="24"/>
      <c r="D92" s="24"/>
      <c r="E92" s="24"/>
      <c r="F92" s="25"/>
      <c r="G92" s="30"/>
      <c r="H92" s="25"/>
      <c r="I92" s="25"/>
      <c r="J92" s="25"/>
      <c r="K92" s="25"/>
      <c r="L92" s="25"/>
      <c r="M92" s="25"/>
      <c r="N92" s="25"/>
      <c r="O92" s="25"/>
      <c r="P92" s="181"/>
    </row>
    <row r="93" spans="2:16" ht="6.75" customHeight="1">
      <c r="B93" s="362"/>
      <c r="C93" s="20"/>
      <c r="D93" s="20"/>
      <c r="E93" s="471"/>
      <c r="F93" s="471"/>
      <c r="G93" s="471"/>
      <c r="H93" s="471"/>
      <c r="I93" s="471"/>
      <c r="J93" s="471"/>
      <c r="K93" s="471"/>
      <c r="L93" s="471"/>
      <c r="M93" s="471"/>
      <c r="N93" s="471"/>
      <c r="O93" s="471"/>
      <c r="P93" s="363"/>
    </row>
    <row r="94" spans="2:16" ht="25.5" customHeight="1">
      <c r="B94" s="360"/>
      <c r="C94" s="847" t="s">
        <v>47</v>
      </c>
      <c r="D94" s="848"/>
      <c r="E94" s="579" cm="1">
        <f t="array" ref="E94">SUMPRODUCT(($H$2=PrEP_CT!$E$2:$E$350)*(PrEP_CT!AC$2:AC$350))</f>
        <v>0</v>
      </c>
      <c r="F94" s="2"/>
      <c r="G94" s="2"/>
      <c r="H94" s="2"/>
      <c r="I94" s="2"/>
      <c r="J94" s="2"/>
      <c r="K94" s="2"/>
      <c r="L94" s="2"/>
      <c r="M94" s="2"/>
      <c r="N94" s="2"/>
      <c r="O94" s="2"/>
      <c r="P94" s="227"/>
    </row>
    <row r="95" spans="2:16" ht="3.75" customHeight="1">
      <c r="B95" s="361"/>
      <c r="C95" s="24"/>
      <c r="D95" s="24"/>
      <c r="E95" s="24"/>
      <c r="F95" s="25"/>
      <c r="G95" s="30"/>
      <c r="H95" s="25"/>
      <c r="I95" s="25"/>
      <c r="J95" s="25"/>
      <c r="K95" s="25"/>
      <c r="L95" s="25"/>
      <c r="M95" s="25"/>
      <c r="N95" s="25"/>
      <c r="O95" s="25"/>
      <c r="P95" s="181"/>
    </row>
    <row r="96" spans="2:16" ht="9.75" customHeight="1">
      <c r="B96" s="362"/>
      <c r="C96" s="20"/>
      <c r="D96" s="20"/>
      <c r="E96" s="471"/>
      <c r="F96" s="471"/>
      <c r="G96" s="471"/>
      <c r="H96" s="471"/>
      <c r="I96" s="471"/>
      <c r="J96" s="471"/>
      <c r="K96" s="471"/>
      <c r="L96" s="471"/>
      <c r="M96" s="471"/>
      <c r="N96" s="471"/>
      <c r="O96" s="471"/>
      <c r="P96" s="363"/>
    </row>
    <row r="97" spans="2:16" ht="24.75" customHeight="1">
      <c r="B97" s="849" t="s">
        <v>109</v>
      </c>
      <c r="C97" s="847"/>
      <c r="D97" s="848"/>
      <c r="E97" s="579" cm="1">
        <f t="array" ref="E97">SUMPRODUCT(($H$2=PrEP_CT!$E$2:$E$350)*(PrEP_CT!AD$2:AD$350))</f>
        <v>0</v>
      </c>
      <c r="F97" s="2"/>
      <c r="G97" s="2"/>
      <c r="H97" s="2"/>
      <c r="I97" s="2"/>
      <c r="J97" s="2"/>
      <c r="K97" s="2"/>
      <c r="L97" s="2"/>
      <c r="M97" s="2"/>
      <c r="N97" s="2"/>
      <c r="O97" s="2"/>
      <c r="P97" s="227"/>
    </row>
    <row r="98" spans="2:16" ht="10.5" customHeight="1">
      <c r="B98" s="239"/>
      <c r="C98" s="364"/>
      <c r="D98" s="364"/>
      <c r="E98" s="364"/>
      <c r="F98" s="225"/>
      <c r="G98" s="473"/>
      <c r="H98" s="225"/>
      <c r="I98" s="225"/>
      <c r="J98" s="225"/>
      <c r="K98" s="225"/>
      <c r="L98" s="225"/>
      <c r="M98" s="225"/>
      <c r="N98" s="225"/>
      <c r="O98" s="225"/>
      <c r="P98" s="224"/>
    </row>
    <row r="99" spans="2:16" ht="40.5" customHeight="1">
      <c r="B99" s="850" t="s">
        <v>3</v>
      </c>
      <c r="C99" s="851"/>
      <c r="D99" s="852" t="s">
        <v>40</v>
      </c>
      <c r="E99" s="852"/>
      <c r="F99" s="852"/>
      <c r="G99" s="852"/>
      <c r="H99" s="852"/>
      <c r="I99" s="852"/>
      <c r="J99" s="852"/>
      <c r="K99" s="852"/>
      <c r="L99" s="852"/>
      <c r="M99" s="852"/>
      <c r="N99" s="852"/>
      <c r="O99" s="852"/>
      <c r="P99" s="853"/>
    </row>
    <row r="100" spans="2:16" ht="8.25" customHeight="1">
      <c r="B100" s="19"/>
      <c r="C100" s="20"/>
      <c r="D100" s="20"/>
      <c r="E100" s="471"/>
      <c r="F100" s="471"/>
      <c r="G100" s="471"/>
      <c r="H100" s="471"/>
      <c r="I100" s="471"/>
      <c r="J100" s="471"/>
      <c r="K100" s="471"/>
      <c r="L100" s="471"/>
      <c r="M100" s="471"/>
      <c r="N100" s="471"/>
      <c r="O100" s="471"/>
      <c r="P100" s="21"/>
    </row>
    <row r="101" spans="2:16" ht="22.5" customHeight="1">
      <c r="B101" s="819" t="s">
        <v>41</v>
      </c>
      <c r="C101" s="820"/>
      <c r="D101" s="820"/>
      <c r="E101" s="820"/>
      <c r="F101" s="2"/>
      <c r="G101" s="579" cm="1">
        <f t="array" ref="G101">SUMPRODUCT(($H$2=PrEP_CT!$E$2:$E$350)*(PrEP_CT!AE$2:AE$350))</f>
        <v>0</v>
      </c>
      <c r="H101" s="2"/>
      <c r="I101" s="2"/>
      <c r="J101" s="2"/>
      <c r="K101" s="2"/>
      <c r="L101" s="2"/>
      <c r="M101" s="2"/>
      <c r="N101" s="2"/>
      <c r="O101" s="2"/>
      <c r="P101" s="22"/>
    </row>
    <row r="102" spans="2:16" ht="7.5" customHeight="1">
      <c r="B102" s="23"/>
      <c r="C102" s="24"/>
      <c r="D102" s="24"/>
      <c r="E102" s="24"/>
      <c r="F102" s="25"/>
      <c r="G102" s="30"/>
      <c r="H102" s="25"/>
      <c r="I102" s="25"/>
      <c r="J102" s="25"/>
      <c r="K102" s="25"/>
      <c r="L102" s="25"/>
      <c r="M102" s="25"/>
      <c r="N102" s="25"/>
      <c r="O102" s="25"/>
      <c r="P102" s="26"/>
    </row>
    <row r="103" spans="2:16" ht="9" customHeight="1">
      <c r="B103" s="19"/>
      <c r="C103" s="20"/>
      <c r="D103" s="20"/>
      <c r="E103" s="20"/>
      <c r="F103" s="20"/>
      <c r="G103" s="31"/>
      <c r="H103" s="20"/>
      <c r="I103" s="20"/>
      <c r="J103" s="20"/>
      <c r="K103" s="20"/>
      <c r="L103" s="20"/>
      <c r="M103" s="20"/>
      <c r="N103" s="20"/>
      <c r="O103" s="20"/>
      <c r="P103" s="27"/>
    </row>
    <row r="104" spans="2:16" ht="21" customHeight="1">
      <c r="B104" s="819" t="s">
        <v>42</v>
      </c>
      <c r="C104" s="820"/>
      <c r="D104" s="820"/>
      <c r="E104" s="820"/>
      <c r="F104" s="2"/>
      <c r="G104" s="579" cm="1">
        <f t="array" ref="G104">SUMPRODUCT(($H$2=PrEP_CT!$E$2:$E$350)*(PrEP_CT!AF$2:AF$350))</f>
        <v>0</v>
      </c>
      <c r="H104" s="2"/>
      <c r="I104" s="2"/>
      <c r="J104" s="2"/>
      <c r="K104" s="2"/>
      <c r="L104" s="2"/>
      <c r="M104" s="2"/>
      <c r="N104" s="2"/>
      <c r="O104" s="2"/>
      <c r="P104" s="22"/>
    </row>
    <row r="105" spans="2:16" ht="7.5" customHeight="1">
      <c r="B105" s="23"/>
      <c r="C105" s="24"/>
      <c r="D105" s="24"/>
      <c r="E105" s="24"/>
      <c r="F105" s="25"/>
      <c r="G105" s="30"/>
      <c r="H105" s="25"/>
      <c r="I105" s="25"/>
      <c r="J105" s="25"/>
      <c r="K105" s="25"/>
      <c r="L105" s="25"/>
      <c r="M105" s="25"/>
      <c r="N105" s="25"/>
      <c r="O105" s="25"/>
      <c r="P105" s="26"/>
    </row>
    <row r="106" spans="2:16" ht="9" customHeight="1">
      <c r="B106" s="19"/>
      <c r="C106" s="20"/>
      <c r="D106" s="20"/>
      <c r="E106" s="20"/>
      <c r="F106" s="20"/>
      <c r="G106" s="31"/>
      <c r="H106" s="20"/>
      <c r="I106" s="20"/>
      <c r="J106" s="20"/>
      <c r="K106" s="20"/>
      <c r="L106" s="20"/>
      <c r="M106" s="20"/>
      <c r="N106" s="20"/>
      <c r="O106" s="20"/>
      <c r="P106" s="27"/>
    </row>
    <row r="107" spans="2:16" ht="21" customHeight="1">
      <c r="B107" s="819" t="s">
        <v>43</v>
      </c>
      <c r="C107" s="820"/>
      <c r="D107" s="820"/>
      <c r="E107" s="820"/>
      <c r="F107" s="2"/>
      <c r="G107" s="579" cm="1">
        <f t="array" ref="G107">SUMPRODUCT(($H$2=PrEP_CT!$E$2:$E$350)*(PrEP_CT!AG$2:AG$350))</f>
        <v>0</v>
      </c>
      <c r="H107" s="2"/>
      <c r="I107" s="2"/>
      <c r="J107" s="2"/>
      <c r="K107" s="2"/>
      <c r="L107" s="2"/>
      <c r="M107" s="2"/>
      <c r="N107" s="2"/>
      <c r="O107" s="2"/>
      <c r="P107" s="22"/>
    </row>
    <row r="108" spans="2:16" ht="11.25" customHeight="1">
      <c r="B108" s="23"/>
      <c r="C108" s="24"/>
      <c r="D108" s="24"/>
      <c r="E108" s="24"/>
      <c r="F108" s="25"/>
      <c r="G108" s="30"/>
      <c r="H108" s="25"/>
      <c r="I108" s="25"/>
      <c r="J108" s="25"/>
      <c r="K108" s="25"/>
      <c r="L108" s="25"/>
      <c r="M108" s="25"/>
      <c r="N108" s="25"/>
      <c r="O108" s="25"/>
      <c r="P108" s="26"/>
    </row>
    <row r="109" spans="2:16" ht="6.75" customHeight="1">
      <c r="B109" s="19"/>
      <c r="C109" s="20"/>
      <c r="D109" s="20"/>
      <c r="E109" s="20"/>
      <c r="F109" s="20"/>
      <c r="G109" s="31"/>
      <c r="H109" s="20"/>
      <c r="I109" s="20"/>
      <c r="J109" s="20"/>
      <c r="K109" s="20"/>
      <c r="L109" s="20"/>
      <c r="M109" s="20"/>
      <c r="N109" s="20"/>
      <c r="O109" s="20"/>
      <c r="P109" s="27"/>
    </row>
    <row r="110" spans="2:16" ht="20.25" customHeight="1">
      <c r="B110" s="819" t="s">
        <v>44</v>
      </c>
      <c r="C110" s="820"/>
      <c r="D110" s="820"/>
      <c r="E110" s="820"/>
      <c r="F110" s="2"/>
      <c r="G110" s="579" cm="1">
        <f t="array" ref="G110">SUMPRODUCT(($H$2=PrEP_CT!$E$2:$E$350)*(PrEP_CT!AH$2:AH$350))</f>
        <v>0</v>
      </c>
      <c r="H110" s="2"/>
      <c r="I110" s="2"/>
      <c r="J110" s="2"/>
      <c r="K110" s="2"/>
      <c r="L110" s="2"/>
      <c r="M110" s="2"/>
      <c r="N110" s="2"/>
      <c r="O110" s="2"/>
      <c r="P110" s="22"/>
    </row>
    <row r="111" spans="2:16" ht="7.5" customHeight="1">
      <c r="B111" s="23"/>
      <c r="C111" s="24"/>
      <c r="D111" s="24"/>
      <c r="E111" s="24"/>
      <c r="F111" s="25"/>
      <c r="G111" s="30"/>
      <c r="H111" s="25"/>
      <c r="I111" s="25"/>
      <c r="J111" s="25"/>
      <c r="K111" s="25"/>
      <c r="L111" s="25"/>
      <c r="M111" s="25"/>
      <c r="N111" s="25"/>
      <c r="O111" s="25"/>
      <c r="P111" s="26"/>
    </row>
    <row r="112" spans="2:16" ht="11.25" customHeight="1">
      <c r="B112" s="19"/>
      <c r="C112" s="20"/>
      <c r="D112" s="20"/>
      <c r="E112" s="20"/>
      <c r="F112" s="20"/>
      <c r="G112" s="31"/>
      <c r="H112" s="20"/>
      <c r="I112" s="20"/>
      <c r="J112" s="20"/>
      <c r="K112" s="20"/>
      <c r="L112" s="20"/>
      <c r="M112" s="20"/>
      <c r="N112" s="20"/>
      <c r="O112" s="20"/>
      <c r="P112" s="27"/>
    </row>
    <row r="113" spans="1:16" ht="19.5" customHeight="1">
      <c r="B113" s="819" t="s">
        <v>45</v>
      </c>
      <c r="C113" s="820"/>
      <c r="D113" s="820"/>
      <c r="E113" s="820"/>
      <c r="F113" s="2"/>
      <c r="G113" s="579" cm="1">
        <f t="array" ref="G113">SUMPRODUCT(($H$2=PrEP_CT!$E$2:$E$350)*(PrEP_CT!AI$2:AI$350))</f>
        <v>0</v>
      </c>
      <c r="H113" s="2"/>
      <c r="I113" s="2"/>
      <c r="J113" s="2"/>
      <c r="K113" s="2"/>
      <c r="L113" s="2"/>
      <c r="M113" s="2"/>
      <c r="N113" s="2"/>
      <c r="O113" s="2"/>
      <c r="P113" s="22"/>
    </row>
    <row r="114" spans="1:16" ht="9" customHeight="1">
      <c r="B114" s="23"/>
      <c r="C114" s="24"/>
      <c r="D114" s="24"/>
      <c r="E114" s="24"/>
      <c r="F114" s="25"/>
      <c r="G114" s="32"/>
      <c r="H114" s="25"/>
      <c r="I114" s="25"/>
      <c r="J114" s="25"/>
      <c r="K114" s="25"/>
      <c r="L114" s="25"/>
      <c r="M114" s="25"/>
      <c r="N114" s="25"/>
      <c r="O114" s="25"/>
      <c r="P114" s="26"/>
    </row>
    <row r="115" spans="1:16" ht="40.5" customHeight="1">
      <c r="B115" s="850" t="s">
        <v>3</v>
      </c>
      <c r="C115" s="851"/>
      <c r="D115" s="852" t="s">
        <v>1942</v>
      </c>
      <c r="E115" s="852"/>
      <c r="F115" s="852"/>
      <c r="G115" s="852"/>
      <c r="H115" s="852"/>
      <c r="I115" s="852"/>
      <c r="J115" s="852"/>
      <c r="K115" s="852"/>
      <c r="L115" s="852"/>
      <c r="M115" s="852"/>
      <c r="N115" s="852"/>
      <c r="O115" s="852"/>
      <c r="P115" s="853"/>
    </row>
    <row r="116" spans="1:16" ht="8.25" customHeight="1">
      <c r="B116" s="19"/>
      <c r="C116" s="20"/>
      <c r="D116" s="20"/>
      <c r="E116" s="737"/>
      <c r="F116" s="737"/>
      <c r="G116" s="737"/>
      <c r="H116" s="737"/>
      <c r="I116" s="737"/>
      <c r="J116" s="737"/>
      <c r="K116" s="737"/>
      <c r="L116" s="737"/>
      <c r="M116" s="737"/>
      <c r="N116" s="737"/>
      <c r="O116" s="737"/>
      <c r="P116" s="21"/>
    </row>
    <row r="117" spans="1:16" ht="22.5" customHeight="1">
      <c r="B117" s="819" t="s">
        <v>147</v>
      </c>
      <c r="C117" s="820"/>
      <c r="D117" s="820"/>
      <c r="E117" s="820"/>
      <c r="F117" s="2"/>
      <c r="G117" s="579">
        <f>SUMPRODUCT(($H$2=PrEP_CT!$E$2:$E$350)*(PrEP_CT!AJ$2:AJ$350))</f>
        <v>0</v>
      </c>
      <c r="H117" s="2"/>
      <c r="I117" s="2"/>
      <c r="J117" s="2"/>
      <c r="K117" s="2"/>
      <c r="L117" s="2"/>
      <c r="M117" s="2"/>
      <c r="N117" s="2"/>
      <c r="O117" s="2"/>
      <c r="P117" s="22"/>
    </row>
    <row r="118" spans="1:16" ht="7.5" customHeight="1">
      <c r="B118" s="23"/>
      <c r="C118" s="24"/>
      <c r="D118" s="24"/>
      <c r="E118" s="24"/>
      <c r="F118" s="25"/>
      <c r="G118" s="30"/>
      <c r="H118" s="25"/>
      <c r="I118" s="25"/>
      <c r="J118" s="25"/>
      <c r="K118" s="25"/>
      <c r="L118" s="25"/>
      <c r="M118" s="25"/>
      <c r="N118" s="25"/>
      <c r="O118" s="25"/>
      <c r="P118" s="26"/>
    </row>
    <row r="119" spans="1:16" ht="9" customHeight="1">
      <c r="B119" s="19"/>
      <c r="C119" s="20"/>
      <c r="D119" s="20"/>
      <c r="E119" s="20"/>
      <c r="F119" s="20"/>
      <c r="G119" s="31"/>
      <c r="H119" s="20"/>
      <c r="I119" s="20"/>
      <c r="J119" s="20"/>
      <c r="K119" s="20"/>
      <c r="L119" s="20"/>
      <c r="M119" s="20"/>
      <c r="N119" s="20"/>
      <c r="O119" s="20"/>
      <c r="P119" s="27"/>
    </row>
    <row r="120" spans="1:16" ht="21" customHeight="1">
      <c r="B120" s="819" t="s">
        <v>1943</v>
      </c>
      <c r="C120" s="820"/>
      <c r="D120" s="820"/>
      <c r="E120" s="820"/>
      <c r="F120" s="2"/>
      <c r="G120" s="579">
        <f>SUMPRODUCT(($H$2=PrEP_CT!$E$2:$E$350)*(PrEP_CT!AK$2:AK$350))</f>
        <v>0</v>
      </c>
      <c r="H120" s="2"/>
      <c r="I120" s="2"/>
      <c r="J120" s="2"/>
      <c r="K120" s="2"/>
      <c r="L120" s="2"/>
      <c r="M120" s="2"/>
      <c r="N120" s="2"/>
      <c r="O120" s="2"/>
      <c r="P120" s="22"/>
    </row>
    <row r="121" spans="1:16">
      <c r="A121" s="2"/>
      <c r="B121" s="2"/>
      <c r="C121" s="2"/>
      <c r="D121" s="2"/>
      <c r="E121" s="2"/>
      <c r="F121" s="2"/>
      <c r="G121" s="2"/>
      <c r="H121" s="2"/>
      <c r="I121" s="2"/>
      <c r="J121" s="2"/>
      <c r="K121" s="2"/>
      <c r="L121" s="2"/>
      <c r="M121" s="2"/>
      <c r="N121" s="2"/>
      <c r="O121" s="2"/>
      <c r="P121" s="2"/>
    </row>
    <row r="124" spans="1:16" ht="5.85" customHeight="1"/>
    <row r="125" spans="1:16">
      <c r="B125" s="19"/>
      <c r="C125" s="20"/>
      <c r="D125" s="20"/>
      <c r="E125" s="20"/>
      <c r="F125" s="20"/>
      <c r="G125" s="20"/>
      <c r="H125" s="20"/>
      <c r="I125" s="20"/>
      <c r="J125" s="20"/>
      <c r="K125" s="20"/>
      <c r="L125" s="20"/>
      <c r="M125" s="20"/>
      <c r="N125" s="20"/>
      <c r="O125" s="20"/>
      <c r="P125" s="27"/>
    </row>
    <row r="126" spans="1:16" ht="18">
      <c r="B126" s="486" t="s">
        <v>34</v>
      </c>
      <c r="C126" s="47"/>
      <c r="D126" s="843" t="str">
        <f>D2</f>
        <v>USAID Tujenge Jamii</v>
      </c>
      <c r="E126" s="843"/>
      <c r="F126" s="843"/>
      <c r="G126" s="843"/>
      <c r="H126" s="2"/>
      <c r="I126" s="780" t="s">
        <v>66</v>
      </c>
      <c r="J126" s="780"/>
      <c r="K126" s="780"/>
      <c r="L126" s="143" t="str">
        <f>'Testing-HTS_TST'!K2</f>
        <v/>
      </c>
      <c r="M126" s="57"/>
      <c r="N126" s="144" t="s">
        <v>35</v>
      </c>
      <c r="O126" s="781">
        <f>PrEP_NEW!A2</f>
        <v>0</v>
      </c>
      <c r="P126" s="781"/>
    </row>
    <row r="127" spans="1:16" ht="18">
      <c r="B127" s="856" t="str">
        <f>CONCATENATE(L126,": TB_PREV (Numerator)")</f>
        <v>: TB_PREV (Numerator)</v>
      </c>
      <c r="C127" s="857"/>
      <c r="D127" s="857"/>
      <c r="E127" s="857"/>
      <c r="F127" s="857"/>
      <c r="G127" s="857"/>
      <c r="H127" s="857"/>
      <c r="I127" s="857"/>
      <c r="J127" s="857"/>
      <c r="K127" s="857"/>
      <c r="L127" s="857"/>
      <c r="M127" s="857"/>
      <c r="N127" s="857"/>
      <c r="O127" s="857"/>
      <c r="P127" s="858"/>
    </row>
    <row r="128" spans="1:16" ht="14.25" customHeight="1">
      <c r="B128" s="823" t="s">
        <v>0</v>
      </c>
      <c r="C128" s="824"/>
      <c r="D128" s="859" t="s">
        <v>48</v>
      </c>
      <c r="E128" s="859"/>
      <c r="F128" s="859"/>
      <c r="G128" s="859"/>
      <c r="H128" s="859"/>
      <c r="I128" s="859"/>
      <c r="J128" s="859"/>
      <c r="K128" s="859"/>
      <c r="L128" s="859"/>
      <c r="M128" s="859"/>
      <c r="N128" s="859"/>
      <c r="O128" s="859"/>
      <c r="P128" s="860"/>
    </row>
    <row r="129" spans="2:18" ht="34.5" customHeight="1">
      <c r="B129" s="825"/>
      <c r="C129" s="826"/>
      <c r="D129" s="861"/>
      <c r="E129" s="861"/>
      <c r="F129" s="861"/>
      <c r="G129" s="861"/>
      <c r="H129" s="861"/>
      <c r="I129" s="861"/>
      <c r="J129" s="861"/>
      <c r="K129" s="861"/>
      <c r="L129" s="861"/>
      <c r="M129" s="861"/>
      <c r="N129" s="861"/>
      <c r="O129" s="861"/>
      <c r="P129" s="862"/>
    </row>
    <row r="130" spans="2:18" ht="9" customHeight="1">
      <c r="B130" s="103"/>
      <c r="C130" s="104"/>
      <c r="D130" s="104"/>
      <c r="E130" s="105"/>
      <c r="F130" s="105"/>
      <c r="G130" s="105"/>
      <c r="H130" s="105"/>
      <c r="I130" s="105"/>
      <c r="J130" s="105"/>
      <c r="K130" s="105"/>
      <c r="L130" s="105"/>
      <c r="M130" s="105"/>
      <c r="N130" s="105"/>
      <c r="O130" s="105"/>
      <c r="P130" s="344"/>
    </row>
    <row r="131" spans="2:18" ht="18" customHeight="1">
      <c r="B131" s="465"/>
      <c r="C131" s="91" t="s">
        <v>2</v>
      </c>
      <c r="D131" s="582" t="str">
        <f>IF(SUM(E138:J138,E141:J141)=0,"subtotal",SUM(E138:J138,E141:J141))</f>
        <v>subtotal</v>
      </c>
      <c r="E131" s="3"/>
      <c r="F131" s="3"/>
      <c r="G131" s="3"/>
      <c r="H131" s="3"/>
      <c r="I131" s="3"/>
      <c r="J131" s="3"/>
      <c r="K131" s="3"/>
      <c r="L131" s="3"/>
      <c r="M131" s="3"/>
      <c r="N131" s="3"/>
      <c r="O131" s="3"/>
      <c r="P131" s="119"/>
    </row>
    <row r="132" spans="2:18" ht="8.25" customHeight="1">
      <c r="B132" s="345"/>
      <c r="C132" s="469"/>
      <c r="D132" s="346"/>
      <c r="E132" s="114"/>
      <c r="F132" s="114"/>
      <c r="G132" s="114"/>
      <c r="H132" s="114"/>
      <c r="I132" s="114"/>
      <c r="J132" s="114"/>
      <c r="K132" s="114"/>
      <c r="L132" s="114"/>
      <c r="M132" s="114"/>
      <c r="N132" s="114"/>
      <c r="O132" s="114"/>
      <c r="P132" s="121"/>
    </row>
    <row r="133" spans="2:18" ht="29.25" customHeight="1">
      <c r="B133" s="807" t="s">
        <v>3</v>
      </c>
      <c r="C133" s="808"/>
      <c r="D133" s="797" t="s">
        <v>49</v>
      </c>
      <c r="E133" s="797"/>
      <c r="F133" s="797"/>
      <c r="G133" s="797"/>
      <c r="H133" s="797"/>
      <c r="I133" s="797"/>
      <c r="J133" s="797"/>
      <c r="K133" s="797"/>
      <c r="L133" s="797"/>
      <c r="M133" s="797"/>
      <c r="N133" s="797"/>
      <c r="O133" s="797"/>
      <c r="P133" s="798"/>
    </row>
    <row r="134" spans="2:18" ht="14.1" customHeight="1">
      <c r="B134" s="116"/>
      <c r="C134" s="112"/>
      <c r="D134" s="112"/>
      <c r="E134" s="863" t="s">
        <v>50</v>
      </c>
      <c r="F134" s="864"/>
      <c r="G134" s="865"/>
      <c r="H134" s="863" t="s">
        <v>51</v>
      </c>
      <c r="I134" s="864"/>
      <c r="J134" s="865"/>
      <c r="K134" s="264"/>
      <c r="L134" s="264"/>
      <c r="M134" s="264"/>
      <c r="N134" s="264"/>
      <c r="O134" s="264"/>
      <c r="P134" s="263"/>
      <c r="R134" s="482"/>
    </row>
    <row r="135" spans="2:18" ht="19.350000000000001" customHeight="1">
      <c r="B135" s="337"/>
      <c r="C135" s="3"/>
      <c r="D135" s="3"/>
      <c r="E135" s="866"/>
      <c r="F135" s="867"/>
      <c r="G135" s="868"/>
      <c r="H135" s="866"/>
      <c r="I135" s="867"/>
      <c r="J135" s="868"/>
      <c r="K135" s="2"/>
      <c r="L135" s="2"/>
      <c r="M135" s="2"/>
      <c r="N135" s="2"/>
      <c r="O135" s="2"/>
      <c r="P135" s="227"/>
      <c r="R135" s="482"/>
    </row>
    <row r="136" spans="2:18" ht="28.5">
      <c r="B136" s="323"/>
      <c r="C136" s="342"/>
      <c r="D136" s="342"/>
      <c r="E136" s="368" t="s">
        <v>5</v>
      </c>
      <c r="F136" s="365" t="s">
        <v>52</v>
      </c>
      <c r="G136" s="366" t="s">
        <v>53</v>
      </c>
      <c r="H136" s="368" t="s">
        <v>5</v>
      </c>
      <c r="I136" s="365" t="s">
        <v>52</v>
      </c>
      <c r="J136" s="366" t="s">
        <v>53</v>
      </c>
      <c r="K136" s="342"/>
      <c r="L136" s="342"/>
      <c r="M136" s="342"/>
      <c r="N136" s="342"/>
      <c r="O136" s="342"/>
      <c r="P136" s="369"/>
      <c r="R136" s="482"/>
    </row>
    <row r="137" spans="2:18" ht="9" customHeight="1">
      <c r="B137" s="269"/>
      <c r="C137" s="264"/>
      <c r="D137" s="264"/>
      <c r="E137" s="370"/>
      <c r="F137" s="123"/>
      <c r="G137" s="123"/>
      <c r="H137" s="370"/>
      <c r="I137" s="123"/>
      <c r="J137" s="371"/>
      <c r="K137" s="264"/>
      <c r="L137" s="264"/>
      <c r="M137" s="264"/>
      <c r="N137" s="264"/>
      <c r="O137" s="264"/>
      <c r="P137" s="263"/>
      <c r="R137" s="482"/>
    </row>
    <row r="138" spans="2:18" ht="21" customHeight="1">
      <c r="B138" s="272"/>
      <c r="C138" s="274"/>
      <c r="D138" s="274" t="s">
        <v>37</v>
      </c>
      <c r="E138" s="588" cm="1">
        <f t="array" ref="E138">SUMPRODUCT(($H$2=TB_PREV!$E$2:$E$350)*(TB_PREV!H$2:H$350))</f>
        <v>0</v>
      </c>
      <c r="F138" s="588" cm="1">
        <f t="array" ref="F138">SUMPRODUCT(($H$2=TB_PREV!$E$2:$E$350)*(TB_PREV!I$2:I$350))</f>
        <v>0</v>
      </c>
      <c r="G138" s="588" cm="1">
        <f t="array" ref="G138">SUMPRODUCT(($H$2=TB_PREV!$E$2:$E$350)*(TB_PREV!J$2:J$350))</f>
        <v>0</v>
      </c>
      <c r="H138" s="588" cm="1">
        <f t="array" ref="H138">SUMPRODUCT(($H$2=TB_PREV!$E$2:$E$350)*(TB_PREV!N$2:N$350))</f>
        <v>0</v>
      </c>
      <c r="I138" s="588" cm="1">
        <f t="array" ref="I138">SUMPRODUCT(($H$2=TB_PREV!$E$2:$E$350)*(TB_PREV!O$2:O$350))</f>
        <v>0</v>
      </c>
      <c r="J138" s="588" cm="1">
        <f t="array" ref="J138">SUMPRODUCT(($H$2=TB_PREV!$E$2:$E$350)*(TB_PREV!P$2:P$350))</f>
        <v>0</v>
      </c>
      <c r="K138" s="589"/>
      <c r="L138" s="2"/>
      <c r="M138" s="2"/>
      <c r="N138" s="2"/>
      <c r="O138" s="2"/>
      <c r="P138" s="227"/>
      <c r="R138" s="482"/>
    </row>
    <row r="139" spans="2:18" ht="9" customHeight="1">
      <c r="B139" s="120"/>
      <c r="C139" s="114"/>
      <c r="D139" s="506"/>
      <c r="E139" s="506"/>
      <c r="F139" s="506"/>
      <c r="G139" s="506"/>
      <c r="H139" s="506"/>
      <c r="I139" s="506"/>
      <c r="J139" s="506"/>
      <c r="K139" s="506"/>
      <c r="L139" s="506"/>
      <c r="M139" s="506"/>
      <c r="N139" s="506"/>
      <c r="O139" s="506"/>
      <c r="P139" s="507"/>
      <c r="Q139" s="505"/>
      <c r="R139" s="505"/>
    </row>
    <row r="140" spans="2:18" ht="8.25" customHeight="1">
      <c r="B140" s="337"/>
      <c r="C140" s="3"/>
      <c r="D140" s="3"/>
      <c r="E140" s="504"/>
      <c r="F140" s="3"/>
      <c r="G140" s="3"/>
      <c r="H140" s="3"/>
      <c r="I140" s="3"/>
      <c r="J140" s="36"/>
      <c r="K140" s="2"/>
      <c r="L140" s="2"/>
      <c r="M140" s="2"/>
      <c r="N140" s="2"/>
      <c r="O140" s="2"/>
      <c r="P140" s="227"/>
      <c r="R140" s="482"/>
    </row>
    <row r="141" spans="2:18" ht="21" customHeight="1">
      <c r="B141" s="272"/>
      <c r="C141" s="274"/>
      <c r="D141" s="274" t="s">
        <v>39</v>
      </c>
      <c r="E141" s="579" cm="1">
        <f t="array" ref="E141">SUMPRODUCT(($H$2=TB_PREV!$E$2:$E$350)*(TB_PREV!K$2:K$350))</f>
        <v>0</v>
      </c>
      <c r="F141" s="579" cm="1">
        <f t="array" ref="F141">SUMPRODUCT(($H$2=TB_PREV!$E$2:$E$350)*(TB_PREV!L$2:L$350))</f>
        <v>0</v>
      </c>
      <c r="G141" s="579" cm="1">
        <f t="array" ref="G141">SUMPRODUCT(($H$2=TB_PREV!$E$2:$E$350)*(TB_PREV!M$2:M$350))</f>
        <v>0</v>
      </c>
      <c r="H141" s="579" cm="1">
        <f t="array" ref="H141">SUMPRODUCT(($H$2=TB_PREV!$E$2:$E$350)*(TB_PREV!Q$2:Q$350))</f>
        <v>0</v>
      </c>
      <c r="I141" s="579" cm="1">
        <f t="array" ref="I141">SUMPRODUCT(($H$2=TB_PREV!$E$2:$E$350)*(TB_PREV!R$2:R$350))</f>
        <v>0</v>
      </c>
      <c r="J141" s="579" cm="1">
        <f t="array" ref="J141">SUMPRODUCT(($H$2=TB_PREV!$E$2:$E$350)*(TB_PREV!S$2:S$350))</f>
        <v>0</v>
      </c>
      <c r="K141" s="2"/>
      <c r="L141" s="2"/>
      <c r="M141" s="2"/>
      <c r="N141" s="2"/>
      <c r="O141" s="2"/>
      <c r="P141" s="227"/>
      <c r="R141" s="482"/>
    </row>
    <row r="142" spans="2:18">
      <c r="B142" s="226"/>
      <c r="C142" s="225"/>
      <c r="D142" s="225"/>
      <c r="E142" s="377"/>
      <c r="F142" s="225"/>
      <c r="G142" s="225"/>
      <c r="H142" s="225"/>
      <c r="I142" s="225"/>
      <c r="J142" s="378"/>
      <c r="K142" s="225"/>
      <c r="L142" s="225"/>
      <c r="M142" s="225"/>
      <c r="N142" s="225"/>
      <c r="O142" s="225"/>
      <c r="P142" s="224"/>
      <c r="R142" s="482"/>
    </row>
    <row r="143" spans="2:18" ht="7.5" customHeight="1">
      <c r="B143" s="226"/>
      <c r="C143" s="225"/>
      <c r="D143" s="225"/>
      <c r="E143" s="225"/>
      <c r="F143" s="225"/>
      <c r="G143" s="225"/>
      <c r="H143" s="225"/>
      <c r="I143" s="225"/>
      <c r="J143" s="225"/>
      <c r="K143" s="225"/>
      <c r="L143" s="225"/>
      <c r="M143" s="225"/>
      <c r="N143" s="225"/>
      <c r="O143" s="225"/>
      <c r="P143" s="224"/>
    </row>
    <row r="144" spans="2:18" ht="22.5" customHeight="1">
      <c r="B144" s="869" t="str">
        <f>CONCATENATE(L126,": TB_PREV (Denominator)")</f>
        <v>: TB_PREV (Denominator)</v>
      </c>
      <c r="C144" s="870"/>
      <c r="D144" s="870"/>
      <c r="E144" s="870"/>
      <c r="F144" s="870"/>
      <c r="G144" s="870"/>
      <c r="H144" s="870"/>
      <c r="I144" s="870"/>
      <c r="J144" s="870"/>
      <c r="K144" s="870"/>
      <c r="L144" s="870"/>
      <c r="M144" s="870"/>
      <c r="N144" s="870"/>
      <c r="O144" s="870"/>
      <c r="P144" s="871"/>
    </row>
    <row r="145" spans="2:16" ht="14.25" customHeight="1">
      <c r="B145" s="823" t="s">
        <v>0</v>
      </c>
      <c r="C145" s="824"/>
      <c r="D145" s="872" t="s">
        <v>54</v>
      </c>
      <c r="E145" s="873"/>
      <c r="F145" s="873"/>
      <c r="G145" s="873"/>
      <c r="H145" s="873"/>
      <c r="I145" s="873"/>
      <c r="J145" s="873"/>
      <c r="K145" s="873"/>
      <c r="L145" s="873"/>
      <c r="M145" s="873"/>
      <c r="N145" s="873"/>
      <c r="O145" s="873"/>
      <c r="P145" s="874"/>
    </row>
    <row r="146" spans="2:16" ht="25.5" customHeight="1">
      <c r="B146" s="825"/>
      <c r="C146" s="826"/>
      <c r="D146" s="875"/>
      <c r="E146" s="876"/>
      <c r="F146" s="876"/>
      <c r="G146" s="876"/>
      <c r="H146" s="876"/>
      <c r="I146" s="876"/>
      <c r="J146" s="876"/>
      <c r="K146" s="876"/>
      <c r="L146" s="876"/>
      <c r="M146" s="876"/>
      <c r="N146" s="876"/>
      <c r="O146" s="876"/>
      <c r="P146" s="877"/>
    </row>
    <row r="147" spans="2:16" ht="12" customHeight="1">
      <c r="B147" s="379"/>
      <c r="C147" s="8"/>
      <c r="D147" s="8"/>
      <c r="E147" s="4"/>
      <c r="F147" s="4"/>
      <c r="G147" s="4"/>
      <c r="H147" s="4"/>
      <c r="I147" s="4"/>
      <c r="J147" s="4"/>
      <c r="K147" s="4"/>
      <c r="L147" s="4"/>
      <c r="M147" s="4"/>
      <c r="N147" s="4"/>
      <c r="O147" s="4"/>
      <c r="P147" s="380"/>
    </row>
    <row r="148" spans="2:16" ht="27" customHeight="1">
      <c r="B148" s="272"/>
      <c r="C148" s="9" t="s">
        <v>55</v>
      </c>
      <c r="D148" s="590" t="str">
        <f>IF(SUM(E155:J155,E158:J158)=0,"subtotal",SUM(E155:J155,E158:J158))</f>
        <v>subtotal</v>
      </c>
      <c r="E148" s="3"/>
      <c r="F148" s="3"/>
      <c r="G148" s="3"/>
      <c r="H148" s="3"/>
      <c r="I148" s="3"/>
      <c r="J148" s="3"/>
      <c r="K148" s="3"/>
      <c r="L148" s="3"/>
      <c r="M148" s="3"/>
      <c r="N148" s="3"/>
      <c r="O148" s="3"/>
      <c r="P148" s="119"/>
    </row>
    <row r="149" spans="2:16" ht="9" customHeight="1">
      <c r="B149" s="345"/>
      <c r="C149" s="469"/>
      <c r="D149" s="346"/>
      <c r="E149" s="114"/>
      <c r="F149" s="114"/>
      <c r="G149" s="114"/>
      <c r="H149" s="114"/>
      <c r="I149" s="114"/>
      <c r="J149" s="114"/>
      <c r="K149" s="114"/>
      <c r="L149" s="114"/>
      <c r="M149" s="114"/>
      <c r="N149" s="114"/>
      <c r="O149" s="114"/>
      <c r="P149" s="121"/>
    </row>
    <row r="150" spans="2:16" ht="32.25" customHeight="1">
      <c r="B150" s="340" t="s">
        <v>3</v>
      </c>
      <c r="C150" s="341"/>
      <c r="D150" s="797" t="s">
        <v>49</v>
      </c>
      <c r="E150" s="797"/>
      <c r="F150" s="797"/>
      <c r="G150" s="797"/>
      <c r="H150" s="797"/>
      <c r="I150" s="797"/>
      <c r="J150" s="797"/>
      <c r="K150" s="797"/>
      <c r="L150" s="797"/>
      <c r="M150" s="797"/>
      <c r="N150" s="797"/>
      <c r="O150" s="797"/>
      <c r="P150" s="798"/>
    </row>
    <row r="151" spans="2:16" ht="6.75" customHeight="1">
      <c r="B151" s="116"/>
      <c r="C151" s="112"/>
      <c r="D151" s="112"/>
      <c r="E151" s="863" t="s">
        <v>50</v>
      </c>
      <c r="F151" s="864"/>
      <c r="G151" s="865"/>
      <c r="H151" s="863" t="s">
        <v>51</v>
      </c>
      <c r="I151" s="864"/>
      <c r="J151" s="865"/>
      <c r="K151" s="264"/>
      <c r="L151" s="264"/>
      <c r="M151" s="264"/>
      <c r="N151" s="264"/>
      <c r="O151" s="264"/>
      <c r="P151" s="263"/>
    </row>
    <row r="152" spans="2:16" ht="23.1" customHeight="1">
      <c r="B152" s="120"/>
      <c r="C152" s="3"/>
      <c r="D152" s="3"/>
      <c r="E152" s="866"/>
      <c r="F152" s="867"/>
      <c r="G152" s="868"/>
      <c r="H152" s="866"/>
      <c r="I152" s="867"/>
      <c r="J152" s="868"/>
      <c r="K152" s="2"/>
      <c r="L152" s="2"/>
      <c r="M152" s="2"/>
      <c r="N152" s="2"/>
      <c r="O152" s="2"/>
      <c r="P152" s="227"/>
    </row>
    <row r="153" spans="2:16" ht="36" customHeight="1">
      <c r="B153" s="39"/>
      <c r="C153" s="342"/>
      <c r="D153" s="342"/>
      <c r="E153" s="368" t="s">
        <v>5</v>
      </c>
      <c r="F153" s="365" t="s">
        <v>52</v>
      </c>
      <c r="G153" s="366" t="s">
        <v>53</v>
      </c>
      <c r="H153" s="368" t="s">
        <v>5</v>
      </c>
      <c r="I153" s="365" t="s">
        <v>52</v>
      </c>
      <c r="J153" s="366" t="s">
        <v>53</v>
      </c>
      <c r="K153" s="342"/>
      <c r="L153" s="342"/>
      <c r="M153" s="342"/>
      <c r="N153" s="342"/>
      <c r="O153" s="342"/>
      <c r="P153" s="369"/>
    </row>
    <row r="154" spans="2:16">
      <c r="B154" s="19"/>
      <c r="C154" s="264"/>
      <c r="D154" s="264"/>
      <c r="E154" s="370"/>
      <c r="F154" s="123"/>
      <c r="G154" s="123"/>
      <c r="H154" s="370"/>
      <c r="I154" s="123"/>
      <c r="J154" s="371"/>
      <c r="K154" s="264"/>
      <c r="L154" s="264"/>
      <c r="M154" s="264"/>
      <c r="N154" s="264"/>
      <c r="O154" s="264"/>
      <c r="P154" s="263"/>
    </row>
    <row r="155" spans="2:16" ht="21" customHeight="1">
      <c r="B155" s="39"/>
      <c r="C155" s="274"/>
      <c r="D155" s="274" t="s">
        <v>37</v>
      </c>
      <c r="E155" s="579" cm="1">
        <f t="array" ref="E155">SUMPRODUCT(($H$2=TB_PREV!$E$2:$E$350)*(TB_PREV!AG$2:AG$350))</f>
        <v>0</v>
      </c>
      <c r="F155" s="579" cm="1">
        <f t="array" ref="F155">SUMPRODUCT(($H$2=TB_PREV!$E$2:$E$350)*(TB_PREV!AH$2:AH$350))</f>
        <v>0</v>
      </c>
      <c r="G155" s="579" cm="1">
        <f t="array" ref="G155">SUMPRODUCT(($H$2=TB_PREV!$E$2:$E$350)*(TB_PREV!AI$2:AI$350))</f>
        <v>0</v>
      </c>
      <c r="H155" s="579" cm="1">
        <f t="array" ref="H155">SUMPRODUCT(($H$2=TB_PREV!$E$2:$E$350)*(TB_PREV!AM$2:AM$350))</f>
        <v>0</v>
      </c>
      <c r="I155" s="579" cm="1">
        <f t="array" ref="I155">SUMPRODUCT(($H$2=TB_PREV!$E$2:$E$350)*(TB_PREV!AN$2:AN$350))</f>
        <v>0</v>
      </c>
      <c r="J155" s="579" cm="1">
        <f t="array" ref="J155">SUMPRODUCT(($H$2=TB_PREV!$E$2:$E$350)*(TB_PREV!AO$2:AO$350))</f>
        <v>0</v>
      </c>
      <c r="K155" s="2"/>
      <c r="L155" s="2"/>
      <c r="M155" s="2"/>
      <c r="N155" s="2"/>
      <c r="O155" s="2"/>
      <c r="P155" s="227"/>
    </row>
    <row r="156" spans="2:16" ht="11.25" customHeight="1">
      <c r="B156" s="44"/>
      <c r="C156" s="114"/>
      <c r="D156" s="114"/>
      <c r="E156" s="372"/>
      <c r="F156" s="114"/>
      <c r="G156" s="114"/>
      <c r="H156" s="373"/>
      <c r="I156" s="114"/>
      <c r="J156" s="374"/>
      <c r="K156" s="225"/>
      <c r="L156" s="225"/>
      <c r="M156" s="225"/>
      <c r="N156" s="225"/>
      <c r="O156" s="225"/>
      <c r="P156" s="224"/>
    </row>
    <row r="157" spans="2:16" ht="9" customHeight="1">
      <c r="B157" s="49"/>
      <c r="C157" s="112"/>
      <c r="D157" s="112"/>
      <c r="E157" s="375"/>
      <c r="F157" s="112"/>
      <c r="G157" s="112"/>
      <c r="H157" s="112"/>
      <c r="I157" s="112"/>
      <c r="J157" s="376"/>
      <c r="K157" s="264"/>
      <c r="L157" s="264"/>
      <c r="M157" s="264"/>
      <c r="N157" s="264"/>
      <c r="O157" s="264"/>
      <c r="P157" s="263"/>
    </row>
    <row r="158" spans="2:16" ht="22.5" customHeight="1">
      <c r="B158" s="39"/>
      <c r="C158" s="274"/>
      <c r="D158" s="274" t="s">
        <v>39</v>
      </c>
      <c r="E158" s="579" cm="1">
        <f t="array" ref="E158">SUMPRODUCT(($H$2=TB_PREV!$E$2:$E$350)*(TB_PREV!AJ$2:AJ$350))</f>
        <v>0</v>
      </c>
      <c r="F158" s="579" cm="1">
        <f t="array" ref="F158">SUMPRODUCT(($H$2=TB_PREV!$E$2:$E$350)*(TB_PREV!AK$2:AK$350))</f>
        <v>0</v>
      </c>
      <c r="G158" s="579" cm="1">
        <f t="array" ref="G158">SUMPRODUCT(($H$2=TB_PREV!$E$2:$E$350)*(TB_PREV!AL$2:AL$350))</f>
        <v>0</v>
      </c>
      <c r="H158" s="579" cm="1">
        <f t="array" ref="H158">SUMPRODUCT(($H$2=TB_PREV!$E$2:$E$350)*(TB_PREV!AP$2:AP$350))</f>
        <v>0</v>
      </c>
      <c r="I158" s="579" cm="1">
        <f t="array" ref="I158">SUMPRODUCT(($H$2=TB_PREV!$E$2:$E$350)*(TB_PREV!AQ$2:AQ$350))</f>
        <v>0</v>
      </c>
      <c r="J158" s="579" cm="1">
        <f t="array" ref="J158">SUMPRODUCT(($H$2=TB_PREV!$E$2:$E$350)*(TB_PREV!AR$2:AR$350))</f>
        <v>0</v>
      </c>
      <c r="K158" s="2"/>
      <c r="L158" s="2"/>
      <c r="M158" s="2"/>
      <c r="N158" s="2"/>
      <c r="O158" s="2"/>
      <c r="P158" s="227"/>
    </row>
    <row r="159" spans="2:16" ht="12.75" customHeight="1">
      <c r="B159" s="29"/>
      <c r="C159" s="225"/>
      <c r="D159" s="225"/>
      <c r="E159" s="377"/>
      <c r="F159" s="225"/>
      <c r="G159" s="225"/>
      <c r="H159" s="225"/>
      <c r="I159" s="225"/>
      <c r="J159" s="378"/>
      <c r="K159" s="225"/>
      <c r="L159" s="225"/>
      <c r="M159" s="225"/>
      <c r="N159" s="225"/>
      <c r="O159" s="225"/>
      <c r="P159" s="224"/>
    </row>
    <row r="160" spans="2:16" ht="18">
      <c r="B160" s="869" t="str">
        <f>CONCATENATE(L126,": GEND_GBV")</f>
        <v>: GEND_GBV</v>
      </c>
      <c r="C160" s="870"/>
      <c r="D160" s="870"/>
      <c r="E160" s="870"/>
      <c r="F160" s="870"/>
      <c r="G160" s="870"/>
      <c r="H160" s="870"/>
      <c r="I160" s="870"/>
      <c r="J160" s="870"/>
      <c r="K160" s="870"/>
      <c r="L160" s="870"/>
      <c r="M160" s="870"/>
      <c r="N160" s="870"/>
      <c r="O160" s="870"/>
      <c r="P160" s="871"/>
    </row>
    <row r="161" spans="2:16" ht="14.25" customHeight="1">
      <c r="B161" s="823" t="s">
        <v>0</v>
      </c>
      <c r="C161" s="824"/>
      <c r="D161" s="827" t="s">
        <v>56</v>
      </c>
      <c r="E161" s="827"/>
      <c r="F161" s="827"/>
      <c r="G161" s="827"/>
      <c r="H161" s="827"/>
      <c r="I161" s="827"/>
      <c r="J161" s="827"/>
      <c r="K161" s="827"/>
      <c r="L161" s="827"/>
      <c r="M161" s="827"/>
      <c r="N161" s="827"/>
      <c r="O161" s="827"/>
      <c r="P161" s="828"/>
    </row>
    <row r="162" spans="2:16" ht="22.5" customHeight="1">
      <c r="B162" s="825"/>
      <c r="C162" s="826"/>
      <c r="D162" s="829"/>
      <c r="E162" s="829"/>
      <c r="F162" s="829"/>
      <c r="G162" s="829"/>
      <c r="H162" s="829"/>
      <c r="I162" s="829"/>
      <c r="J162" s="829"/>
      <c r="K162" s="829"/>
      <c r="L162" s="829"/>
      <c r="M162" s="829"/>
      <c r="N162" s="829"/>
      <c r="O162" s="829"/>
      <c r="P162" s="830"/>
    </row>
    <row r="163" spans="2:16" ht="3.75" customHeight="1">
      <c r="B163" s="379"/>
      <c r="C163" s="8"/>
      <c r="D163" s="8"/>
      <c r="E163" s="4"/>
      <c r="F163" s="4"/>
      <c r="G163" s="4"/>
      <c r="H163" s="4"/>
      <c r="I163" s="4"/>
      <c r="J163" s="4"/>
      <c r="K163" s="4"/>
      <c r="L163" s="4"/>
      <c r="M163" s="4"/>
      <c r="N163" s="4"/>
      <c r="O163" s="4"/>
      <c r="P163" s="380"/>
    </row>
    <row r="164" spans="2:16" ht="28.5" customHeight="1">
      <c r="B164" s="465" t="s">
        <v>2</v>
      </c>
      <c r="C164" s="9"/>
      <c r="D164" s="582" t="str">
        <f>IF(SUM(E168,E171)=0,"subtotal",SUM(E168,E171))</f>
        <v>subtotal</v>
      </c>
      <c r="E164" s="3"/>
      <c r="F164" s="3"/>
      <c r="G164" s="3"/>
      <c r="H164" s="3"/>
      <c r="I164" s="3"/>
      <c r="J164" s="3"/>
      <c r="K164" s="3"/>
      <c r="L164" s="3"/>
      <c r="M164" s="3"/>
      <c r="N164" s="3"/>
      <c r="O164" s="3"/>
      <c r="P164" s="119"/>
    </row>
    <row r="165" spans="2:16" ht="6" customHeight="1">
      <c r="B165" s="381"/>
      <c r="C165" s="10"/>
      <c r="D165" s="11"/>
      <c r="E165" s="3"/>
      <c r="F165" s="3"/>
      <c r="G165" s="3"/>
      <c r="H165" s="3"/>
      <c r="I165" s="3"/>
      <c r="J165" s="3"/>
      <c r="K165" s="3"/>
      <c r="L165" s="3"/>
      <c r="M165" s="3"/>
      <c r="N165" s="3"/>
      <c r="O165" s="3"/>
      <c r="P165" s="119"/>
    </row>
    <row r="166" spans="2:16" ht="29.25" customHeight="1">
      <c r="B166" s="340" t="s">
        <v>3</v>
      </c>
      <c r="C166" s="341"/>
      <c r="D166" s="854" t="s">
        <v>57</v>
      </c>
      <c r="E166" s="854"/>
      <c r="F166" s="854"/>
      <c r="G166" s="854"/>
      <c r="H166" s="854"/>
      <c r="I166" s="854"/>
      <c r="J166" s="854"/>
      <c r="K166" s="854"/>
      <c r="L166" s="854"/>
      <c r="M166" s="854"/>
      <c r="N166" s="854"/>
      <c r="O166" s="854"/>
      <c r="P166" s="855"/>
    </row>
    <row r="167" spans="2:16" ht="7.5" customHeight="1">
      <c r="B167" s="37"/>
      <c r="C167" s="3"/>
      <c r="D167" s="3"/>
      <c r="E167" s="3"/>
      <c r="F167" s="3"/>
      <c r="G167" s="3"/>
      <c r="H167" s="3"/>
      <c r="I167" s="3"/>
      <c r="J167" s="3"/>
      <c r="K167" s="3"/>
      <c r="L167" s="3"/>
      <c r="M167" s="3"/>
      <c r="N167" s="3"/>
      <c r="O167" s="3"/>
      <c r="P167" s="36"/>
    </row>
    <row r="168" spans="2:16" ht="23.25" customHeight="1">
      <c r="B168" s="882" t="s">
        <v>58</v>
      </c>
      <c r="C168" s="881"/>
      <c r="D168" s="881"/>
      <c r="E168" s="582" t="str">
        <f>IF(SUM(E176:O176,D179:N179)=0,"subtotal",SUM(E176:O176,D179:N179))</f>
        <v>subtotal</v>
      </c>
      <c r="G168" s="3"/>
      <c r="H168" s="3"/>
      <c r="I168" s="3"/>
      <c r="J168" s="3"/>
      <c r="K168" s="3"/>
      <c r="L168" s="3"/>
      <c r="M168" s="3"/>
      <c r="N168" s="3"/>
      <c r="O168" s="3"/>
      <c r="P168" s="36"/>
    </row>
    <row r="169" spans="2:16" ht="7.5" customHeight="1">
      <c r="B169" s="54"/>
      <c r="C169" s="55"/>
      <c r="D169" s="55"/>
      <c r="E169" s="55"/>
      <c r="F169" s="45"/>
      <c r="G169" s="45"/>
      <c r="H169" s="45"/>
      <c r="I169" s="45"/>
      <c r="J169" s="45"/>
      <c r="K169" s="45"/>
      <c r="L169" s="45"/>
      <c r="M169" s="45"/>
      <c r="N169" s="45"/>
      <c r="O169" s="45"/>
      <c r="P169" s="46"/>
    </row>
    <row r="170" spans="2:16" ht="11.25" customHeight="1">
      <c r="B170" s="49"/>
      <c r="C170" s="50"/>
      <c r="D170" s="50"/>
      <c r="E170" s="50"/>
      <c r="F170" s="50"/>
      <c r="G170" s="50"/>
      <c r="H170" s="50"/>
      <c r="I170" s="50"/>
      <c r="J170" s="50"/>
      <c r="K170" s="50"/>
      <c r="L170" s="50"/>
      <c r="M170" s="50"/>
      <c r="N170" s="50"/>
      <c r="O170" s="50"/>
      <c r="P170" s="51"/>
    </row>
    <row r="171" spans="2:16" ht="23.25" customHeight="1">
      <c r="B171" s="883" t="s">
        <v>59</v>
      </c>
      <c r="C171" s="884"/>
      <c r="D171" s="884"/>
      <c r="E171" s="582" t="str">
        <f>IF(SUM(D183:N183,D186:N186)=0,"subtotal",SUM(D183:N183,D186:N186))</f>
        <v>subtotal</v>
      </c>
      <c r="G171" s="3"/>
      <c r="H171" s="3"/>
      <c r="I171" s="3"/>
      <c r="J171" s="3"/>
      <c r="K171" s="3"/>
      <c r="L171" s="3"/>
      <c r="M171" s="3"/>
      <c r="N171" s="3"/>
      <c r="O171" s="3"/>
      <c r="P171" s="36"/>
    </row>
    <row r="172" spans="2:16" ht="10.5" customHeight="1">
      <c r="B172" s="56"/>
      <c r="C172" s="330"/>
      <c r="D172" s="45"/>
      <c r="E172" s="45"/>
      <c r="F172" s="45"/>
      <c r="G172" s="45"/>
      <c r="H172" s="45"/>
      <c r="I172" s="45"/>
      <c r="J172" s="45"/>
      <c r="K172" s="45"/>
      <c r="L172" s="45"/>
      <c r="M172" s="45"/>
      <c r="N172" s="45"/>
      <c r="O172" s="45"/>
      <c r="P172" s="46"/>
    </row>
    <row r="173" spans="2:16" ht="24.75" customHeight="1">
      <c r="B173" s="382" t="s">
        <v>3</v>
      </c>
      <c r="C173" s="383"/>
      <c r="D173" s="885" t="s">
        <v>60</v>
      </c>
      <c r="E173" s="885"/>
      <c r="F173" s="885"/>
      <c r="G173" s="885"/>
      <c r="H173" s="885"/>
      <c r="I173" s="885"/>
      <c r="J173" s="885"/>
      <c r="K173" s="885"/>
      <c r="L173" s="885"/>
      <c r="M173" s="885"/>
      <c r="N173" s="885"/>
      <c r="O173" s="885"/>
      <c r="P173" s="886"/>
    </row>
    <row r="174" spans="2:16" ht="24" customHeight="1">
      <c r="B174" s="887" t="s">
        <v>58</v>
      </c>
      <c r="C174" s="888"/>
      <c r="D174" s="888"/>
      <c r="E174" s="342"/>
      <c r="F174" s="342"/>
      <c r="G174" s="342"/>
      <c r="H174" s="342"/>
      <c r="I174" s="342"/>
      <c r="J174" s="342"/>
      <c r="K174" s="342"/>
      <c r="L174" s="342"/>
      <c r="M174" s="342"/>
      <c r="N174" s="342"/>
      <c r="O174" s="342"/>
      <c r="P174" s="369"/>
    </row>
    <row r="175" spans="2:16" ht="27" customHeight="1">
      <c r="B175" s="272"/>
      <c r="C175" s="2"/>
      <c r="D175" s="386" t="s">
        <v>5</v>
      </c>
      <c r="E175" s="386" t="s">
        <v>63</v>
      </c>
      <c r="F175" s="10" t="s">
        <v>24</v>
      </c>
      <c r="G175" s="10" t="s">
        <v>25</v>
      </c>
      <c r="H175" s="10" t="s">
        <v>26</v>
      </c>
      <c r="I175" s="10" t="s">
        <v>27</v>
      </c>
      <c r="J175" s="10" t="s">
        <v>28</v>
      </c>
      <c r="K175" s="10" t="s">
        <v>29</v>
      </c>
      <c r="L175" s="10" t="s">
        <v>30</v>
      </c>
      <c r="M175" s="10" t="s">
        <v>31</v>
      </c>
      <c r="N175" s="10" t="s">
        <v>32</v>
      </c>
      <c r="O175" s="3"/>
      <c r="P175" s="124"/>
    </row>
    <row r="176" spans="2:16" ht="30.75" customHeight="1">
      <c r="B176" s="272"/>
      <c r="C176" s="274" t="s">
        <v>37</v>
      </c>
      <c r="D176" s="579" cm="1">
        <f t="array" ref="D176">SUMPRODUCT(($H$2=GEND_GBV!$E$2:$E$350)*(GEND_GBV!J$2:J$350))</f>
        <v>0</v>
      </c>
      <c r="E176" s="579" cm="1">
        <f t="array" ref="E176">SUMPRODUCT(($H$2=GEND_GBV!$E$2:$E$350)*(GEND_GBV!K$2:K$350))</f>
        <v>0</v>
      </c>
      <c r="F176" s="579" cm="1">
        <f t="array" ref="F176">SUMPRODUCT(($H$2=GEND_GBV!$E$2:$E$350)*(GEND_GBV!L$2:L$350))</f>
        <v>0</v>
      </c>
      <c r="G176" s="579" cm="1">
        <f t="array" ref="G176">SUMPRODUCT(($H$2=GEND_GBV!$E$2:$E$350)*(GEND_GBV!M$2:M$350))</f>
        <v>0</v>
      </c>
      <c r="H176" s="579" cm="1">
        <f t="array" ref="H176">SUMPRODUCT(($H$2=GEND_GBV!$E$2:$E$350)*(GEND_GBV!N$2:N$350))</f>
        <v>0</v>
      </c>
      <c r="I176" s="579" cm="1">
        <f t="array" ref="I176">SUMPRODUCT(($H$2=GEND_GBV!$E$2:$E$350)*(GEND_GBV!O$2:O$350))</f>
        <v>0</v>
      </c>
      <c r="J176" s="579" cm="1">
        <f t="array" ref="J176">SUMPRODUCT(($H$2=GEND_GBV!$E$2:$E$350)*(GEND_GBV!P$2:P$350))</f>
        <v>0</v>
      </c>
      <c r="K176" s="579" cm="1">
        <f t="array" ref="K176">SUMPRODUCT(($H$2=GEND_GBV!$E$2:$E$350)*(GEND_GBV!Q$2:Q$350))</f>
        <v>0</v>
      </c>
      <c r="L176" s="579" cm="1">
        <f t="array" ref="L176">SUMPRODUCT(($H$2=GEND_GBV!$E$2:$E$350)*(GEND_GBV!R$2:R$350))</f>
        <v>0</v>
      </c>
      <c r="M176" s="579" cm="1">
        <f t="array" ref="M176">SUMPRODUCT(($H$2=GEND_GBV!$E$2:$E$350)*(GEND_GBV!S$2:S$350))</f>
        <v>0</v>
      </c>
      <c r="N176" s="579" cm="1">
        <f t="array" ref="N176">SUMPRODUCT(($H$2=GEND_GBV!$E$2:$E$350)*(GEND_GBV!T$2:T$350))</f>
        <v>0</v>
      </c>
      <c r="O176" s="3"/>
      <c r="P176" s="119"/>
    </row>
    <row r="177" spans="2:16" ht="6.75" customHeight="1">
      <c r="B177" s="367"/>
      <c r="C177" s="45"/>
      <c r="D177" s="45"/>
      <c r="E177" s="45"/>
      <c r="F177" s="45"/>
      <c r="G177" s="45"/>
      <c r="H177" s="45"/>
      <c r="I177" s="45"/>
      <c r="J177" s="45"/>
      <c r="K177" s="45"/>
      <c r="L177" s="45"/>
      <c r="M177" s="45"/>
      <c r="N177" s="45"/>
      <c r="O177" s="45"/>
      <c r="P177" s="134"/>
    </row>
    <row r="178" spans="2:16" ht="24" customHeight="1">
      <c r="B178" s="362"/>
      <c r="C178" s="20"/>
      <c r="D178" s="137" t="s">
        <v>5</v>
      </c>
      <c r="E178" s="137" t="s">
        <v>63</v>
      </c>
      <c r="F178" s="48" t="s">
        <v>24</v>
      </c>
      <c r="G178" s="48" t="s">
        <v>25</v>
      </c>
      <c r="H178" s="48" t="s">
        <v>26</v>
      </c>
      <c r="I178" s="48" t="s">
        <v>27</v>
      </c>
      <c r="J178" s="48" t="s">
        <v>28</v>
      </c>
      <c r="K178" s="48" t="s">
        <v>29</v>
      </c>
      <c r="L178" s="48" t="s">
        <v>30</v>
      </c>
      <c r="M178" s="48" t="s">
        <v>31</v>
      </c>
      <c r="N178" s="10" t="s">
        <v>32</v>
      </c>
      <c r="O178" s="2"/>
      <c r="P178" s="135"/>
    </row>
    <row r="179" spans="2:16" ht="30" customHeight="1">
      <c r="B179" s="272"/>
      <c r="C179" s="274" t="s">
        <v>39</v>
      </c>
      <c r="D179" s="579" cm="1">
        <f t="array" ref="D179">SUMPRODUCT(($H$2=GEND_GBV!$E$2:$E$350)*(GEND_GBV!U$2:U$350))</f>
        <v>0</v>
      </c>
      <c r="E179" s="579" cm="1">
        <f t="array" ref="E179">SUMPRODUCT(($H$2=GEND_GBV!$E$2:$E$350)*(GEND_GBV!V$2:V$350))</f>
        <v>0</v>
      </c>
      <c r="F179" s="579" cm="1">
        <f t="array" ref="F179">SUMPRODUCT(($H$2=GEND_GBV!$E$2:$E$350)*(GEND_GBV!W$2:W$350))</f>
        <v>0</v>
      </c>
      <c r="G179" s="579" cm="1">
        <f t="array" ref="G179">SUMPRODUCT(($H$2=GEND_GBV!$E$2:$E$350)*(GEND_GBV!X$2:X$350))</f>
        <v>0</v>
      </c>
      <c r="H179" s="579" cm="1">
        <f t="array" ref="H179">SUMPRODUCT(($H$2=GEND_GBV!$E$2:$E$350)*(GEND_GBV!Y$2:Y$350))</f>
        <v>0</v>
      </c>
      <c r="I179" s="579" cm="1">
        <f t="array" ref="I179">SUMPRODUCT(($H$2=GEND_GBV!$E$2:$E$350)*(GEND_GBV!Z$2:Z$350))</f>
        <v>0</v>
      </c>
      <c r="J179" s="579" cm="1">
        <f t="array" ref="J179">SUMPRODUCT(($H$2=GEND_GBV!$E$2:$E$350)*(GEND_GBV!AA$2:AA$350))</f>
        <v>0</v>
      </c>
      <c r="K179" s="579" cm="1">
        <f t="array" ref="K179">SUMPRODUCT(($H$2=GEND_GBV!$E$2:$E$350)*(GEND_GBV!AB$2:AB$350))</f>
        <v>0</v>
      </c>
      <c r="L179" s="579" cm="1">
        <f t="array" ref="L179">SUMPRODUCT(($H$2=GEND_GBV!$E$2:$E$350)*(GEND_GBV!AC$2:AC$350))</f>
        <v>0</v>
      </c>
      <c r="M179" s="579" cm="1">
        <f t="array" ref="M179">SUMPRODUCT(($H$2=GEND_GBV!$E$2:$E$350)*(GEND_GBV!AD$2:AD$350))</f>
        <v>0</v>
      </c>
      <c r="N179" s="579" cm="1">
        <f t="array" ref="N179">SUMPRODUCT(($H$2=GEND_GBV!$E$2:$E$350)*(GEND_GBV!AE$2:AE$350))</f>
        <v>0</v>
      </c>
      <c r="O179" s="2"/>
      <c r="P179" s="119"/>
    </row>
    <row r="180" spans="2:16" ht="6" customHeight="1">
      <c r="B180" s="337"/>
      <c r="C180" s="3"/>
      <c r="D180" s="3"/>
      <c r="E180" s="3"/>
      <c r="F180" s="3"/>
      <c r="G180" s="3"/>
      <c r="H180" s="3"/>
      <c r="I180" s="3"/>
      <c r="J180" s="3"/>
      <c r="K180" s="3"/>
      <c r="L180" s="3"/>
      <c r="M180" s="3"/>
      <c r="N180" s="3"/>
      <c r="O180" s="3"/>
      <c r="P180" s="119"/>
    </row>
    <row r="181" spans="2:16" ht="24.75" customHeight="1">
      <c r="B181" s="887" t="s">
        <v>59</v>
      </c>
      <c r="C181" s="888"/>
      <c r="D181" s="888"/>
      <c r="E181" s="342"/>
      <c r="F181" s="342"/>
      <c r="G181" s="342"/>
      <c r="H181" s="342"/>
      <c r="I181" s="342"/>
      <c r="J181" s="342"/>
      <c r="K181" s="342"/>
      <c r="L181" s="342"/>
      <c r="M181" s="342"/>
      <c r="N181" s="342"/>
      <c r="O181" s="342"/>
      <c r="P181" s="369"/>
    </row>
    <row r="182" spans="2:16" ht="25.5">
      <c r="B182" s="272"/>
      <c r="C182" s="2"/>
      <c r="D182" s="387" t="s">
        <v>5</v>
      </c>
      <c r="E182" s="387" t="s">
        <v>63</v>
      </c>
      <c r="F182" s="10" t="s">
        <v>24</v>
      </c>
      <c r="G182" s="10" t="s">
        <v>25</v>
      </c>
      <c r="H182" s="10" t="s">
        <v>26</v>
      </c>
      <c r="I182" s="10" t="s">
        <v>27</v>
      </c>
      <c r="J182" s="10" t="s">
        <v>28</v>
      </c>
      <c r="K182" s="10" t="s">
        <v>29</v>
      </c>
      <c r="L182" s="10" t="s">
        <v>30</v>
      </c>
      <c r="M182" s="10" t="s">
        <v>31</v>
      </c>
      <c r="N182" s="10" t="s">
        <v>32</v>
      </c>
      <c r="O182" s="2"/>
      <c r="P182" s="124"/>
    </row>
    <row r="183" spans="2:16" ht="30.75" customHeight="1">
      <c r="B183" s="272"/>
      <c r="C183" s="274" t="s">
        <v>37</v>
      </c>
      <c r="D183" s="579" cm="1">
        <f t="array" ref="D183">SUMPRODUCT(($H$2=GEND_GBV!$E$2:$E$350)*(GEND_GBV!AF$2:AF$350))</f>
        <v>0</v>
      </c>
      <c r="E183" s="579" cm="1">
        <f t="array" ref="E183">SUMPRODUCT(($H$2=GEND_GBV!$E$2:$E$350)*(GEND_GBV!AG$2:AG$350))</f>
        <v>0</v>
      </c>
      <c r="F183" s="579" cm="1">
        <f t="array" ref="F183">SUMPRODUCT(($H$2=GEND_GBV!$E$2:$E$350)*(GEND_GBV!AH$2:AH$350))</f>
        <v>0</v>
      </c>
      <c r="G183" s="579" cm="1">
        <f t="array" ref="G183">SUMPRODUCT(($H$2=GEND_GBV!$E$2:$E$350)*(GEND_GBV!AI$2:AI$350))</f>
        <v>0</v>
      </c>
      <c r="H183" s="579" cm="1">
        <f t="array" ref="H183">SUMPRODUCT(($H$2=GEND_GBV!$E$2:$E$350)*(GEND_GBV!AJ$2:AJ$350))</f>
        <v>0</v>
      </c>
      <c r="I183" s="579" cm="1">
        <f t="array" ref="I183">SUMPRODUCT(($H$2=GEND_GBV!$E$2:$E$350)*(GEND_GBV!AK$2:AK$350))</f>
        <v>0</v>
      </c>
      <c r="J183" s="579" cm="1">
        <f t="array" ref="J183">SUMPRODUCT(($H$2=GEND_GBV!$E$2:$E$350)*(GEND_GBV!AL$2:AL$350))</f>
        <v>0</v>
      </c>
      <c r="K183" s="579" cm="1">
        <f t="array" ref="K183">SUMPRODUCT(($H$2=GEND_GBV!$E$2:$E$350)*(GEND_GBV!AM$2:AM$350))</f>
        <v>0</v>
      </c>
      <c r="L183" s="579" cm="1">
        <f t="array" ref="L183">SUMPRODUCT(($H$2=GEND_GBV!$E$2:$E$350)*(GEND_GBV!AN$2:AN$350))</f>
        <v>0</v>
      </c>
      <c r="M183" s="579" cm="1">
        <f t="array" ref="M183">SUMPRODUCT(($H$2=GEND_GBV!$E$2:$E$350)*(GEND_GBV!AO$2:AO$350))</f>
        <v>0</v>
      </c>
      <c r="N183" s="579" cm="1">
        <f t="array" ref="N183">SUMPRODUCT(($H$2=GEND_GBV!$E$2:$E$350)*(GEND_GBV!AP$2:AP$350))</f>
        <v>0</v>
      </c>
      <c r="O183" s="2"/>
      <c r="P183" s="119"/>
    </row>
    <row r="184" spans="2:16" ht="10.5" customHeight="1">
      <c r="B184" s="367"/>
      <c r="C184" s="45"/>
      <c r="D184" s="45"/>
      <c r="E184" s="45"/>
      <c r="F184" s="45"/>
      <c r="G184" s="45"/>
      <c r="H184" s="45"/>
      <c r="I184" s="45"/>
      <c r="J184" s="45"/>
      <c r="K184" s="45"/>
      <c r="L184" s="45"/>
      <c r="M184" s="45"/>
      <c r="N184" s="45"/>
      <c r="O184" s="45"/>
      <c r="P184" s="134"/>
    </row>
    <row r="185" spans="2:16" ht="9" customHeight="1">
      <c r="B185" s="362"/>
      <c r="C185" s="20"/>
      <c r="D185" s="20"/>
      <c r="E185" s="138"/>
      <c r="F185" s="138"/>
      <c r="G185" s="48"/>
      <c r="H185" s="48"/>
      <c r="I185" s="48"/>
      <c r="J185" s="48"/>
      <c r="K185" s="48"/>
      <c r="L185" s="48"/>
      <c r="M185" s="48"/>
      <c r="N185" s="48"/>
      <c r="O185" s="2"/>
      <c r="P185" s="135"/>
    </row>
    <row r="186" spans="2:16" ht="33.75" customHeight="1">
      <c r="B186" s="272"/>
      <c r="C186" s="274" t="s">
        <v>39</v>
      </c>
      <c r="D186" s="579" cm="1">
        <f t="array" ref="D186">SUMPRODUCT(($H$2=GEND_GBV!$E$2:$E$350)*(GEND_GBV!AQ$2:AQ$350))</f>
        <v>0</v>
      </c>
      <c r="E186" s="579" cm="1">
        <f t="array" ref="E186">SUMPRODUCT(($H$2=GEND_GBV!$E$2:$E$350)*(GEND_GBV!AR$2:AR$350))</f>
        <v>0</v>
      </c>
      <c r="F186" s="579" cm="1">
        <f t="array" ref="F186">SUMPRODUCT(($H$2=GEND_GBV!$E$2:$E$350)*(GEND_GBV!AS$2:AS$350))</f>
        <v>0</v>
      </c>
      <c r="G186" s="579" cm="1">
        <f t="array" ref="G186">SUMPRODUCT(($H$2=GEND_GBV!$E$2:$E$350)*(GEND_GBV!AT$2:AT$350))</f>
        <v>0</v>
      </c>
      <c r="H186" s="579" cm="1">
        <f t="array" ref="H186">SUMPRODUCT(($H$2=GEND_GBV!$E$2:$E$350)*(GEND_GBV!AU$2:AU$350))</f>
        <v>0</v>
      </c>
      <c r="I186" s="579" cm="1">
        <f t="array" ref="I186">SUMPRODUCT(($H$2=GEND_GBV!$E$2:$E$350)*(GEND_GBV!AV$2:AV$350))</f>
        <v>0</v>
      </c>
      <c r="J186" s="579" cm="1">
        <f t="array" ref="J186">SUMPRODUCT(($H$2=GEND_GBV!$E$2:$E$350)*(GEND_GBV!AW$2:AW$350))</f>
        <v>0</v>
      </c>
      <c r="K186" s="579" cm="1">
        <f t="array" ref="K186">SUMPRODUCT(($H$2=GEND_GBV!$E$2:$E$350)*(GEND_GBV!AX$2:AX$350))</f>
        <v>0</v>
      </c>
      <c r="L186" s="579" cm="1">
        <f t="array" ref="L186">SUMPRODUCT(($H$2=GEND_GBV!$E$2:$E$350)*(GEND_GBV!AY$2:AY$350))</f>
        <v>0</v>
      </c>
      <c r="M186" s="579" cm="1">
        <f t="array" ref="M186">SUMPRODUCT(($H$2=GEND_GBV!$E$2:$E$350)*(GEND_GBV!AZ$2:AZ$350))</f>
        <v>0</v>
      </c>
      <c r="N186" s="579" cm="1">
        <f t="array" ref="N186">SUMPRODUCT(($H$2=GEND_GBV!$E$2:$E$350)*(GEND_GBV!BA$2:BA$350))</f>
        <v>0</v>
      </c>
      <c r="O186" s="2"/>
      <c r="P186" s="119"/>
    </row>
    <row r="187" spans="2:16" ht="6.75" customHeight="1">
      <c r="B187" s="367"/>
      <c r="C187" s="45"/>
      <c r="D187" s="45"/>
      <c r="E187" s="45"/>
      <c r="F187" s="45"/>
      <c r="G187" s="45"/>
      <c r="H187" s="45"/>
      <c r="I187" s="45"/>
      <c r="J187" s="45"/>
      <c r="K187" s="45"/>
      <c r="L187" s="45"/>
      <c r="M187" s="45"/>
      <c r="N187" s="45"/>
      <c r="O187" s="45"/>
      <c r="P187" s="134"/>
    </row>
    <row r="188" spans="2:16" ht="34.5" customHeight="1">
      <c r="B188" s="384" t="s">
        <v>3</v>
      </c>
      <c r="C188" s="343"/>
      <c r="D188" s="889" t="s">
        <v>61</v>
      </c>
      <c r="E188" s="889"/>
      <c r="F188" s="889"/>
      <c r="G188" s="889"/>
      <c r="H188" s="889"/>
      <c r="I188" s="889"/>
      <c r="J188" s="889"/>
      <c r="K188" s="889"/>
      <c r="L188" s="889"/>
      <c r="M188" s="889"/>
      <c r="N188" s="889"/>
      <c r="O188" s="889"/>
      <c r="P188" s="890"/>
    </row>
    <row r="189" spans="2:16" ht="27" customHeight="1">
      <c r="B189" s="879" t="s">
        <v>62</v>
      </c>
      <c r="C189" s="880"/>
      <c r="D189" s="880"/>
      <c r="E189" s="880"/>
      <c r="F189" s="880"/>
      <c r="G189" s="2"/>
      <c r="H189" s="2"/>
      <c r="I189" s="2"/>
      <c r="J189" s="2"/>
      <c r="K189" s="2"/>
      <c r="L189" s="2"/>
      <c r="M189" s="2"/>
      <c r="N189" s="2"/>
      <c r="O189" s="2"/>
      <c r="P189" s="227"/>
    </row>
    <row r="190" spans="2:16" ht="28.35" customHeight="1">
      <c r="B190" s="269"/>
      <c r="C190" s="264"/>
      <c r="D190" s="388" t="s">
        <v>5</v>
      </c>
      <c r="E190" s="388" t="s">
        <v>63</v>
      </c>
      <c r="F190" s="123" t="s">
        <v>24</v>
      </c>
      <c r="G190" s="123" t="s">
        <v>25</v>
      </c>
      <c r="H190" s="123" t="s">
        <v>26</v>
      </c>
      <c r="I190" s="123" t="s">
        <v>27</v>
      </c>
      <c r="J190" s="123" t="s">
        <v>28</v>
      </c>
      <c r="K190" s="123" t="s">
        <v>29</v>
      </c>
      <c r="L190" s="123" t="s">
        <v>30</v>
      </c>
      <c r="M190" s="123" t="s">
        <v>31</v>
      </c>
      <c r="N190" s="123" t="s">
        <v>32</v>
      </c>
      <c r="O190" s="264"/>
      <c r="P190" s="106"/>
    </row>
    <row r="191" spans="2:16" ht="35.25" customHeight="1">
      <c r="B191" s="272"/>
      <c r="C191" s="274" t="s">
        <v>37</v>
      </c>
      <c r="D191" s="579" cm="1">
        <f t="array" ref="D191">SUMPRODUCT(($H$2=GEND_GBV!$E$2:$E$350)*(GEND_GBV!BB$2:BB$350))</f>
        <v>0</v>
      </c>
      <c r="E191" s="579" cm="1">
        <f t="array" ref="E191">SUMPRODUCT(($H$2=GEND_GBV!$E$2:$E$350)*(GEND_GBV!BC$2:BC$350))</f>
        <v>0</v>
      </c>
      <c r="F191" s="579" cm="1">
        <f t="array" ref="F191">SUMPRODUCT(($H$2=GEND_GBV!$E$2:$E$350)*(GEND_GBV!BD$2:BD$350))</f>
        <v>0</v>
      </c>
      <c r="G191" s="579" cm="1">
        <f t="array" ref="G191">SUMPRODUCT(($H$2=GEND_GBV!$E$2:$E$350)*(GEND_GBV!BE$2:BE$350))</f>
        <v>0</v>
      </c>
      <c r="H191" s="579" cm="1">
        <f t="array" ref="H191">SUMPRODUCT(($H$2=GEND_GBV!$E$2:$E$350)*(GEND_GBV!BF$2:BF$350))</f>
        <v>0</v>
      </c>
      <c r="I191" s="579" cm="1">
        <f t="array" ref="I191">SUMPRODUCT(($H$2=GEND_GBV!$E$2:$E$350)*(GEND_GBV!BG$2:BG$350))</f>
        <v>0</v>
      </c>
      <c r="J191" s="579" cm="1">
        <f t="array" ref="J191">SUMPRODUCT(($H$2=GEND_GBV!$E$2:$E$350)*(GEND_GBV!BH$2:BH$350))</f>
        <v>0</v>
      </c>
      <c r="K191" s="579" cm="1">
        <f t="array" ref="K191">SUMPRODUCT(($H$2=GEND_GBV!$E$2:$E$350)*(GEND_GBV!BI$2:BI$350))</f>
        <v>0</v>
      </c>
      <c r="L191" s="579" cm="1">
        <f t="array" ref="L191">SUMPRODUCT(($H$2=GEND_GBV!$E$2:$E$350)*(GEND_GBV!BJ$2:BJ$350))</f>
        <v>0</v>
      </c>
      <c r="M191" s="579" cm="1">
        <f t="array" ref="M191">SUMPRODUCT(($H$2=GEND_GBV!$E$2:$E$350)*(GEND_GBV!BK$2:BK$350))</f>
        <v>0</v>
      </c>
      <c r="N191" s="579" cm="1">
        <f t="array" ref="N191">SUMPRODUCT(($H$2=GEND_GBV!$E$2:$E$350)*(GEND_GBV!BL$2:BL$350))</f>
        <v>0</v>
      </c>
      <c r="O191" s="2"/>
      <c r="P191" s="119"/>
    </row>
    <row r="192" spans="2:16" ht="8.25" customHeight="1">
      <c r="B192" s="120"/>
      <c r="C192" s="114"/>
      <c r="D192" s="114"/>
      <c r="E192" s="114"/>
      <c r="F192" s="114"/>
      <c r="G192" s="114"/>
      <c r="H192" s="114"/>
      <c r="I192" s="114"/>
      <c r="J192" s="114"/>
      <c r="K192" s="114"/>
      <c r="L192" s="114"/>
      <c r="M192" s="114"/>
      <c r="N192" s="114"/>
      <c r="O192" s="114"/>
      <c r="P192" s="121"/>
    </row>
    <row r="193" spans="2:16" ht="7.5" customHeight="1">
      <c r="B193" s="272"/>
      <c r="C193" s="2"/>
      <c r="D193" s="2"/>
      <c r="E193" s="387"/>
      <c r="F193" s="387"/>
      <c r="G193" s="10"/>
      <c r="H193" s="10"/>
      <c r="I193" s="10"/>
      <c r="J193" s="10"/>
      <c r="K193" s="10"/>
      <c r="L193" s="10"/>
      <c r="M193" s="10"/>
      <c r="N193" s="10"/>
      <c r="P193" s="124"/>
    </row>
    <row r="194" spans="2:16" ht="30.75" customHeight="1">
      <c r="B194" s="272"/>
      <c r="C194" s="274" t="s">
        <v>39</v>
      </c>
      <c r="D194" s="579" cm="1">
        <f t="array" ref="D194">SUMPRODUCT(($H$2=GEND_GBV!$E$2:$E$350)*(GEND_GBV!BM$2:BM$350))</f>
        <v>0</v>
      </c>
      <c r="E194" s="579" cm="1">
        <f t="array" ref="E194">SUMPRODUCT(($H$2=GEND_GBV!$E$2:$E$350)*(GEND_GBV!BN$2:BN$350))</f>
        <v>0</v>
      </c>
      <c r="F194" s="579" cm="1">
        <f t="array" ref="F194">SUMPRODUCT(($H$2=GEND_GBV!$E$2:$E$350)*(GEND_GBV!BO$2:BO$350))</f>
        <v>0</v>
      </c>
      <c r="G194" s="579" cm="1">
        <f t="array" ref="G194">SUMPRODUCT(($H$2=GEND_GBV!$E$2:$E$350)*(GEND_GBV!BP$2:BP$350))</f>
        <v>0</v>
      </c>
      <c r="H194" s="579" cm="1">
        <f t="array" ref="H194">SUMPRODUCT(($H$2=GEND_GBV!$E$2:$E$350)*(GEND_GBV!BQ$2:BQ$350))</f>
        <v>0</v>
      </c>
      <c r="I194" s="579" cm="1">
        <f t="array" ref="I194">SUMPRODUCT(($H$2=GEND_GBV!$E$2:$E$350)*(GEND_GBV!BR$2:BR$350))</f>
        <v>0</v>
      </c>
      <c r="J194" s="579" cm="1">
        <f t="array" ref="J194">SUMPRODUCT(($H$2=GEND_GBV!$E$2:$E$350)*(GEND_GBV!BS$2:BS$350))</f>
        <v>0</v>
      </c>
      <c r="K194" s="579" cm="1">
        <f t="array" ref="K194">SUMPRODUCT(($H$2=GEND_GBV!$E$2:$E$350)*(GEND_GBV!BT$2:BT$350))</f>
        <v>0</v>
      </c>
      <c r="L194" s="579" cm="1">
        <f t="array" ref="L194">SUMPRODUCT(($H$2=GEND_GBV!$E$2:$E$350)*(GEND_GBV!BU$2:BU$350))</f>
        <v>0</v>
      </c>
      <c r="M194" s="579" cm="1">
        <f t="array" ref="M194">SUMPRODUCT(($H$2=GEND_GBV!$E$2:$E$350)*(GEND_GBV!BV$2:BV$350))</f>
        <v>0</v>
      </c>
      <c r="N194" s="579" cm="1">
        <f t="array" ref="N194">SUMPRODUCT(($H$2=GEND_GBV!$E$2:$E$350)*(GEND_GBV!BW$2:BW$350))</f>
        <v>0</v>
      </c>
      <c r="P194" s="119"/>
    </row>
    <row r="195" spans="2:16" ht="6" customHeight="1">
      <c r="B195" s="367"/>
      <c r="C195" s="45"/>
      <c r="D195" s="45"/>
      <c r="E195" s="45"/>
      <c r="F195" s="45"/>
      <c r="G195" s="45"/>
      <c r="H195" s="45"/>
      <c r="I195" s="45"/>
      <c r="J195" s="45"/>
      <c r="K195" s="45"/>
      <c r="L195" s="45"/>
      <c r="M195" s="45"/>
      <c r="N195" s="45"/>
      <c r="O195" s="45"/>
      <c r="P195" s="134"/>
    </row>
    <row r="196" spans="2:16" ht="7.5" customHeight="1">
      <c r="B196" s="362"/>
      <c r="C196" s="20"/>
      <c r="D196" s="20"/>
      <c r="E196" s="20"/>
      <c r="F196" s="20"/>
      <c r="G196" s="20"/>
      <c r="H196" s="20"/>
      <c r="I196" s="20"/>
      <c r="J196" s="20"/>
      <c r="K196" s="20"/>
      <c r="L196" s="20"/>
      <c r="M196" s="20"/>
      <c r="N196" s="20"/>
      <c r="O196" s="20"/>
      <c r="P196" s="385"/>
    </row>
    <row r="197" spans="2:16" ht="30.75" customHeight="1">
      <c r="B197" s="805" t="s">
        <v>6</v>
      </c>
      <c r="C197" s="881"/>
      <c r="D197" s="881"/>
      <c r="E197" s="582" t="str">
        <f>IF(SUM(D191:N191,E194:O194)=0,"subtotal",SUM(D191:N191,E194:O194))</f>
        <v>subtotal</v>
      </c>
      <c r="F197" s="2"/>
      <c r="G197" s="2"/>
      <c r="H197" s="2"/>
      <c r="I197" s="2"/>
      <c r="J197" s="2"/>
      <c r="K197" s="2"/>
      <c r="L197" s="2"/>
      <c r="M197" s="2"/>
      <c r="N197" s="2"/>
      <c r="O197" s="2"/>
      <c r="P197" s="227"/>
    </row>
    <row r="198" spans="2:16" ht="9.75" customHeight="1">
      <c r="B198" s="226"/>
      <c r="C198" s="225"/>
      <c r="D198" s="225"/>
      <c r="E198" s="225"/>
      <c r="F198" s="225"/>
      <c r="G198" s="225"/>
      <c r="H198" s="225"/>
      <c r="I198" s="225"/>
      <c r="J198" s="225"/>
      <c r="K198" s="225"/>
      <c r="L198" s="225"/>
      <c r="M198" s="225"/>
      <c r="N198" s="225"/>
      <c r="O198" s="225"/>
      <c r="P198" s="224"/>
    </row>
    <row r="356" spans="1:62" ht="20.25">
      <c r="A356" s="484">
        <f>A2</f>
        <v>0</v>
      </c>
      <c r="B356" s="484" t="s">
        <v>1757</v>
      </c>
      <c r="C356" s="484" t="s">
        <v>1757</v>
      </c>
      <c r="D356" s="484" t="s">
        <v>1757</v>
      </c>
      <c r="E356" s="484">
        <v>11111</v>
      </c>
      <c r="F356" s="484" t="s">
        <v>67</v>
      </c>
      <c r="G356" s="484">
        <f>SUM(G2:G355)</f>
        <v>0</v>
      </c>
      <c r="H356" s="484">
        <f t="shared" ref="H356:X356" si="0">SUM(H2:H355)</f>
        <v>0</v>
      </c>
      <c r="I356" s="484">
        <f t="shared" si="0"/>
        <v>0</v>
      </c>
      <c r="J356" s="484">
        <f t="shared" si="0"/>
        <v>0</v>
      </c>
      <c r="K356" s="484">
        <f t="shared" si="0"/>
        <v>0</v>
      </c>
      <c r="L356" s="484">
        <f t="shared" si="0"/>
        <v>0</v>
      </c>
      <c r="M356" s="484">
        <f t="shared" si="0"/>
        <v>0</v>
      </c>
      <c r="N356" s="484">
        <f t="shared" si="0"/>
        <v>0</v>
      </c>
      <c r="O356" s="484">
        <f t="shared" si="0"/>
        <v>0</v>
      </c>
      <c r="P356" s="484">
        <f t="shared" si="0"/>
        <v>0</v>
      </c>
      <c r="Q356" s="484">
        <f t="shared" si="0"/>
        <v>0</v>
      </c>
      <c r="R356" s="484" t="e">
        <f t="shared" ca="1" si="0"/>
        <v>#NAME?</v>
      </c>
      <c r="S356" s="484">
        <f t="shared" si="0"/>
        <v>0</v>
      </c>
      <c r="T356" s="484">
        <f t="shared" si="0"/>
        <v>0</v>
      </c>
      <c r="U356" s="484">
        <f t="shared" si="0"/>
        <v>0</v>
      </c>
      <c r="V356" s="484">
        <f t="shared" si="0"/>
        <v>0</v>
      </c>
      <c r="W356" s="484">
        <f t="shared" si="0"/>
        <v>0</v>
      </c>
      <c r="X356" s="484">
        <f t="shared" si="0"/>
        <v>0</v>
      </c>
      <c r="Y356" s="484">
        <f>SUM(Y2:Y355)</f>
        <v>0</v>
      </c>
      <c r="Z356" s="484">
        <f t="shared" ref="Z356:BG356" si="1">SUM(Z2:Z355)</f>
        <v>0</v>
      </c>
      <c r="AA356" s="484">
        <f t="shared" si="1"/>
        <v>0</v>
      </c>
      <c r="AB356" s="484">
        <f t="shared" si="1"/>
        <v>0</v>
      </c>
      <c r="AC356" s="484">
        <f t="shared" si="1"/>
        <v>0</v>
      </c>
      <c r="AD356" s="484">
        <f t="shared" si="1"/>
        <v>0</v>
      </c>
      <c r="AE356" s="484">
        <f t="shared" si="1"/>
        <v>0</v>
      </c>
      <c r="AF356" s="484">
        <f t="shared" si="1"/>
        <v>0</v>
      </c>
      <c r="AG356" s="484">
        <f t="shared" si="1"/>
        <v>0</v>
      </c>
      <c r="AH356" s="484">
        <f t="shared" si="1"/>
        <v>0</v>
      </c>
      <c r="AI356" s="484">
        <f t="shared" si="1"/>
        <v>0</v>
      </c>
      <c r="AJ356" s="484">
        <f t="shared" si="1"/>
        <v>0</v>
      </c>
      <c r="AK356" s="484">
        <f t="shared" si="1"/>
        <v>0</v>
      </c>
      <c r="AL356" s="484">
        <f t="shared" si="1"/>
        <v>0</v>
      </c>
      <c r="AM356" s="484">
        <f t="shared" si="1"/>
        <v>0</v>
      </c>
      <c r="AN356" s="484">
        <f t="shared" si="1"/>
        <v>0</v>
      </c>
      <c r="AO356" s="484">
        <f t="shared" si="1"/>
        <v>0</v>
      </c>
      <c r="AP356" s="484">
        <f t="shared" si="1"/>
        <v>0</v>
      </c>
      <c r="AQ356" s="484">
        <f t="shared" si="1"/>
        <v>0</v>
      </c>
      <c r="AR356" s="484">
        <f t="shared" si="1"/>
        <v>0</v>
      </c>
      <c r="AS356" s="484">
        <f t="shared" si="1"/>
        <v>0</v>
      </c>
      <c r="AT356" s="484">
        <f t="shared" si="1"/>
        <v>0</v>
      </c>
      <c r="AU356" s="484">
        <f t="shared" si="1"/>
        <v>0</v>
      </c>
      <c r="AV356" s="484">
        <f t="shared" si="1"/>
        <v>0</v>
      </c>
      <c r="AW356" s="484">
        <f t="shared" si="1"/>
        <v>0</v>
      </c>
      <c r="AX356" s="484">
        <f t="shared" si="1"/>
        <v>0</v>
      </c>
      <c r="AY356" s="484">
        <f t="shared" si="1"/>
        <v>0</v>
      </c>
      <c r="AZ356" s="484">
        <f t="shared" si="1"/>
        <v>0</v>
      </c>
      <c r="BA356" s="484">
        <f t="shared" si="1"/>
        <v>0</v>
      </c>
      <c r="BB356" s="484">
        <f t="shared" si="1"/>
        <v>0</v>
      </c>
      <c r="BC356" s="484">
        <f t="shared" si="1"/>
        <v>0</v>
      </c>
      <c r="BD356" s="484">
        <f t="shared" si="1"/>
        <v>0</v>
      </c>
      <c r="BE356" s="484">
        <f t="shared" si="1"/>
        <v>0</v>
      </c>
      <c r="BF356" s="484">
        <f t="shared" si="1"/>
        <v>0</v>
      </c>
      <c r="BG356" s="878">
        <f t="shared" si="1"/>
        <v>0</v>
      </c>
      <c r="BH356" s="878"/>
      <c r="BI356" s="878"/>
      <c r="BJ356" s="878"/>
    </row>
  </sheetData>
  <sheetProtection password="CC71" sheet="1" objects="1" scenarios="1"/>
  <mergeCells count="89">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B76:P76"/>
    <mergeCell ref="B77:C78"/>
    <mergeCell ref="D77:P78"/>
    <mergeCell ref="B80:C80"/>
    <mergeCell ref="B82:C82"/>
    <mergeCell ref="D82:P82"/>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s>
  <conditionalFormatting sqref="C12:P12">
    <cfRule type="cellIs" dxfId="363" priority="40" operator="equal">
      <formula>0</formula>
    </cfRule>
  </conditionalFormatting>
  <conditionalFormatting sqref="D19:P19">
    <cfRule type="cellIs" dxfId="362" priority="39" operator="equal">
      <formula>0</formula>
    </cfRule>
  </conditionalFormatting>
  <conditionalFormatting sqref="D22:P22">
    <cfRule type="cellIs" dxfId="361" priority="38" operator="equal">
      <formula>0</formula>
    </cfRule>
  </conditionalFormatting>
  <conditionalFormatting sqref="D25:P25">
    <cfRule type="cellIs" dxfId="360" priority="37" operator="equal">
      <formula>0</formula>
    </cfRule>
  </conditionalFormatting>
  <conditionalFormatting sqref="D36">
    <cfRule type="cellIs" dxfId="359" priority="36" operator="equal">
      <formula>0</formula>
    </cfRule>
  </conditionalFormatting>
  <conditionalFormatting sqref="G36">
    <cfRule type="cellIs" dxfId="358" priority="35" operator="equal">
      <formula>0</formula>
    </cfRule>
  </conditionalFormatting>
  <conditionalFormatting sqref="K36">
    <cfRule type="cellIs" dxfId="357" priority="34" operator="equal">
      <formula>0</formula>
    </cfRule>
  </conditionalFormatting>
  <conditionalFormatting sqref="D33">
    <cfRule type="cellIs" dxfId="356" priority="33" operator="equal">
      <formula>0</formula>
    </cfRule>
  </conditionalFormatting>
  <conditionalFormatting sqref="G33">
    <cfRule type="cellIs" dxfId="355" priority="32" operator="equal">
      <formula>0</formula>
    </cfRule>
  </conditionalFormatting>
  <conditionalFormatting sqref="K33">
    <cfRule type="cellIs" dxfId="354" priority="31" operator="equal">
      <formula>0</formula>
    </cfRule>
  </conditionalFormatting>
  <conditionalFormatting sqref="D55:L55">
    <cfRule type="cellIs" dxfId="353" priority="30" operator="equal">
      <formula>0</formula>
    </cfRule>
  </conditionalFormatting>
  <conditionalFormatting sqref="D58:L58">
    <cfRule type="cellIs" dxfId="352" priority="29" operator="equal">
      <formula>0</formula>
    </cfRule>
  </conditionalFormatting>
  <conditionalFormatting sqref="D84:L84">
    <cfRule type="cellIs" dxfId="351" priority="28" operator="equal">
      <formula>0</formula>
    </cfRule>
  </conditionalFormatting>
  <conditionalFormatting sqref="D87:L87">
    <cfRule type="cellIs" dxfId="350" priority="27" operator="equal">
      <formula>0</formula>
    </cfRule>
  </conditionalFormatting>
  <conditionalFormatting sqref="E91">
    <cfRule type="cellIs" dxfId="349" priority="26" operator="equal">
      <formula>0</formula>
    </cfRule>
  </conditionalFormatting>
  <conditionalFormatting sqref="E94">
    <cfRule type="cellIs" dxfId="348" priority="25" operator="equal">
      <formula>0</formula>
    </cfRule>
  </conditionalFormatting>
  <conditionalFormatting sqref="E97">
    <cfRule type="cellIs" dxfId="347" priority="24" operator="equal">
      <formula>0</formula>
    </cfRule>
  </conditionalFormatting>
  <conditionalFormatting sqref="D191:N191">
    <cfRule type="cellIs" dxfId="346" priority="23" operator="equal">
      <formula>0</formula>
    </cfRule>
  </conditionalFormatting>
  <conditionalFormatting sqref="D194:N194">
    <cfRule type="cellIs" dxfId="345" priority="22" operator="equal">
      <formula>0</formula>
    </cfRule>
  </conditionalFormatting>
  <conditionalFormatting sqref="D176:N176">
    <cfRule type="cellIs" dxfId="344" priority="21" operator="equal">
      <formula>0</formula>
    </cfRule>
  </conditionalFormatting>
  <conditionalFormatting sqref="D179:N179">
    <cfRule type="cellIs" dxfId="343" priority="20" operator="equal">
      <formula>0</formula>
    </cfRule>
  </conditionalFormatting>
  <conditionalFormatting sqref="D183:N183">
    <cfRule type="cellIs" dxfId="342" priority="19" operator="equal">
      <formula>0</formula>
    </cfRule>
  </conditionalFormatting>
  <conditionalFormatting sqref="D186:N186">
    <cfRule type="cellIs" dxfId="341" priority="18" operator="equal">
      <formula>0</formula>
    </cfRule>
  </conditionalFormatting>
  <conditionalFormatting sqref="E158:J158">
    <cfRule type="cellIs" dxfId="340" priority="16" operator="equal">
      <formula>0</formula>
    </cfRule>
  </conditionalFormatting>
  <conditionalFormatting sqref="E155:J155">
    <cfRule type="cellIs" dxfId="339" priority="15" operator="equal">
      <formula>0</formula>
    </cfRule>
  </conditionalFormatting>
  <conditionalFormatting sqref="E138:J138">
    <cfRule type="cellIs" dxfId="338" priority="14" operator="equal">
      <formula>0</formula>
    </cfRule>
  </conditionalFormatting>
  <conditionalFormatting sqref="E141:J141">
    <cfRule type="cellIs" dxfId="337" priority="13" operator="equal">
      <formula>0</formula>
    </cfRule>
  </conditionalFormatting>
  <conditionalFormatting sqref="G62">
    <cfRule type="cellIs" dxfId="336" priority="12" operator="equal">
      <formula>0</formula>
    </cfRule>
  </conditionalFormatting>
  <conditionalFormatting sqref="G65">
    <cfRule type="cellIs" dxfId="335" priority="11" operator="equal">
      <formula>0</formula>
    </cfRule>
  </conditionalFormatting>
  <conditionalFormatting sqref="G68">
    <cfRule type="cellIs" dxfId="334" priority="10" operator="equal">
      <formula>0</formula>
    </cfRule>
  </conditionalFormatting>
  <conditionalFormatting sqref="G71">
    <cfRule type="cellIs" dxfId="333" priority="9" operator="equal">
      <formula>0</formula>
    </cfRule>
  </conditionalFormatting>
  <conditionalFormatting sqref="G74">
    <cfRule type="cellIs" dxfId="332" priority="8" operator="equal">
      <formula>0</formula>
    </cfRule>
  </conditionalFormatting>
  <conditionalFormatting sqref="G101">
    <cfRule type="cellIs" dxfId="331" priority="7" operator="equal">
      <formula>0</formula>
    </cfRule>
  </conditionalFormatting>
  <conditionalFormatting sqref="G104">
    <cfRule type="cellIs" dxfId="330" priority="6" operator="equal">
      <formula>0</formula>
    </cfRule>
  </conditionalFormatting>
  <conditionalFormatting sqref="G107">
    <cfRule type="cellIs" dxfId="329" priority="5" operator="equal">
      <formula>0</formula>
    </cfRule>
  </conditionalFormatting>
  <conditionalFormatting sqref="G110">
    <cfRule type="cellIs" dxfId="328" priority="4" operator="equal">
      <formula>0</formula>
    </cfRule>
  </conditionalFormatting>
  <conditionalFormatting sqref="G113">
    <cfRule type="cellIs" dxfId="327" priority="3" operator="equal">
      <formula>0</formula>
    </cfRule>
  </conditionalFormatting>
  <conditionalFormatting sqref="G120">
    <cfRule type="cellIs" dxfId="326" priority="1" operator="equal">
      <formula>0</formula>
    </cfRule>
  </conditionalFormatting>
  <conditionalFormatting sqref="G117">
    <cfRule type="cellIs" dxfId="325"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90" customFormat="1">
      <c r="A1" s="571" t="s">
        <v>154</v>
      </c>
      <c r="B1" s="571" t="s">
        <v>155</v>
      </c>
      <c r="C1" s="571" t="s">
        <v>156</v>
      </c>
      <c r="D1" s="571" t="s">
        <v>157</v>
      </c>
      <c r="E1" s="571" t="s">
        <v>158</v>
      </c>
      <c r="F1" s="571" t="s">
        <v>66</v>
      </c>
      <c r="G1" s="571" t="s">
        <v>2</v>
      </c>
      <c r="H1" s="571" t="s">
        <v>5</v>
      </c>
      <c r="I1" s="571" t="s">
        <v>159</v>
      </c>
      <c r="J1" s="571" t="s">
        <v>160</v>
      </c>
      <c r="K1" s="571" t="s">
        <v>161</v>
      </c>
      <c r="L1" s="571" t="s">
        <v>162</v>
      </c>
      <c r="M1" s="571" t="s">
        <v>163</v>
      </c>
      <c r="N1" s="571" t="s">
        <v>164</v>
      </c>
      <c r="O1" s="571" t="s">
        <v>165</v>
      </c>
      <c r="P1" s="571" t="s">
        <v>166</v>
      </c>
      <c r="Q1" s="571" t="s">
        <v>167</v>
      </c>
      <c r="R1" s="571" t="s">
        <v>168</v>
      </c>
      <c r="S1" s="571" t="s">
        <v>169</v>
      </c>
      <c r="T1" s="571" t="s">
        <v>170</v>
      </c>
      <c r="U1" s="571" t="s">
        <v>171</v>
      </c>
      <c r="V1" s="571" t="s">
        <v>172</v>
      </c>
      <c r="W1" s="571" t="s">
        <v>173</v>
      </c>
      <c r="X1" s="571" t="s">
        <v>174</v>
      </c>
      <c r="Y1" s="571" t="s">
        <v>175</v>
      </c>
      <c r="Z1" s="571" t="s">
        <v>176</v>
      </c>
      <c r="AA1" s="571" t="s">
        <v>177</v>
      </c>
      <c r="AB1" s="571" t="s">
        <v>178</v>
      </c>
      <c r="AC1" s="571" t="s">
        <v>179</v>
      </c>
      <c r="AD1" s="571" t="s">
        <v>180</v>
      </c>
      <c r="AE1" s="571" t="s">
        <v>181</v>
      </c>
      <c r="AF1" s="571" t="s">
        <v>182</v>
      </c>
      <c r="AG1" s="571" t="s">
        <v>183</v>
      </c>
      <c r="AH1" s="571" t="s">
        <v>184</v>
      </c>
      <c r="AI1" s="571" t="s">
        <v>185</v>
      </c>
      <c r="AJ1" s="571" t="s">
        <v>186</v>
      </c>
      <c r="AK1" s="571" t="s">
        <v>187</v>
      </c>
      <c r="AL1" s="571" t="s">
        <v>188</v>
      </c>
      <c r="AM1" s="571" t="s">
        <v>189</v>
      </c>
      <c r="AN1" s="571" t="s">
        <v>190</v>
      </c>
      <c r="AO1" s="571" t="s">
        <v>191</v>
      </c>
      <c r="AP1" s="571" t="s">
        <v>192</v>
      </c>
      <c r="AQ1" s="571" t="s">
        <v>193</v>
      </c>
      <c r="AR1" s="571" t="s">
        <v>194</v>
      </c>
      <c r="AS1" s="571" t="s">
        <v>195</v>
      </c>
      <c r="AT1" s="571" t="s">
        <v>196</v>
      </c>
      <c r="AU1" s="571" t="s">
        <v>197</v>
      </c>
      <c r="AV1" s="571" t="s">
        <v>198</v>
      </c>
      <c r="AW1" s="571" t="s">
        <v>199</v>
      </c>
      <c r="AX1" s="571" t="s">
        <v>200</v>
      </c>
      <c r="AY1" s="571" t="s">
        <v>201</v>
      </c>
      <c r="AZ1" s="571" t="s">
        <v>202</v>
      </c>
      <c r="BA1" s="571" t="s">
        <v>203</v>
      </c>
      <c r="BB1" s="571" t="s">
        <v>204</v>
      </c>
      <c r="BC1" s="571" t="s">
        <v>205</v>
      </c>
      <c r="BD1" s="571" t="s">
        <v>206</v>
      </c>
      <c r="BE1" s="571" t="s">
        <v>207</v>
      </c>
      <c r="BF1" s="571" t="s">
        <v>208</v>
      </c>
      <c r="BG1" s="571" t="s">
        <v>209</v>
      </c>
      <c r="BH1" s="571" t="s">
        <v>210</v>
      </c>
      <c r="BI1" s="571" t="s">
        <v>15</v>
      </c>
      <c r="BJ1" s="571" t="s">
        <v>211</v>
      </c>
      <c r="BK1" s="571" t="s">
        <v>212</v>
      </c>
      <c r="BL1" s="571" t="s">
        <v>213</v>
      </c>
      <c r="BM1" s="571" t="s">
        <v>214</v>
      </c>
      <c r="BN1" s="571" t="s">
        <v>215</v>
      </c>
    </row>
    <row r="2" spans="1:66" s="510" customFormat="1">
      <c r="A2" s="570"/>
      <c r="B2" s="570"/>
      <c r="C2" s="570"/>
      <c r="D2" s="570"/>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c r="BC2" s="570"/>
      <c r="BD2" s="570"/>
      <c r="BE2" s="570"/>
      <c r="BF2" s="570"/>
      <c r="BG2" s="570"/>
      <c r="BH2" s="570"/>
      <c r="BI2" s="570"/>
      <c r="BJ2" s="570"/>
      <c r="BK2" s="570"/>
      <c r="BL2" s="570"/>
      <c r="BM2" s="570"/>
      <c r="BN2" s="570"/>
    </row>
    <row r="3" spans="1:66" s="510" customFormat="1">
      <c r="A3" s="570"/>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c r="BC3" s="570"/>
      <c r="BD3" s="570"/>
      <c r="BE3" s="570"/>
      <c r="BF3" s="570"/>
      <c r="BG3" s="570"/>
      <c r="BH3" s="570"/>
      <c r="BI3" s="570"/>
      <c r="BJ3" s="570"/>
      <c r="BK3" s="570"/>
      <c r="BL3" s="570"/>
      <c r="BM3" s="570"/>
      <c r="BN3" s="570"/>
    </row>
    <row r="4" spans="1:66" s="510" customFormat="1">
      <c r="A4" s="570"/>
      <c r="B4" s="570"/>
      <c r="C4" s="570"/>
      <c r="D4" s="570"/>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c r="BC4" s="570"/>
      <c r="BD4" s="570"/>
      <c r="BE4" s="570"/>
      <c r="BF4" s="570"/>
      <c r="BG4" s="570"/>
      <c r="BH4" s="570"/>
      <c r="BI4" s="570"/>
      <c r="BJ4" s="570"/>
      <c r="BK4" s="570"/>
      <c r="BL4" s="570"/>
      <c r="BM4" s="570"/>
      <c r="BN4" s="570"/>
    </row>
    <row r="5" spans="1:66" s="414" customFormat="1">
      <c r="A5" s="485"/>
      <c r="B5" s="485"/>
      <c r="C5" s="485"/>
      <c r="D5" s="485"/>
      <c r="E5" s="485"/>
      <c r="F5" s="485"/>
      <c r="G5" s="485"/>
      <c r="H5" s="485"/>
      <c r="I5" s="485"/>
      <c r="J5" s="485"/>
      <c r="K5" s="485"/>
      <c r="L5" s="485"/>
      <c r="M5" s="485"/>
      <c r="N5" s="485"/>
      <c r="O5" s="485"/>
      <c r="P5" s="485"/>
      <c r="Q5" s="485"/>
      <c r="R5" s="485"/>
      <c r="S5" s="485"/>
      <c r="T5" s="485"/>
      <c r="U5" s="485"/>
      <c r="V5" s="485"/>
      <c r="W5" s="485"/>
      <c r="X5" s="485"/>
      <c r="Y5" s="485"/>
      <c r="Z5" s="485"/>
      <c r="AA5" s="485"/>
      <c r="AB5" s="485"/>
      <c r="AC5" s="485"/>
      <c r="AD5" s="485"/>
      <c r="AE5" s="485"/>
      <c r="AF5" s="485"/>
      <c r="AG5" s="485"/>
      <c r="AH5" s="485"/>
      <c r="AI5" s="485"/>
      <c r="AJ5" s="485"/>
      <c r="AK5" s="485"/>
      <c r="AL5" s="485"/>
      <c r="AM5" s="485"/>
      <c r="AN5" s="485"/>
      <c r="AO5" s="485"/>
      <c r="AP5" s="485"/>
      <c r="AQ5" s="485"/>
      <c r="AR5" s="485"/>
      <c r="AS5" s="485"/>
      <c r="AT5" s="485"/>
      <c r="AU5" s="485"/>
      <c r="AV5" s="485"/>
      <c r="AW5" s="485"/>
      <c r="AX5" s="485"/>
      <c r="AY5" s="485"/>
      <c r="AZ5" s="485"/>
      <c r="BA5" s="485"/>
      <c r="BB5" s="485"/>
      <c r="BC5" s="485"/>
      <c r="BD5" s="485"/>
      <c r="BE5" s="485"/>
      <c r="BF5" s="485"/>
      <c r="BG5" s="485"/>
      <c r="BH5" s="485"/>
      <c r="BI5" s="485"/>
      <c r="BJ5" s="485"/>
      <c r="BK5" s="485"/>
      <c r="BL5" s="485"/>
      <c r="BM5" s="485"/>
      <c r="BN5" s="485"/>
    </row>
    <row r="6" spans="1:66" s="414" customFormat="1">
      <c r="A6" s="485"/>
      <c r="B6" s="485"/>
      <c r="C6" s="485"/>
      <c r="D6" s="485"/>
      <c r="E6" s="485"/>
      <c r="F6" s="485"/>
      <c r="G6" s="485"/>
      <c r="H6" s="485"/>
      <c r="I6" s="485"/>
      <c r="J6" s="485"/>
      <c r="K6" s="485"/>
      <c r="L6" s="485"/>
      <c r="M6" s="485"/>
      <c r="N6" s="485"/>
      <c r="O6" s="485"/>
      <c r="P6" s="485"/>
      <c r="Q6" s="485"/>
      <c r="R6" s="485"/>
      <c r="S6" s="485"/>
      <c r="T6" s="485"/>
      <c r="U6" s="485"/>
      <c r="V6" s="485"/>
      <c r="W6" s="485"/>
      <c r="X6" s="485"/>
      <c r="Y6" s="485"/>
      <c r="Z6" s="485"/>
      <c r="AA6" s="485"/>
      <c r="AB6" s="485"/>
      <c r="AC6" s="485"/>
      <c r="AD6" s="485"/>
      <c r="AE6" s="485"/>
      <c r="AF6" s="485"/>
      <c r="AG6" s="485"/>
      <c r="AH6" s="485"/>
      <c r="AI6" s="485"/>
      <c r="AJ6" s="485"/>
      <c r="AK6" s="485"/>
      <c r="AL6" s="485"/>
      <c r="AM6" s="485"/>
      <c r="AN6" s="485"/>
      <c r="AO6" s="485"/>
      <c r="AP6" s="485"/>
      <c r="AQ6" s="485"/>
      <c r="AR6" s="485"/>
      <c r="AS6" s="485"/>
      <c r="AT6" s="485"/>
      <c r="AU6" s="485"/>
      <c r="AV6" s="485"/>
      <c r="AW6" s="485"/>
      <c r="AX6" s="485"/>
      <c r="AY6" s="485"/>
      <c r="AZ6" s="485"/>
      <c r="BA6" s="485"/>
      <c r="BB6" s="485"/>
      <c r="BC6" s="485"/>
      <c r="BD6" s="485"/>
      <c r="BE6" s="485"/>
      <c r="BF6" s="485"/>
      <c r="BG6" s="485"/>
      <c r="BH6" s="485"/>
      <c r="BI6" s="485"/>
      <c r="BJ6" s="485"/>
      <c r="BK6" s="485"/>
      <c r="BL6" s="485"/>
      <c r="BM6" s="485"/>
      <c r="BN6" s="485"/>
    </row>
    <row r="7" spans="1:66" s="414" customFormat="1">
      <c r="A7" s="485"/>
      <c r="B7" s="485"/>
      <c r="C7" s="485"/>
      <c r="D7" s="485"/>
      <c r="E7" s="485"/>
      <c r="F7" s="485"/>
      <c r="G7" s="485"/>
      <c r="H7" s="485"/>
      <c r="I7" s="485"/>
      <c r="J7" s="485"/>
      <c r="K7" s="485"/>
      <c r="L7" s="485"/>
      <c r="M7" s="485"/>
      <c r="N7" s="485"/>
      <c r="O7" s="485"/>
      <c r="P7" s="485"/>
      <c r="Q7" s="485"/>
      <c r="R7" s="485"/>
      <c r="S7" s="485"/>
      <c r="T7" s="485"/>
      <c r="U7" s="485"/>
      <c r="V7" s="485"/>
      <c r="W7" s="485"/>
      <c r="X7" s="485"/>
      <c r="Y7" s="485"/>
      <c r="Z7" s="485"/>
      <c r="AA7" s="485"/>
      <c r="AB7" s="485"/>
      <c r="AC7" s="485"/>
      <c r="AD7" s="485"/>
      <c r="AE7" s="485"/>
      <c r="AF7" s="485"/>
      <c r="AG7" s="485"/>
      <c r="AH7" s="485"/>
      <c r="AI7" s="485"/>
      <c r="AJ7" s="485"/>
      <c r="AK7" s="485"/>
      <c r="AL7" s="485"/>
      <c r="AM7" s="485"/>
      <c r="AN7" s="485"/>
      <c r="AO7" s="485"/>
      <c r="AP7" s="485"/>
      <c r="AQ7" s="485"/>
      <c r="AR7" s="485"/>
      <c r="AS7" s="485"/>
      <c r="AT7" s="485"/>
      <c r="AU7" s="485"/>
      <c r="AV7" s="485"/>
      <c r="AW7" s="485"/>
      <c r="AX7" s="485"/>
      <c r="AY7" s="485"/>
      <c r="AZ7" s="485"/>
      <c r="BA7" s="485"/>
      <c r="BB7" s="485"/>
      <c r="BC7" s="485"/>
      <c r="BD7" s="485"/>
      <c r="BE7" s="485"/>
      <c r="BF7" s="485"/>
      <c r="BG7" s="485"/>
      <c r="BH7" s="485"/>
      <c r="BI7" s="485"/>
      <c r="BJ7" s="485"/>
      <c r="BK7" s="485"/>
      <c r="BL7" s="485"/>
      <c r="BM7" s="485"/>
      <c r="BN7" s="485"/>
    </row>
    <row r="8" spans="1:66" s="414" customFormat="1">
      <c r="A8" s="485"/>
      <c r="B8" s="485"/>
      <c r="C8" s="485"/>
      <c r="D8" s="485"/>
      <c r="E8" s="485"/>
      <c r="F8" s="485"/>
      <c r="G8" s="485"/>
      <c r="H8" s="485"/>
      <c r="I8" s="485"/>
      <c r="J8" s="485"/>
      <c r="K8" s="485"/>
      <c r="L8" s="485"/>
      <c r="M8" s="485"/>
      <c r="N8" s="485"/>
      <c r="O8" s="485"/>
      <c r="P8" s="485"/>
      <c r="Q8" s="485"/>
      <c r="R8" s="485"/>
      <c r="S8" s="485"/>
      <c r="T8" s="485"/>
      <c r="U8" s="485"/>
      <c r="V8" s="485"/>
      <c r="W8" s="485"/>
      <c r="X8" s="485"/>
      <c r="Y8" s="485"/>
      <c r="Z8" s="485"/>
      <c r="AA8" s="485"/>
      <c r="AB8" s="485"/>
      <c r="AC8" s="485"/>
      <c r="AD8" s="485"/>
      <c r="AE8" s="485"/>
      <c r="AF8" s="485"/>
      <c r="AG8" s="485"/>
      <c r="AH8" s="485"/>
      <c r="AI8" s="485"/>
      <c r="AJ8" s="485"/>
      <c r="AK8" s="485"/>
      <c r="AL8" s="485"/>
      <c r="AM8" s="485"/>
      <c r="AN8" s="485"/>
      <c r="AO8" s="485"/>
      <c r="AP8" s="485"/>
      <c r="AQ8" s="485"/>
      <c r="AR8" s="485"/>
      <c r="AS8" s="485"/>
      <c r="AT8" s="485"/>
      <c r="AU8" s="485"/>
      <c r="AV8" s="485"/>
      <c r="AW8" s="485"/>
      <c r="AX8" s="485"/>
      <c r="AY8" s="485"/>
      <c r="AZ8" s="485"/>
      <c r="BA8" s="485"/>
      <c r="BB8" s="485"/>
      <c r="BC8" s="485"/>
      <c r="BD8" s="485"/>
      <c r="BE8" s="485"/>
      <c r="BF8" s="485"/>
      <c r="BG8" s="485"/>
      <c r="BH8" s="485"/>
      <c r="BI8" s="485"/>
      <c r="BJ8" s="485"/>
      <c r="BK8" s="485"/>
      <c r="BL8" s="485"/>
      <c r="BM8" s="485"/>
      <c r="BN8" s="485"/>
    </row>
    <row r="9" spans="1:66" s="414" customFormat="1">
      <c r="A9" s="485"/>
      <c r="B9" s="485"/>
      <c r="C9" s="485"/>
      <c r="D9" s="485"/>
      <c r="E9" s="485"/>
      <c r="F9" s="485"/>
      <c r="G9" s="485"/>
      <c r="H9" s="485"/>
      <c r="I9" s="485"/>
      <c r="J9" s="485"/>
      <c r="K9" s="485"/>
      <c r="L9" s="485"/>
      <c r="M9" s="485"/>
      <c r="N9" s="485"/>
      <c r="O9" s="485"/>
      <c r="P9" s="485"/>
      <c r="Q9" s="485"/>
      <c r="R9" s="485"/>
      <c r="S9" s="485"/>
      <c r="T9" s="485"/>
      <c r="U9" s="485"/>
      <c r="V9" s="485"/>
      <c r="W9" s="485"/>
      <c r="X9" s="485"/>
      <c r="Y9" s="485"/>
      <c r="Z9" s="485"/>
      <c r="AA9" s="485"/>
      <c r="AB9" s="485"/>
      <c r="AC9" s="485"/>
      <c r="AD9" s="485"/>
      <c r="AE9" s="485"/>
      <c r="AF9" s="485"/>
      <c r="AG9" s="485"/>
      <c r="AH9" s="485"/>
      <c r="AI9" s="485"/>
      <c r="AJ9" s="485"/>
      <c r="AK9" s="485"/>
      <c r="AL9" s="485"/>
      <c r="AM9" s="485"/>
      <c r="AN9" s="485"/>
      <c r="AO9" s="485"/>
      <c r="AP9" s="485"/>
      <c r="AQ9" s="485"/>
      <c r="AR9" s="485"/>
      <c r="AS9" s="485"/>
      <c r="AT9" s="485"/>
      <c r="AU9" s="485"/>
      <c r="AV9" s="485"/>
      <c r="AW9" s="485"/>
      <c r="AX9" s="485"/>
      <c r="AY9" s="485"/>
      <c r="AZ9" s="485"/>
      <c r="BA9" s="485"/>
      <c r="BB9" s="485"/>
      <c r="BC9" s="485"/>
      <c r="BD9" s="485"/>
      <c r="BE9" s="485"/>
      <c r="BF9" s="485"/>
      <c r="BG9" s="485"/>
      <c r="BH9" s="485"/>
      <c r="BI9" s="485"/>
      <c r="BJ9" s="485"/>
      <c r="BK9" s="485"/>
      <c r="BL9" s="485"/>
      <c r="BM9" s="485"/>
      <c r="BN9" s="485"/>
    </row>
    <row r="10" spans="1:66" s="414" customFormat="1">
      <c r="A10" s="485"/>
      <c r="B10" s="485"/>
      <c r="C10" s="485"/>
      <c r="D10" s="485"/>
      <c r="E10" s="485"/>
      <c r="F10" s="485"/>
      <c r="G10" s="485"/>
      <c r="H10" s="485"/>
      <c r="I10" s="485"/>
      <c r="J10" s="485"/>
      <c r="K10" s="485"/>
      <c r="L10" s="485"/>
      <c r="M10" s="485"/>
      <c r="N10" s="485"/>
      <c r="O10" s="485"/>
      <c r="P10" s="485"/>
      <c r="Q10" s="485"/>
      <c r="R10" s="485"/>
      <c r="S10" s="485"/>
      <c r="T10" s="485"/>
      <c r="U10" s="485"/>
      <c r="V10" s="485"/>
      <c r="W10" s="485"/>
      <c r="X10" s="485"/>
      <c r="Y10" s="485"/>
      <c r="Z10" s="485"/>
      <c r="AA10" s="485"/>
      <c r="AB10" s="485"/>
      <c r="AC10" s="485"/>
      <c r="AD10" s="485"/>
      <c r="AE10" s="485"/>
      <c r="AF10" s="485"/>
      <c r="AG10" s="485"/>
      <c r="AH10" s="485"/>
      <c r="AI10" s="485"/>
      <c r="AJ10" s="485"/>
      <c r="AK10" s="485"/>
      <c r="AL10" s="485"/>
      <c r="AM10" s="485"/>
      <c r="AN10" s="485"/>
      <c r="AO10" s="485"/>
      <c r="AP10" s="485"/>
      <c r="AQ10" s="485"/>
      <c r="AR10" s="485"/>
      <c r="AS10" s="485"/>
      <c r="AT10" s="485"/>
      <c r="AU10" s="485"/>
      <c r="AV10" s="485"/>
      <c r="AW10" s="485"/>
      <c r="AX10" s="485"/>
      <c r="AY10" s="485"/>
      <c r="AZ10" s="485"/>
      <c r="BA10" s="485"/>
      <c r="BB10" s="485"/>
      <c r="BC10" s="485"/>
      <c r="BD10" s="485"/>
      <c r="BE10" s="485"/>
      <c r="BF10" s="485"/>
      <c r="BG10" s="485"/>
      <c r="BH10" s="485"/>
      <c r="BI10" s="485"/>
      <c r="BJ10" s="485"/>
      <c r="BK10" s="485"/>
      <c r="BL10" s="485"/>
      <c r="BM10" s="485"/>
      <c r="BN10" s="485"/>
    </row>
    <row r="11" spans="1:66" s="414" customFormat="1">
      <c r="A11" s="485"/>
      <c r="B11" s="485"/>
      <c r="C11" s="485"/>
      <c r="D11" s="485"/>
      <c r="E11" s="485"/>
      <c r="F11" s="485"/>
      <c r="G11" s="485"/>
      <c r="H11" s="485"/>
      <c r="I11" s="485"/>
      <c r="J11" s="485"/>
      <c r="K11" s="485"/>
      <c r="L11" s="485"/>
      <c r="M11" s="485"/>
      <c r="N11" s="485"/>
      <c r="O11" s="485"/>
      <c r="P11" s="485"/>
      <c r="Q11" s="485"/>
      <c r="R11" s="485"/>
      <c r="S11" s="485"/>
      <c r="T11" s="485"/>
      <c r="U11" s="485"/>
      <c r="V11" s="485"/>
      <c r="W11" s="485"/>
      <c r="X11" s="485"/>
      <c r="Y11" s="485"/>
      <c r="Z11" s="485"/>
      <c r="AA11" s="485"/>
      <c r="AB11" s="485"/>
      <c r="AC11" s="485"/>
      <c r="AD11" s="485"/>
      <c r="AE11" s="485"/>
      <c r="AF11" s="485"/>
      <c r="AG11" s="485"/>
      <c r="AH11" s="485"/>
      <c r="AI11" s="485"/>
      <c r="AJ11" s="485"/>
      <c r="AK11" s="485"/>
      <c r="AL11" s="485"/>
      <c r="AM11" s="485"/>
      <c r="AN11" s="485"/>
      <c r="AO11" s="485"/>
      <c r="AP11" s="485"/>
      <c r="AQ11" s="485"/>
      <c r="AR11" s="485"/>
      <c r="AS11" s="485"/>
      <c r="AT11" s="485"/>
      <c r="AU11" s="485"/>
      <c r="AV11" s="485"/>
      <c r="AW11" s="485"/>
      <c r="AX11" s="485"/>
      <c r="AY11" s="485"/>
      <c r="AZ11" s="485"/>
      <c r="BA11" s="485"/>
      <c r="BB11" s="485"/>
      <c r="BC11" s="485"/>
      <c r="BD11" s="485"/>
      <c r="BE11" s="485"/>
      <c r="BF11" s="485"/>
      <c r="BG11" s="485"/>
      <c r="BH11" s="485"/>
      <c r="BI11" s="485"/>
      <c r="BJ11" s="485"/>
      <c r="BK11" s="485"/>
      <c r="BL11" s="485"/>
      <c r="BM11" s="485"/>
      <c r="BN11" s="485"/>
    </row>
    <row r="12" spans="1:66" s="414" customFormat="1">
      <c r="A12" s="485"/>
      <c r="B12" s="485"/>
      <c r="C12" s="485"/>
      <c r="D12" s="485"/>
      <c r="E12" s="485"/>
      <c r="F12" s="485"/>
      <c r="G12" s="485"/>
      <c r="H12" s="485"/>
      <c r="I12" s="485"/>
      <c r="J12" s="485"/>
      <c r="K12" s="485"/>
      <c r="L12" s="485"/>
      <c r="M12" s="485"/>
      <c r="N12" s="485"/>
      <c r="O12" s="485"/>
      <c r="P12" s="485"/>
      <c r="Q12" s="485"/>
      <c r="R12" s="485"/>
      <c r="S12" s="485"/>
      <c r="T12" s="485"/>
      <c r="U12" s="485"/>
      <c r="V12" s="485"/>
      <c r="W12" s="485"/>
      <c r="X12" s="485"/>
      <c r="Y12" s="485"/>
      <c r="Z12" s="485"/>
      <c r="AA12" s="485"/>
      <c r="AB12" s="485"/>
      <c r="AC12" s="485"/>
      <c r="AD12" s="485"/>
      <c r="AE12" s="485"/>
      <c r="AF12" s="485"/>
      <c r="AG12" s="485"/>
      <c r="AH12" s="485"/>
      <c r="AI12" s="485"/>
      <c r="AJ12" s="485"/>
      <c r="AK12" s="485"/>
      <c r="AL12" s="485"/>
      <c r="AM12" s="485"/>
      <c r="AN12" s="485"/>
      <c r="AO12" s="485"/>
      <c r="AP12" s="485"/>
      <c r="AQ12" s="485"/>
      <c r="AR12" s="485"/>
      <c r="AS12" s="485"/>
      <c r="AT12" s="485"/>
      <c r="AU12" s="485"/>
      <c r="AV12" s="485"/>
      <c r="AW12" s="485"/>
      <c r="AX12" s="485"/>
      <c r="AY12" s="485"/>
      <c r="AZ12" s="485"/>
      <c r="BA12" s="485"/>
      <c r="BB12" s="485"/>
      <c r="BC12" s="485"/>
      <c r="BD12" s="485"/>
      <c r="BE12" s="485"/>
      <c r="BF12" s="485"/>
      <c r="BG12" s="485"/>
      <c r="BH12" s="485"/>
      <c r="BI12" s="485"/>
      <c r="BJ12" s="485"/>
      <c r="BK12" s="485"/>
      <c r="BL12" s="485"/>
      <c r="BM12" s="485"/>
      <c r="BN12" s="485"/>
    </row>
    <row r="13" spans="1:66" s="414" customFormat="1">
      <c r="A13" s="485"/>
      <c r="B13" s="485"/>
      <c r="C13" s="485"/>
      <c r="D13" s="485"/>
      <c r="E13" s="485"/>
      <c r="F13" s="485"/>
      <c r="G13" s="485"/>
      <c r="H13" s="485"/>
      <c r="I13" s="485"/>
      <c r="J13" s="485"/>
      <c r="K13" s="485"/>
      <c r="L13" s="485"/>
      <c r="M13" s="485"/>
      <c r="N13" s="485"/>
      <c r="O13" s="485"/>
      <c r="P13" s="485"/>
      <c r="Q13" s="485"/>
      <c r="R13" s="485"/>
      <c r="S13" s="485"/>
      <c r="T13" s="485"/>
      <c r="U13" s="485"/>
      <c r="V13" s="485"/>
      <c r="W13" s="485"/>
      <c r="X13" s="485"/>
      <c r="Y13" s="485"/>
      <c r="Z13" s="485"/>
      <c r="AA13" s="485"/>
      <c r="AB13" s="485"/>
      <c r="AC13" s="485"/>
      <c r="AD13" s="485"/>
      <c r="AE13" s="485"/>
      <c r="AF13" s="485"/>
      <c r="AG13" s="485"/>
      <c r="AH13" s="485"/>
      <c r="AI13" s="485"/>
      <c r="AJ13" s="485"/>
      <c r="AK13" s="485"/>
      <c r="AL13" s="485"/>
      <c r="AM13" s="485"/>
      <c r="AN13" s="485"/>
      <c r="AO13" s="485"/>
      <c r="AP13" s="485"/>
      <c r="AQ13" s="485"/>
      <c r="AR13" s="485"/>
      <c r="AS13" s="485"/>
      <c r="AT13" s="485"/>
      <c r="AU13" s="485"/>
      <c r="AV13" s="485"/>
      <c r="AW13" s="485"/>
      <c r="AX13" s="485"/>
      <c r="AY13" s="485"/>
      <c r="AZ13" s="485"/>
      <c r="BA13" s="485"/>
      <c r="BB13" s="485"/>
      <c r="BC13" s="485"/>
      <c r="BD13" s="485"/>
      <c r="BE13" s="485"/>
      <c r="BF13" s="485"/>
      <c r="BG13" s="485"/>
      <c r="BH13" s="485"/>
      <c r="BI13" s="485"/>
      <c r="BJ13" s="485"/>
      <c r="BK13" s="485"/>
      <c r="BL13" s="485"/>
      <c r="BM13" s="485"/>
      <c r="BN13" s="485"/>
    </row>
    <row r="14" spans="1:66" s="414" customFormat="1">
      <c r="A14" s="485"/>
      <c r="B14" s="485"/>
      <c r="C14" s="485"/>
      <c r="D14" s="485"/>
      <c r="E14" s="485"/>
      <c r="F14" s="485"/>
      <c r="G14" s="485"/>
      <c r="H14" s="485"/>
      <c r="I14" s="485"/>
      <c r="J14" s="485"/>
      <c r="K14" s="485"/>
      <c r="L14" s="485"/>
      <c r="M14" s="485"/>
      <c r="N14" s="485"/>
      <c r="O14" s="485"/>
      <c r="P14" s="485"/>
      <c r="Q14" s="485"/>
      <c r="R14" s="485"/>
      <c r="S14" s="485"/>
      <c r="T14" s="485"/>
      <c r="U14" s="485"/>
      <c r="V14" s="485"/>
      <c r="W14" s="485"/>
      <c r="X14" s="485"/>
      <c r="Y14" s="485"/>
      <c r="Z14" s="485"/>
      <c r="AA14" s="485"/>
      <c r="AB14" s="485"/>
      <c r="AC14" s="485"/>
      <c r="AD14" s="485"/>
      <c r="AE14" s="485"/>
      <c r="AF14" s="485"/>
      <c r="AG14" s="485"/>
      <c r="AH14" s="485"/>
      <c r="AI14" s="485"/>
      <c r="AJ14" s="485"/>
      <c r="AK14" s="485"/>
      <c r="AL14" s="485"/>
      <c r="AM14" s="485"/>
      <c r="AN14" s="485"/>
      <c r="AO14" s="485"/>
      <c r="AP14" s="485"/>
      <c r="AQ14" s="485"/>
      <c r="AR14" s="485"/>
      <c r="AS14" s="485"/>
      <c r="AT14" s="485"/>
      <c r="AU14" s="485"/>
      <c r="AV14" s="485"/>
      <c r="AW14" s="485"/>
      <c r="AX14" s="485"/>
      <c r="AY14" s="485"/>
      <c r="AZ14" s="485"/>
      <c r="BA14" s="485"/>
      <c r="BB14" s="485"/>
      <c r="BC14" s="485"/>
      <c r="BD14" s="485"/>
      <c r="BE14" s="485"/>
      <c r="BF14" s="485"/>
      <c r="BG14" s="485"/>
      <c r="BH14" s="485"/>
      <c r="BI14" s="485"/>
      <c r="BJ14" s="485"/>
      <c r="BK14" s="485"/>
      <c r="BL14" s="485"/>
      <c r="BM14" s="485"/>
      <c r="BN14" s="485"/>
    </row>
    <row r="15" spans="1:66" s="414" customFormat="1">
      <c r="A15" s="485"/>
      <c r="B15" s="485"/>
      <c r="C15" s="485"/>
      <c r="D15" s="485"/>
      <c r="E15" s="485"/>
      <c r="F15" s="485"/>
      <c r="G15" s="485"/>
      <c r="H15" s="485"/>
      <c r="I15" s="485"/>
      <c r="J15" s="485"/>
      <c r="K15" s="485"/>
      <c r="L15" s="485"/>
      <c r="M15" s="485"/>
      <c r="N15" s="485"/>
      <c r="O15" s="485"/>
      <c r="P15" s="485"/>
      <c r="Q15" s="485"/>
      <c r="R15" s="485"/>
      <c r="S15" s="485"/>
      <c r="T15" s="485"/>
      <c r="U15" s="485"/>
      <c r="V15" s="485"/>
      <c r="W15" s="485"/>
      <c r="X15" s="485"/>
      <c r="Y15" s="485"/>
      <c r="Z15" s="485"/>
      <c r="AA15" s="485"/>
      <c r="AB15" s="485"/>
      <c r="AC15" s="485"/>
      <c r="AD15" s="485"/>
      <c r="AE15" s="485"/>
      <c r="AF15" s="485"/>
      <c r="AG15" s="485"/>
      <c r="AH15" s="485"/>
      <c r="AI15" s="485"/>
      <c r="AJ15" s="485"/>
      <c r="AK15" s="485"/>
      <c r="AL15" s="485"/>
      <c r="AM15" s="485"/>
      <c r="AN15" s="485"/>
      <c r="AO15" s="485"/>
      <c r="AP15" s="485"/>
      <c r="AQ15" s="485"/>
      <c r="AR15" s="485"/>
      <c r="AS15" s="485"/>
      <c r="AT15" s="485"/>
      <c r="AU15" s="485"/>
      <c r="AV15" s="485"/>
      <c r="AW15" s="485"/>
      <c r="AX15" s="485"/>
      <c r="AY15" s="485"/>
      <c r="AZ15" s="485"/>
      <c r="BA15" s="485"/>
      <c r="BB15" s="485"/>
      <c r="BC15" s="485"/>
      <c r="BD15" s="485"/>
      <c r="BE15" s="485"/>
      <c r="BF15" s="485"/>
      <c r="BG15" s="485"/>
      <c r="BH15" s="485"/>
      <c r="BI15" s="485"/>
      <c r="BJ15" s="485"/>
      <c r="BK15" s="485"/>
      <c r="BL15" s="485"/>
      <c r="BM15" s="485"/>
      <c r="BN15" s="485"/>
    </row>
    <row r="16" spans="1:66" s="414" customFormat="1">
      <c r="A16" s="485"/>
      <c r="B16" s="485"/>
      <c r="C16" s="485"/>
      <c r="D16" s="485"/>
      <c r="E16" s="485"/>
      <c r="F16" s="485"/>
      <c r="G16" s="485"/>
      <c r="H16" s="485"/>
      <c r="I16" s="485"/>
      <c r="J16" s="485"/>
      <c r="K16" s="485"/>
      <c r="L16" s="485"/>
      <c r="M16" s="485"/>
      <c r="N16" s="485"/>
      <c r="O16" s="485"/>
      <c r="P16" s="485"/>
      <c r="Q16" s="485"/>
      <c r="R16" s="485"/>
      <c r="S16" s="485"/>
      <c r="T16" s="485"/>
      <c r="U16" s="485"/>
      <c r="V16" s="485"/>
      <c r="W16" s="485"/>
      <c r="X16" s="485"/>
      <c r="Y16" s="485"/>
      <c r="Z16" s="485"/>
      <c r="AA16" s="485"/>
      <c r="AB16" s="485"/>
      <c r="AC16" s="485"/>
      <c r="AD16" s="485"/>
      <c r="AE16" s="485"/>
      <c r="AF16" s="485"/>
      <c r="AG16" s="485"/>
      <c r="AH16" s="485"/>
      <c r="AI16" s="485"/>
      <c r="AJ16" s="485"/>
      <c r="AK16" s="485"/>
      <c r="AL16" s="485"/>
      <c r="AM16" s="485"/>
      <c r="AN16" s="485"/>
      <c r="AO16" s="485"/>
      <c r="AP16" s="485"/>
      <c r="AQ16" s="485"/>
      <c r="AR16" s="485"/>
      <c r="AS16" s="485"/>
      <c r="AT16" s="485"/>
      <c r="AU16" s="485"/>
      <c r="AV16" s="485"/>
      <c r="AW16" s="485"/>
      <c r="AX16" s="485"/>
      <c r="AY16" s="485"/>
      <c r="AZ16" s="485"/>
      <c r="BA16" s="485"/>
      <c r="BB16" s="485"/>
      <c r="BC16" s="485"/>
      <c r="BD16" s="485"/>
      <c r="BE16" s="485"/>
      <c r="BF16" s="485"/>
      <c r="BG16" s="485"/>
      <c r="BH16" s="485"/>
      <c r="BI16" s="485"/>
      <c r="BJ16" s="485"/>
      <c r="BK16" s="485"/>
      <c r="BL16" s="485"/>
      <c r="BM16" s="485"/>
      <c r="BN16" s="485"/>
    </row>
    <row r="17" spans="1:66" s="414" customFormat="1">
      <c r="A17" s="485"/>
      <c r="B17" s="485"/>
      <c r="C17" s="485"/>
      <c r="D17" s="485"/>
      <c r="E17" s="485"/>
      <c r="F17" s="485"/>
      <c r="G17" s="485"/>
      <c r="H17" s="485"/>
      <c r="I17" s="485"/>
      <c r="J17" s="485"/>
      <c r="K17" s="485"/>
      <c r="L17" s="485"/>
      <c r="M17" s="485"/>
      <c r="N17" s="485"/>
      <c r="O17" s="485"/>
      <c r="P17" s="485"/>
      <c r="Q17" s="485"/>
      <c r="R17" s="485"/>
      <c r="S17" s="485"/>
      <c r="T17" s="485"/>
      <c r="U17" s="485"/>
      <c r="V17" s="485"/>
      <c r="W17" s="485"/>
      <c r="X17" s="485"/>
      <c r="Y17" s="485"/>
      <c r="Z17" s="485"/>
      <c r="AA17" s="485"/>
      <c r="AB17" s="485"/>
      <c r="AC17" s="485"/>
      <c r="AD17" s="485"/>
      <c r="AE17" s="485"/>
      <c r="AF17" s="485"/>
      <c r="AG17" s="485"/>
      <c r="AH17" s="485"/>
      <c r="AI17" s="485"/>
      <c r="AJ17" s="485"/>
      <c r="AK17" s="485"/>
      <c r="AL17" s="485"/>
      <c r="AM17" s="485"/>
      <c r="AN17" s="485"/>
      <c r="AO17" s="485"/>
      <c r="AP17" s="485"/>
      <c r="AQ17" s="485"/>
      <c r="AR17" s="485"/>
      <c r="AS17" s="485"/>
      <c r="AT17" s="485"/>
      <c r="AU17" s="485"/>
      <c r="AV17" s="485"/>
      <c r="AW17" s="485"/>
      <c r="AX17" s="485"/>
      <c r="AY17" s="485"/>
      <c r="AZ17" s="485"/>
      <c r="BA17" s="485"/>
      <c r="BB17" s="485"/>
      <c r="BC17" s="485"/>
      <c r="BD17" s="485"/>
      <c r="BE17" s="485"/>
      <c r="BF17" s="485"/>
      <c r="BG17" s="485"/>
      <c r="BH17" s="485"/>
      <c r="BI17" s="485"/>
      <c r="BJ17" s="485"/>
      <c r="BK17" s="485"/>
      <c r="BL17" s="485"/>
      <c r="BM17" s="485"/>
      <c r="BN17" s="485"/>
    </row>
    <row r="20" spans="1:66">
      <c r="A20" s="484">
        <f>A4</f>
        <v>0</v>
      </c>
      <c r="B20" s="484" t="s">
        <v>1757</v>
      </c>
      <c r="C20" s="484" t="s">
        <v>1757</v>
      </c>
      <c r="D20" s="484" t="s">
        <v>1757</v>
      </c>
      <c r="E20" s="484">
        <v>11111</v>
      </c>
      <c r="F20" s="484" t="s">
        <v>67</v>
      </c>
      <c r="G20" s="484">
        <f>SUM(G2:G19)</f>
        <v>0</v>
      </c>
      <c r="H20" s="484">
        <f t="shared" ref="H20:BN20" si="0">SUM(H2:H19)</f>
        <v>0</v>
      </c>
      <c r="I20" s="484">
        <f t="shared" si="0"/>
        <v>0</v>
      </c>
      <c r="J20" s="484">
        <f t="shared" si="0"/>
        <v>0</v>
      </c>
      <c r="K20" s="484">
        <f t="shared" si="0"/>
        <v>0</v>
      </c>
      <c r="L20" s="484">
        <f t="shared" si="0"/>
        <v>0</v>
      </c>
      <c r="M20" s="484">
        <f t="shared" si="0"/>
        <v>0</v>
      </c>
      <c r="N20" s="484">
        <f t="shared" si="0"/>
        <v>0</v>
      </c>
      <c r="O20" s="484">
        <f t="shared" si="0"/>
        <v>0</v>
      </c>
      <c r="P20" s="484">
        <f t="shared" si="0"/>
        <v>0</v>
      </c>
      <c r="Q20" s="484">
        <f t="shared" si="0"/>
        <v>0</v>
      </c>
      <c r="R20" s="484">
        <f t="shared" si="0"/>
        <v>0</v>
      </c>
      <c r="S20" s="484">
        <f t="shared" si="0"/>
        <v>0</v>
      </c>
      <c r="T20" s="484">
        <f t="shared" si="0"/>
        <v>0</v>
      </c>
      <c r="U20" s="484">
        <f t="shared" si="0"/>
        <v>0</v>
      </c>
      <c r="V20" s="484">
        <f t="shared" si="0"/>
        <v>0</v>
      </c>
      <c r="W20" s="484">
        <f t="shared" si="0"/>
        <v>0</v>
      </c>
      <c r="X20" s="484">
        <f t="shared" si="0"/>
        <v>0</v>
      </c>
      <c r="Y20" s="484">
        <f t="shared" si="0"/>
        <v>0</v>
      </c>
      <c r="Z20" s="484">
        <f t="shared" si="0"/>
        <v>0</v>
      </c>
      <c r="AA20" s="484">
        <f t="shared" si="0"/>
        <v>0</v>
      </c>
      <c r="AB20" s="484">
        <f t="shared" si="0"/>
        <v>0</v>
      </c>
      <c r="AC20" s="484">
        <f t="shared" si="0"/>
        <v>0</v>
      </c>
      <c r="AD20" s="484">
        <f t="shared" si="0"/>
        <v>0</v>
      </c>
      <c r="AE20" s="484">
        <f t="shared" si="0"/>
        <v>0</v>
      </c>
      <c r="AF20" s="484">
        <f t="shared" si="0"/>
        <v>0</v>
      </c>
      <c r="AG20" s="484">
        <f t="shared" si="0"/>
        <v>0</v>
      </c>
      <c r="AH20" s="484">
        <f t="shared" si="0"/>
        <v>0</v>
      </c>
      <c r="AI20" s="484">
        <f t="shared" si="0"/>
        <v>0</v>
      </c>
      <c r="AJ20" s="484">
        <f t="shared" si="0"/>
        <v>0</v>
      </c>
      <c r="AK20" s="484">
        <f t="shared" si="0"/>
        <v>0</v>
      </c>
      <c r="AL20" s="484">
        <f t="shared" si="0"/>
        <v>0</v>
      </c>
      <c r="AM20" s="484">
        <f t="shared" si="0"/>
        <v>0</v>
      </c>
      <c r="AN20" s="484">
        <f t="shared" si="0"/>
        <v>0</v>
      </c>
      <c r="AO20" s="484">
        <f t="shared" si="0"/>
        <v>0</v>
      </c>
      <c r="AP20" s="484">
        <f t="shared" si="0"/>
        <v>0</v>
      </c>
      <c r="AQ20" s="484">
        <f t="shared" si="0"/>
        <v>0</v>
      </c>
      <c r="AR20" s="484">
        <f t="shared" si="0"/>
        <v>0</v>
      </c>
      <c r="AS20" s="484">
        <f t="shared" si="0"/>
        <v>0</v>
      </c>
      <c r="AT20" s="484">
        <f t="shared" si="0"/>
        <v>0</v>
      </c>
      <c r="AU20" s="484">
        <f t="shared" si="0"/>
        <v>0</v>
      </c>
      <c r="AV20" s="484">
        <f t="shared" si="0"/>
        <v>0</v>
      </c>
      <c r="AW20" s="484">
        <f t="shared" si="0"/>
        <v>0</v>
      </c>
      <c r="AX20" s="484">
        <f t="shared" si="0"/>
        <v>0</v>
      </c>
      <c r="AY20" s="484">
        <f t="shared" si="0"/>
        <v>0</v>
      </c>
      <c r="AZ20" s="484">
        <f t="shared" si="0"/>
        <v>0</v>
      </c>
      <c r="BA20" s="484">
        <f t="shared" si="0"/>
        <v>0</v>
      </c>
      <c r="BB20" s="484">
        <f t="shared" si="0"/>
        <v>0</v>
      </c>
      <c r="BC20" s="484">
        <f t="shared" si="0"/>
        <v>0</v>
      </c>
      <c r="BD20" s="484">
        <f t="shared" si="0"/>
        <v>0</v>
      </c>
      <c r="BE20" s="484">
        <f t="shared" si="0"/>
        <v>0</v>
      </c>
      <c r="BF20" s="484">
        <f t="shared" si="0"/>
        <v>0</v>
      </c>
      <c r="BG20" s="484">
        <f t="shared" si="0"/>
        <v>0</v>
      </c>
      <c r="BH20" s="484">
        <f t="shared" si="0"/>
        <v>0</v>
      </c>
      <c r="BI20" s="484">
        <f t="shared" si="0"/>
        <v>0</v>
      </c>
      <c r="BJ20" s="484">
        <f t="shared" si="0"/>
        <v>0</v>
      </c>
      <c r="BK20" s="484">
        <f t="shared" si="0"/>
        <v>0</v>
      </c>
      <c r="BL20" s="484">
        <f t="shared" si="0"/>
        <v>0</v>
      </c>
      <c r="BM20" s="484">
        <f t="shared" si="0"/>
        <v>0</v>
      </c>
      <c r="BN20" s="484">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I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2" sqref="A2"/>
    </sheetView>
  </sheetViews>
  <sheetFormatPr defaultColWidth="9" defaultRowHeight="1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5" ht="100.5">
      <c r="A1" s="511" t="s">
        <v>154</v>
      </c>
      <c r="B1" s="511" t="s">
        <v>155</v>
      </c>
      <c r="C1" s="511" t="s">
        <v>225</v>
      </c>
      <c r="D1" s="511" t="s">
        <v>226</v>
      </c>
      <c r="E1" s="511" t="s">
        <v>227</v>
      </c>
      <c r="F1" s="511" t="s">
        <v>66</v>
      </c>
      <c r="G1" s="511" t="s">
        <v>228</v>
      </c>
      <c r="H1" s="511" t="s">
        <v>233</v>
      </c>
      <c r="I1" s="511" t="s">
        <v>234</v>
      </c>
      <c r="J1" s="511" t="s">
        <v>235</v>
      </c>
      <c r="K1" s="511" t="s">
        <v>236</v>
      </c>
      <c r="L1" s="511" t="s">
        <v>237</v>
      </c>
      <c r="M1" s="511" t="s">
        <v>238</v>
      </c>
      <c r="N1" s="511" t="s">
        <v>239</v>
      </c>
      <c r="O1" s="511" t="s">
        <v>240</v>
      </c>
      <c r="P1" s="511" t="s">
        <v>427</v>
      </c>
      <c r="Q1" s="511" t="s">
        <v>241</v>
      </c>
      <c r="R1" s="511" t="s">
        <v>246</v>
      </c>
      <c r="S1" s="511" t="s">
        <v>247</v>
      </c>
      <c r="T1" s="511" t="s">
        <v>248</v>
      </c>
      <c r="U1" s="511" t="s">
        <v>249</v>
      </c>
      <c r="V1" s="511" t="s">
        <v>250</v>
      </c>
      <c r="W1" s="511" t="s">
        <v>251</v>
      </c>
      <c r="X1" s="511" t="s">
        <v>252</v>
      </c>
      <c r="Y1" s="511" t="s">
        <v>253</v>
      </c>
      <c r="Z1" s="511" t="s">
        <v>426</v>
      </c>
      <c r="AA1" s="511" t="s">
        <v>425</v>
      </c>
      <c r="AB1" s="622" t="s">
        <v>1713</v>
      </c>
      <c r="AC1" s="622" t="s">
        <v>1714</v>
      </c>
      <c r="AD1" s="622" t="s">
        <v>1715</v>
      </c>
      <c r="AE1" s="622" t="s">
        <v>1716</v>
      </c>
      <c r="AF1" s="622" t="s">
        <v>45</v>
      </c>
      <c r="AG1" s="515" t="s">
        <v>273</v>
      </c>
      <c r="AH1" s="515" t="s">
        <v>274</v>
      </c>
      <c r="AI1" s="516" t="s">
        <v>275</v>
      </c>
    </row>
    <row r="2" spans="1:3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row>
    <row r="3" spans="1:3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row>
    <row r="4" spans="1:3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row>
    <row r="5" spans="1:3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row>
    <row r="6" spans="1:3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row>
    <row r="7" spans="1:3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row>
    <row r="8" spans="1:3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row>
    <row r="9" spans="1:3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row>
    <row r="10" spans="1:3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row>
    <row r="11" spans="1:3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row>
    <row r="12" spans="1:3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row>
    <row r="13" spans="1:3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row>
    <row r="14" spans="1:3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row>
    <row r="15" spans="1:3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row>
    <row r="16" spans="1:3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row>
    <row r="17" spans="1:30"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row>
    <row r="18" spans="1:30"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row>
    <row r="19" spans="1:30"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row>
    <row r="20" spans="1:30"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row>
    <row r="21" spans="1:30"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row>
    <row r="22" spans="1:30"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row>
    <row r="23" spans="1:30"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row>
    <row r="24" spans="1:30"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row>
    <row r="25" spans="1:30"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row>
    <row r="26" spans="1:30"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row>
    <row r="27" spans="1:30"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row>
    <row r="28" spans="1:30"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row>
    <row r="29" spans="1:30"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row>
    <row r="30" spans="1:30"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row>
    <row r="31" spans="1:30"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row>
    <row r="32" spans="1:30"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row>
    <row r="33" spans="1:30"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row>
    <row r="34" spans="1:30"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row>
    <row r="35" spans="1:30"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row>
    <row r="36" spans="1:30"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row>
    <row r="37" spans="1:30"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row>
    <row r="38" spans="1:30"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row>
    <row r="39" spans="1:30"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row>
    <row r="40" spans="1:30"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row>
    <row r="41" spans="1:30"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row>
    <row r="42" spans="1:30"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row>
    <row r="43" spans="1:30"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row>
    <row r="44" spans="1:30"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row>
    <row r="45" spans="1:30"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row>
    <row r="46" spans="1:30"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row>
    <row r="47" spans="1:30"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row>
    <row r="48" spans="1:30"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row>
    <row r="49" spans="1:30"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row>
    <row r="50" spans="1:30"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row>
    <row r="51" spans="1:30"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row>
    <row r="52" spans="1:30"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row>
    <row r="53" spans="1:30"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row>
    <row r="54" spans="1:30"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row>
    <row r="55" spans="1:30"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row>
    <row r="56" spans="1:30"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row>
    <row r="57" spans="1:30"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row>
    <row r="58" spans="1:30"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row>
    <row r="59" spans="1:30" s="510" customFormat="1"/>
    <row r="60" spans="1:30" s="510" customFormat="1"/>
    <row r="61" spans="1:30" s="510" customFormat="1"/>
    <row r="62" spans="1:30" s="510" customFormat="1"/>
    <row r="63" spans="1:30" s="510" customFormat="1"/>
    <row r="64" spans="1:30"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35" s="510" customFormat="1"/>
    <row r="338" spans="1:35" s="510" customFormat="1"/>
    <row r="339" spans="1:35" s="510" customFormat="1"/>
    <row r="340" spans="1:35" s="510" customFormat="1"/>
    <row r="341" spans="1:35" s="510" customFormat="1"/>
    <row r="342" spans="1:35" s="510" customFormat="1"/>
    <row r="343" spans="1:35" s="510" customFormat="1"/>
    <row r="344" spans="1:35" s="510" customFormat="1"/>
    <row r="345" spans="1:35" s="510" customFormat="1"/>
    <row r="346" spans="1:35" s="510" customFormat="1"/>
    <row r="347" spans="1:35" s="510" customFormat="1"/>
    <row r="348" spans="1:35" s="510" customFormat="1"/>
    <row r="349" spans="1:35" s="510" customFormat="1"/>
    <row r="350" spans="1:35">
      <c r="A350" s="623">
        <f>A2</f>
        <v>0</v>
      </c>
      <c r="B350" s="623" t="s">
        <v>1757</v>
      </c>
      <c r="C350" s="623" t="s">
        <v>1757</v>
      </c>
      <c r="D350" s="623" t="s">
        <v>1757</v>
      </c>
      <c r="E350" s="623">
        <v>11111</v>
      </c>
      <c r="F350" s="623" t="s">
        <v>67</v>
      </c>
      <c r="G350" s="623">
        <f>SUM(G2:G349)</f>
        <v>0</v>
      </c>
      <c r="H350" s="623">
        <f t="shared" ref="H350:J350" si="0">SUM(H2:H349)</f>
        <v>0</v>
      </c>
      <c r="I350" s="623">
        <f t="shared" si="0"/>
        <v>0</v>
      </c>
      <c r="J350" s="623">
        <f t="shared" si="0"/>
        <v>0</v>
      </c>
      <c r="K350" s="623">
        <f t="shared" ref="K350" si="1">SUM(K2:K349)</f>
        <v>0</v>
      </c>
      <c r="L350" s="623">
        <f t="shared" ref="L350:M350" si="2">SUM(L2:L349)</f>
        <v>0</v>
      </c>
      <c r="M350" s="623">
        <f t="shared" si="2"/>
        <v>0</v>
      </c>
      <c r="N350" s="623">
        <f t="shared" ref="N350" si="3">SUM(N2:N349)</f>
        <v>0</v>
      </c>
      <c r="O350" s="623">
        <f t="shared" ref="O350:P350" si="4">SUM(O2:O349)</f>
        <v>0</v>
      </c>
      <c r="P350" s="623">
        <f t="shared" si="4"/>
        <v>0</v>
      </c>
      <c r="Q350" s="623">
        <f t="shared" ref="Q350" si="5">SUM(Q2:Q349)</f>
        <v>0</v>
      </c>
      <c r="R350" s="623">
        <f t="shared" ref="R350:S350" si="6">SUM(R2:R349)</f>
        <v>0</v>
      </c>
      <c r="S350" s="623">
        <f t="shared" si="6"/>
        <v>0</v>
      </c>
      <c r="T350" s="623">
        <f t="shared" ref="T350" si="7">SUM(T2:T349)</f>
        <v>0</v>
      </c>
      <c r="U350" s="623">
        <f t="shared" ref="U350:V350" si="8">SUM(U2:U349)</f>
        <v>0</v>
      </c>
      <c r="V350" s="623">
        <f t="shared" si="8"/>
        <v>0</v>
      </c>
      <c r="W350" s="623">
        <f t="shared" ref="W350" si="9">SUM(W2:W349)</f>
        <v>0</v>
      </c>
      <c r="X350" s="623">
        <f t="shared" ref="X350" si="10">SUM(X2:X349)</f>
        <v>0</v>
      </c>
      <c r="Y350" s="623">
        <f>SUM(Y2:Y349)</f>
        <v>0</v>
      </c>
      <c r="Z350" s="623">
        <f t="shared" ref="Z350" si="11">SUM(Z2:Z349)</f>
        <v>0</v>
      </c>
      <c r="AA350" s="623">
        <f t="shared" ref="AA350:AF350" si="12">SUM(AA2:AA349)</f>
        <v>0</v>
      </c>
      <c r="AB350" s="623">
        <f t="shared" si="12"/>
        <v>0</v>
      </c>
      <c r="AC350" s="623">
        <f t="shared" si="12"/>
        <v>0</v>
      </c>
      <c r="AD350" s="623">
        <f t="shared" si="12"/>
        <v>0</v>
      </c>
      <c r="AE350" s="623">
        <f t="shared" si="12"/>
        <v>0</v>
      </c>
      <c r="AF350" s="623">
        <f t="shared" si="12"/>
        <v>0</v>
      </c>
      <c r="AG350" s="624">
        <v>1</v>
      </c>
      <c r="AH350" s="624">
        <v>1</v>
      </c>
      <c r="AI350" s="624">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N350"/>
  <sheetViews>
    <sheetView showGridLines="0" workbookViewId="0">
      <pane xSplit="4" ySplit="1" topLeftCell="AC323" activePane="bottomRight" state="frozen"/>
      <selection activeCell="D4" sqref="D4:P5"/>
      <selection pane="topRight" activeCell="D4" sqref="D4:P5"/>
      <selection pane="bottomLeft" activeCell="D4" sqref="D4:P5"/>
      <selection pane="bottomRight" activeCell="AK350" sqref="AK350"/>
    </sheetView>
  </sheetViews>
  <sheetFormatPr defaultColWidth="9" defaultRowHeight="1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35" width="9" style="164"/>
    <col min="36" max="36" width="9" style="700"/>
    <col min="37" max="37" width="20.140625" style="700" customWidth="1"/>
    <col min="38" max="16384" width="9" style="164"/>
  </cols>
  <sheetData>
    <row r="1" spans="1:40" ht="100.5">
      <c r="A1" s="511" t="s">
        <v>154</v>
      </c>
      <c r="B1" s="511" t="s">
        <v>155</v>
      </c>
      <c r="C1" s="511" t="s">
        <v>225</v>
      </c>
      <c r="D1" s="511" t="s">
        <v>226</v>
      </c>
      <c r="E1" s="511" t="s">
        <v>227</v>
      </c>
      <c r="F1" s="511" t="s">
        <v>66</v>
      </c>
      <c r="G1" s="511" t="s">
        <v>228</v>
      </c>
      <c r="H1" s="511" t="s">
        <v>233</v>
      </c>
      <c r="I1" s="511" t="s">
        <v>234</v>
      </c>
      <c r="J1" s="511" t="s">
        <v>235</v>
      </c>
      <c r="K1" s="511" t="s">
        <v>236</v>
      </c>
      <c r="L1" s="511" t="s">
        <v>237</v>
      </c>
      <c r="M1" s="511" t="s">
        <v>238</v>
      </c>
      <c r="N1" s="511" t="s">
        <v>239</v>
      </c>
      <c r="O1" s="511" t="s">
        <v>240</v>
      </c>
      <c r="P1" s="511" t="s">
        <v>427</v>
      </c>
      <c r="Q1" s="511" t="s">
        <v>241</v>
      </c>
      <c r="R1" s="511" t="s">
        <v>246</v>
      </c>
      <c r="S1" s="511" t="s">
        <v>247</v>
      </c>
      <c r="T1" s="511" t="s">
        <v>248</v>
      </c>
      <c r="U1" s="511" t="s">
        <v>249</v>
      </c>
      <c r="V1" s="511" t="s">
        <v>250</v>
      </c>
      <c r="W1" s="511" t="s">
        <v>251</v>
      </c>
      <c r="X1" s="511" t="s">
        <v>252</v>
      </c>
      <c r="Y1" s="511" t="s">
        <v>253</v>
      </c>
      <c r="Z1" s="511" t="s">
        <v>426</v>
      </c>
      <c r="AA1" s="511" t="s">
        <v>425</v>
      </c>
      <c r="AB1" s="511" t="s">
        <v>46</v>
      </c>
      <c r="AC1" s="511" t="s">
        <v>47</v>
      </c>
      <c r="AD1" s="511" t="s">
        <v>109</v>
      </c>
      <c r="AE1" s="622" t="s">
        <v>1713</v>
      </c>
      <c r="AF1" s="622" t="s">
        <v>1714</v>
      </c>
      <c r="AG1" s="622" t="s">
        <v>1715</v>
      </c>
      <c r="AH1" s="622" t="s">
        <v>1716</v>
      </c>
      <c r="AI1" s="622" t="s">
        <v>45</v>
      </c>
      <c r="AJ1" s="745" t="s">
        <v>147</v>
      </c>
      <c r="AK1" s="745" t="s">
        <v>1943</v>
      </c>
      <c r="AL1" s="515" t="s">
        <v>273</v>
      </c>
      <c r="AM1" s="515" t="s">
        <v>274</v>
      </c>
      <c r="AN1" s="516" t="s">
        <v>275</v>
      </c>
    </row>
    <row r="2" spans="1:40"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row>
    <row r="3" spans="1:40"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row>
    <row r="4" spans="1:40"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row>
    <row r="5" spans="1:40"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row>
    <row r="6" spans="1:40"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row>
    <row r="7" spans="1:40"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row>
    <row r="8" spans="1:40"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row>
    <row r="9" spans="1:40"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row>
    <row r="10" spans="1:40"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row>
    <row r="11" spans="1:40"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row>
    <row r="12" spans="1:40"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row>
    <row r="13" spans="1:40"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row>
    <row r="14" spans="1:40"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row>
    <row r="15" spans="1:40"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row>
    <row r="16" spans="1:40"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row>
    <row r="17" spans="1:33"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row>
    <row r="18" spans="1:33"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row>
    <row r="19" spans="1:33"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row>
    <row r="20" spans="1:33"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row>
    <row r="21" spans="1:33"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row>
    <row r="22" spans="1:33"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row>
    <row r="23" spans="1:33"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row>
    <row r="24" spans="1:33"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row>
    <row r="25" spans="1:33"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row>
    <row r="26" spans="1:33"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row>
    <row r="27" spans="1:33"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row>
    <row r="28" spans="1:33"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row>
    <row r="29" spans="1:33"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row>
    <row r="30" spans="1:33"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row>
    <row r="31" spans="1:33"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row>
    <row r="32" spans="1:33"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row>
    <row r="33" spans="1:33"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row>
    <row r="34" spans="1:33"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row>
    <row r="35" spans="1:33"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row>
    <row r="36" spans="1:33"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row>
    <row r="37" spans="1:33"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row>
    <row r="38" spans="1:33"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row>
    <row r="39" spans="1:33"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row>
    <row r="40" spans="1:33"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row>
    <row r="41" spans="1:33"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row>
    <row r="42" spans="1:33"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row>
    <row r="43" spans="1:33"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row>
    <row r="44" spans="1:33"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row>
    <row r="45" spans="1:33"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row>
    <row r="46" spans="1:33"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row>
    <row r="47" spans="1:33"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row>
    <row r="48" spans="1:33"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row>
    <row r="49" spans="1:33"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row>
    <row r="50" spans="1:33"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row>
    <row r="51" spans="1:33"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row>
    <row r="52" spans="1:33"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row>
    <row r="53" spans="1:33"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row>
    <row r="54" spans="1:33"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row>
    <row r="55" spans="1:33"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row>
    <row r="56" spans="1:33"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row>
    <row r="57" spans="1:33"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row>
    <row r="58" spans="1:33"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row>
    <row r="59" spans="1:33"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row>
    <row r="60" spans="1:33"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row>
    <row r="61" spans="1:33"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row>
    <row r="62" spans="1:33"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row>
    <row r="63" spans="1:33"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row>
    <row r="64" spans="1:33"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row>
    <row r="65" spans="1:33"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row>
    <row r="66" spans="1:33"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row>
    <row r="67" spans="1:33"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row>
    <row r="68" spans="1:33"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row>
    <row r="69" spans="1:33"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row>
    <row r="70" spans="1:33"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row>
    <row r="71" spans="1:33"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row>
    <row r="72" spans="1:33"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row>
    <row r="73" spans="1:33"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row>
    <row r="74" spans="1:33"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row>
    <row r="75" spans="1:33"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row>
    <row r="76" spans="1:33" s="510" customFormat="1"/>
    <row r="77" spans="1:33" s="510" customFormat="1"/>
    <row r="78" spans="1:33" s="510" customFormat="1"/>
    <row r="79" spans="1:33" s="510" customFormat="1"/>
    <row r="80" spans="1:33"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40" s="510" customFormat="1"/>
    <row r="338" spans="1:40" s="510" customFormat="1"/>
    <row r="339" spans="1:40" s="510" customFormat="1"/>
    <row r="340" spans="1:40" s="510" customFormat="1"/>
    <row r="341" spans="1:40" s="510" customFormat="1"/>
    <row r="342" spans="1:40" s="510" customFormat="1"/>
    <row r="343" spans="1:40" s="510" customFormat="1"/>
    <row r="344" spans="1:40" s="510" customFormat="1"/>
    <row r="345" spans="1:40" s="510" customFormat="1"/>
    <row r="346" spans="1:40" s="510" customFormat="1"/>
    <row r="347" spans="1:40" s="510" customFormat="1"/>
    <row r="348" spans="1:40" s="510" customFormat="1"/>
    <row r="349" spans="1:40" s="510" customFormat="1"/>
    <row r="350" spans="1:40" s="414" customFormat="1">
      <c r="A350" s="623">
        <f>A2</f>
        <v>0</v>
      </c>
      <c r="B350" s="623" t="s">
        <v>1757</v>
      </c>
      <c r="C350" s="623" t="s">
        <v>1757</v>
      </c>
      <c r="D350" s="623" t="s">
        <v>1757</v>
      </c>
      <c r="E350" s="623">
        <v>11111</v>
      </c>
      <c r="F350" s="623" t="s">
        <v>67</v>
      </c>
      <c r="G350" s="623">
        <f>SUM(G2:G349)</f>
        <v>0</v>
      </c>
      <c r="H350" s="623">
        <f t="shared" ref="H350:X350" si="0">SUM(H2:H349)</f>
        <v>0</v>
      </c>
      <c r="I350" s="623">
        <f t="shared" si="0"/>
        <v>0</v>
      </c>
      <c r="J350" s="623">
        <f t="shared" si="0"/>
        <v>0</v>
      </c>
      <c r="K350" s="623">
        <f t="shared" si="0"/>
        <v>0</v>
      </c>
      <c r="L350" s="623">
        <f t="shared" si="0"/>
        <v>0</v>
      </c>
      <c r="M350" s="623">
        <f t="shared" si="0"/>
        <v>0</v>
      </c>
      <c r="N350" s="623">
        <f t="shared" si="0"/>
        <v>0</v>
      </c>
      <c r="O350" s="623">
        <f t="shared" si="0"/>
        <v>0</v>
      </c>
      <c r="P350" s="623">
        <f t="shared" si="0"/>
        <v>0</v>
      </c>
      <c r="Q350" s="623">
        <f t="shared" si="0"/>
        <v>0</v>
      </c>
      <c r="R350" s="623">
        <f t="shared" si="0"/>
        <v>0</v>
      </c>
      <c r="S350" s="623">
        <f t="shared" si="0"/>
        <v>0</v>
      </c>
      <c r="T350" s="623">
        <f t="shared" si="0"/>
        <v>0</v>
      </c>
      <c r="U350" s="623">
        <f t="shared" si="0"/>
        <v>0</v>
      </c>
      <c r="V350" s="623">
        <f t="shared" si="0"/>
        <v>0</v>
      </c>
      <c r="W350" s="623">
        <f t="shared" si="0"/>
        <v>0</v>
      </c>
      <c r="X350" s="623">
        <f t="shared" si="0"/>
        <v>0</v>
      </c>
      <c r="Y350" s="623">
        <f>SUM(Y2:Y349)</f>
        <v>0</v>
      </c>
      <c r="Z350" s="623">
        <f t="shared" ref="Z350:AA350" si="1">SUM(Z2:Z349)</f>
        <v>0</v>
      </c>
      <c r="AA350" s="623">
        <f t="shared" si="1"/>
        <v>0</v>
      </c>
      <c r="AB350" s="623">
        <f t="shared" ref="AB350" si="2">SUM(AB2:AB349)</f>
        <v>0</v>
      </c>
      <c r="AC350" s="623">
        <f t="shared" ref="AC350" si="3">SUM(AC2:AC349)</f>
        <v>0</v>
      </c>
      <c r="AD350" s="623">
        <f t="shared" ref="AD350:AK350" si="4">SUM(AD2:AD349)</f>
        <v>0</v>
      </c>
      <c r="AE350" s="623">
        <f t="shared" si="4"/>
        <v>0</v>
      </c>
      <c r="AF350" s="623">
        <f t="shared" si="4"/>
        <v>0</v>
      </c>
      <c r="AG350" s="623">
        <f t="shared" si="4"/>
        <v>0</v>
      </c>
      <c r="AH350" s="623">
        <f t="shared" si="4"/>
        <v>0</v>
      </c>
      <c r="AI350" s="623">
        <f t="shared" si="4"/>
        <v>0</v>
      </c>
      <c r="AJ350" s="623">
        <f t="shared" si="4"/>
        <v>0</v>
      </c>
      <c r="AK350" s="623">
        <f t="shared" si="4"/>
        <v>0</v>
      </c>
      <c r="AL350" s="624">
        <v>1</v>
      </c>
      <c r="AM350" s="624">
        <v>1</v>
      </c>
      <c r="AN350" s="624">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c r="A1" s="511" t="s">
        <v>154</v>
      </c>
      <c r="B1" s="511" t="s">
        <v>155</v>
      </c>
      <c r="C1" s="511" t="s">
        <v>225</v>
      </c>
      <c r="D1" s="511" t="s">
        <v>226</v>
      </c>
      <c r="E1" s="511" t="s">
        <v>227</v>
      </c>
      <c r="F1" s="511" t="s">
        <v>66</v>
      </c>
      <c r="G1" s="511" t="s">
        <v>2</v>
      </c>
      <c r="H1" s="511" t="s">
        <v>698</v>
      </c>
      <c r="I1" s="511" t="s">
        <v>697</v>
      </c>
      <c r="J1" s="511" t="s">
        <v>696</v>
      </c>
      <c r="K1" s="511" t="s">
        <v>695</v>
      </c>
      <c r="L1" s="511" t="s">
        <v>694</v>
      </c>
      <c r="M1" s="511" t="s">
        <v>693</v>
      </c>
      <c r="N1" s="511" t="s">
        <v>692</v>
      </c>
      <c r="O1" s="511" t="s">
        <v>691</v>
      </c>
      <c r="P1" s="511" t="s">
        <v>690</v>
      </c>
      <c r="Q1" s="511" t="s">
        <v>689</v>
      </c>
      <c r="R1" s="511" t="s">
        <v>688</v>
      </c>
      <c r="S1" s="511" t="s">
        <v>687</v>
      </c>
      <c r="T1" s="511" t="s">
        <v>686</v>
      </c>
      <c r="U1" s="511" t="s">
        <v>685</v>
      </c>
      <c r="V1" s="511" t="s">
        <v>684</v>
      </c>
      <c r="W1" s="511" t="s">
        <v>683</v>
      </c>
      <c r="X1" s="511" t="s">
        <v>682</v>
      </c>
      <c r="Y1" s="511" t="s">
        <v>681</v>
      </c>
      <c r="Z1" s="511" t="s">
        <v>680</v>
      </c>
      <c r="AA1" s="511" t="s">
        <v>679</v>
      </c>
      <c r="AB1" s="511" t="s">
        <v>678</v>
      </c>
      <c r="AC1" s="511" t="s">
        <v>677</v>
      </c>
      <c r="AD1" s="511" t="s">
        <v>676</v>
      </c>
      <c r="AE1" s="511" t="s">
        <v>675</v>
      </c>
      <c r="AF1" s="511" t="s">
        <v>55</v>
      </c>
      <c r="AG1" s="511" t="s">
        <v>674</v>
      </c>
      <c r="AH1" s="511" t="s">
        <v>673</v>
      </c>
      <c r="AI1" s="511" t="s">
        <v>672</v>
      </c>
      <c r="AJ1" s="511" t="s">
        <v>671</v>
      </c>
      <c r="AK1" s="511" t="s">
        <v>670</v>
      </c>
      <c r="AL1" s="511" t="s">
        <v>669</v>
      </c>
      <c r="AM1" s="511" t="s">
        <v>668</v>
      </c>
      <c r="AN1" s="511" t="s">
        <v>667</v>
      </c>
      <c r="AO1" s="511" t="s">
        <v>666</v>
      </c>
      <c r="AP1" s="511" t="s">
        <v>665</v>
      </c>
      <c r="AQ1" s="511" t="s">
        <v>664</v>
      </c>
      <c r="AR1" s="511" t="s">
        <v>663</v>
      </c>
      <c r="AS1" s="511" t="s">
        <v>662</v>
      </c>
      <c r="AT1" s="511" t="s">
        <v>661</v>
      </c>
      <c r="AU1" s="511" t="s">
        <v>660</v>
      </c>
      <c r="AV1" s="511" t="s">
        <v>659</v>
      </c>
      <c r="AW1" s="511" t="s">
        <v>658</v>
      </c>
      <c r="AX1" s="511" t="s">
        <v>657</v>
      </c>
      <c r="AY1" s="511" t="s">
        <v>656</v>
      </c>
      <c r="AZ1" s="511" t="s">
        <v>655</v>
      </c>
      <c r="BA1" s="511" t="s">
        <v>654</v>
      </c>
      <c r="BB1" s="511" t="s">
        <v>653</v>
      </c>
      <c r="BC1" s="511" t="s">
        <v>652</v>
      </c>
      <c r="BD1" s="511" t="s">
        <v>651</v>
      </c>
      <c r="BE1" s="511" t="s">
        <v>273</v>
      </c>
      <c r="BF1" s="511" t="s">
        <v>274</v>
      </c>
      <c r="BG1" s="512" t="s">
        <v>275</v>
      </c>
    </row>
    <row r="2" spans="1:59"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row>
    <row r="3" spans="1:59"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row>
    <row r="4" spans="1:59"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row>
    <row r="5" spans="1:59"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row>
    <row r="6" spans="1:59"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row>
    <row r="7" spans="1:59"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row>
    <row r="8" spans="1:59"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row>
    <row r="9" spans="1:59"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row>
    <row r="10" spans="1:59"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row>
    <row r="11" spans="1:59"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row>
    <row r="12" spans="1:59"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row>
    <row r="13" spans="1:59"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row>
    <row r="14" spans="1:59"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row>
    <row r="15" spans="1:59"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row>
    <row r="16" spans="1:59"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row>
    <row r="17" spans="1:59"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row>
    <row r="18" spans="1:59"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row>
    <row r="19" spans="1:59"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row>
    <row r="20" spans="1:59"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row>
    <row r="21" spans="1:59"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row>
    <row r="22" spans="1:59"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row>
    <row r="23" spans="1:59"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row>
    <row r="24" spans="1:59"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row>
    <row r="25" spans="1:59"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row>
    <row r="26" spans="1:59"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row>
    <row r="27" spans="1:59"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row>
    <row r="28" spans="1:59"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row>
    <row r="29" spans="1:59"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row>
    <row r="30" spans="1:59"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row>
    <row r="31" spans="1:59"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row>
    <row r="32" spans="1:59"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row>
    <row r="33" spans="1:59"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row>
    <row r="34" spans="1:59"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row>
    <row r="35" spans="1:59"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row>
    <row r="36" spans="1:59"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row>
    <row r="37" spans="1:59"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row>
    <row r="38" spans="1:59"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row>
    <row r="39" spans="1:59"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row>
    <row r="40" spans="1:59"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row>
    <row r="41" spans="1:59"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row>
    <row r="42" spans="1:59"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row>
    <row r="43" spans="1:59"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row>
    <row r="44" spans="1:59"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row>
    <row r="45" spans="1:59"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row>
    <row r="46" spans="1:59"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row>
    <row r="47" spans="1:59"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row>
    <row r="48" spans="1:59"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row>
    <row r="49" spans="1:59"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row>
    <row r="50" spans="1:59"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row>
    <row r="51" spans="1:59"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row>
    <row r="52" spans="1:59"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row>
    <row r="53" spans="1:59"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row>
    <row r="54" spans="1:59"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row>
    <row r="55" spans="1:59"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row>
    <row r="56" spans="1:59"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row>
    <row r="57" spans="1:59"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row>
    <row r="58" spans="1:59"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row>
    <row r="59" spans="1:59"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row>
    <row r="60" spans="1:59"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row>
    <row r="61" spans="1:59"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row>
    <row r="62" spans="1:59"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row>
    <row r="63" spans="1:59"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row>
    <row r="64" spans="1:59"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row>
    <row r="65" spans="1:59"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row>
    <row r="66" spans="1:59"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row>
    <row r="67" spans="1:59"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row>
    <row r="68" spans="1:59"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row>
    <row r="69" spans="1:59"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row>
    <row r="70" spans="1:59"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row>
    <row r="71" spans="1:59"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row>
    <row r="72" spans="1:59"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row>
    <row r="73" spans="1:59"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row>
    <row r="74" spans="1:59"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row>
    <row r="75" spans="1:59"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row>
    <row r="76" spans="1:59"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row>
    <row r="77" spans="1:59"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row>
    <row r="78" spans="1:59"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row>
    <row r="79" spans="1:59"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row>
    <row r="80" spans="1:59"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row>
    <row r="81" spans="1:59"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row>
    <row r="82" spans="1:59"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row>
    <row r="83" spans="1:59"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row>
    <row r="84" spans="1:59"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row>
    <row r="85" spans="1:59"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row>
    <row r="86" spans="1:59"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row>
    <row r="87" spans="1:59"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row>
    <row r="88" spans="1:59"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row>
    <row r="89" spans="1:59"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row>
    <row r="90" spans="1:59"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row>
    <row r="91" spans="1:59"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row>
    <row r="92" spans="1:59"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row>
    <row r="93" spans="1:59"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row>
    <row r="94" spans="1:59"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row>
    <row r="95" spans="1:59"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row>
    <row r="96" spans="1:59"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row>
    <row r="97" spans="1:59"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row>
    <row r="98" spans="1:59"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row>
    <row r="99" spans="1:59"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row>
    <row r="100" spans="1:59"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row>
    <row r="101" spans="1:59"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row>
    <row r="102" spans="1:59"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row>
    <row r="103" spans="1:59"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row>
    <row r="104" spans="1:59"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row>
    <row r="105" spans="1:59"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row>
    <row r="106" spans="1:59"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row>
    <row r="107" spans="1:59"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row>
    <row r="108" spans="1:59"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row>
    <row r="109" spans="1:59"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row>
    <row r="110" spans="1:59"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row>
    <row r="111" spans="1:59"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row>
    <row r="112" spans="1:59"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59" s="510" customFormat="1"/>
    <row r="338" spans="1:59" s="510" customFormat="1"/>
    <row r="339" spans="1:59" s="510" customFormat="1"/>
    <row r="340" spans="1:59" s="510" customFormat="1"/>
    <row r="341" spans="1:59" s="510" customFormat="1"/>
    <row r="342" spans="1:59" s="510" customFormat="1"/>
    <row r="343" spans="1:59" s="510" customFormat="1"/>
    <row r="344" spans="1:59" s="510" customFormat="1"/>
    <row r="345" spans="1:59" s="510" customFormat="1"/>
    <row r="346" spans="1:59" s="510" customFormat="1"/>
    <row r="347" spans="1:59" s="510" customFormat="1"/>
    <row r="348" spans="1:59" s="510" customFormat="1"/>
    <row r="349" spans="1:59" s="510" customFormat="1"/>
    <row r="350" spans="1:59" s="414" customFormat="1">
      <c r="A350" s="545">
        <f>A2</f>
        <v>0</v>
      </c>
      <c r="B350" s="545" t="s">
        <v>1757</v>
      </c>
      <c r="C350" s="545" t="s">
        <v>1757</v>
      </c>
      <c r="D350" s="545" t="s">
        <v>1757</v>
      </c>
      <c r="E350" s="545">
        <v>11111</v>
      </c>
      <c r="F350" s="545" t="s">
        <v>67</v>
      </c>
      <c r="G350" s="545">
        <f>SUM(G2:G349)</f>
        <v>0</v>
      </c>
      <c r="H350" s="545">
        <f t="shared" ref="H350" si="0">SUM(H2:H349)</f>
        <v>0</v>
      </c>
      <c r="I350" s="545">
        <f t="shared" ref="I350" si="1">SUM(I2:I349)</f>
        <v>0</v>
      </c>
      <c r="J350" s="545">
        <f t="shared" ref="J350" si="2">SUM(J2:J349)</f>
        <v>0</v>
      </c>
      <c r="K350" s="545">
        <f t="shared" ref="K350" si="3">SUM(K2:K349)</f>
        <v>0</v>
      </c>
      <c r="L350" s="545">
        <f t="shared" ref="L350" si="4">SUM(L2:L349)</f>
        <v>0</v>
      </c>
      <c r="M350" s="545">
        <f t="shared" ref="M350" si="5">SUM(M2:M349)</f>
        <v>0</v>
      </c>
      <c r="N350" s="545">
        <f t="shared" ref="N350" si="6">SUM(N2:N349)</f>
        <v>0</v>
      </c>
      <c r="O350" s="545">
        <f t="shared" ref="O350" si="7">SUM(O2:O349)</f>
        <v>0</v>
      </c>
      <c r="P350" s="545">
        <f t="shared" ref="P350" si="8">SUM(P2:P349)</f>
        <v>0</v>
      </c>
      <c r="Q350" s="545">
        <f t="shared" ref="Q350" si="9">SUM(Q2:Q349)</f>
        <v>0</v>
      </c>
      <c r="R350" s="545">
        <f t="shared" ref="R350" si="10">SUM(R2:R349)</f>
        <v>0</v>
      </c>
      <c r="S350" s="545">
        <f t="shared" ref="S350" si="11">SUM(S2:S349)</f>
        <v>0</v>
      </c>
      <c r="T350" s="545">
        <f t="shared" ref="T350" si="12">SUM(T2:T349)</f>
        <v>0</v>
      </c>
      <c r="U350" s="545">
        <f t="shared" ref="U350" si="13">SUM(U2:U349)</f>
        <v>0</v>
      </c>
      <c r="V350" s="545">
        <f t="shared" ref="V350" si="14">SUM(V2:V349)</f>
        <v>0</v>
      </c>
      <c r="W350" s="545">
        <f t="shared" ref="W350" si="15">SUM(W2:W349)</f>
        <v>0</v>
      </c>
      <c r="X350" s="545">
        <f t="shared" ref="X350" si="16">SUM(X2:X349)</f>
        <v>0</v>
      </c>
      <c r="Y350" s="545">
        <f t="shared" ref="Y350" si="17">SUM(Y2:Y349)</f>
        <v>0</v>
      </c>
      <c r="Z350" s="545">
        <f t="shared" ref="Z350" si="18">SUM(Z2:Z349)</f>
        <v>0</v>
      </c>
      <c r="AA350" s="545">
        <f t="shared" ref="AA350" si="19">SUM(AA2:AA349)</f>
        <v>0</v>
      </c>
      <c r="AB350" s="545">
        <f t="shared" ref="AB350" si="20">SUM(AB2:AB349)</f>
        <v>0</v>
      </c>
      <c r="AC350" s="545">
        <f t="shared" ref="AC350" si="21">SUM(AC2:AC349)</f>
        <v>0</v>
      </c>
      <c r="AD350" s="545">
        <f t="shared" ref="AD350" si="22">SUM(AD2:AD349)</f>
        <v>0</v>
      </c>
      <c r="AE350" s="545">
        <f t="shared" ref="AE350" si="23">SUM(AE2:AE349)</f>
        <v>0</v>
      </c>
      <c r="AF350" s="545">
        <f t="shared" ref="AF350" si="24">SUM(AF2:AF349)</f>
        <v>0</v>
      </c>
      <c r="AG350" s="545">
        <f t="shared" ref="AG350" si="25">SUM(AG2:AG349)</f>
        <v>0</v>
      </c>
      <c r="AH350" s="545">
        <f t="shared" ref="AH350" si="26">SUM(AH2:AH349)</f>
        <v>0</v>
      </c>
      <c r="AI350" s="545">
        <f t="shared" ref="AI350" si="27">SUM(AI2:AI349)</f>
        <v>0</v>
      </c>
      <c r="AJ350" s="545">
        <f t="shared" ref="AJ350" si="28">SUM(AJ2:AJ349)</f>
        <v>0</v>
      </c>
      <c r="AK350" s="545">
        <f t="shared" ref="AK350" si="29">SUM(AK2:AK349)</f>
        <v>0</v>
      </c>
      <c r="AL350" s="545">
        <f t="shared" ref="AL350" si="30">SUM(AL2:AL349)</f>
        <v>0</v>
      </c>
      <c r="AM350" s="545">
        <f t="shared" ref="AM350" si="31">SUM(AM2:AM349)</f>
        <v>0</v>
      </c>
      <c r="AN350" s="545">
        <f t="shared" ref="AN350" si="32">SUM(AN2:AN349)</f>
        <v>0</v>
      </c>
      <c r="AO350" s="545">
        <f t="shared" ref="AO350" si="33">SUM(AO2:AO349)</f>
        <v>0</v>
      </c>
      <c r="AP350" s="545">
        <f t="shared" ref="AP350" si="34">SUM(AP2:AP349)</f>
        <v>0</v>
      </c>
      <c r="AQ350" s="545">
        <f t="shared" ref="AQ350" si="35">SUM(AQ2:AQ349)</f>
        <v>0</v>
      </c>
      <c r="AR350" s="545">
        <f t="shared" ref="AR350" si="36">SUM(AR2:AR349)</f>
        <v>0</v>
      </c>
      <c r="AS350" s="545">
        <f t="shared" ref="AS350" si="37">SUM(AS2:AS349)</f>
        <v>0</v>
      </c>
      <c r="AT350" s="545">
        <f t="shared" ref="AT350" si="38">SUM(AT2:AT349)</f>
        <v>0</v>
      </c>
      <c r="AU350" s="545">
        <f t="shared" ref="AU350" si="39">SUM(AU2:AU349)</f>
        <v>0</v>
      </c>
      <c r="AV350" s="545">
        <f t="shared" ref="AV350" si="40">SUM(AV2:AV349)</f>
        <v>0</v>
      </c>
      <c r="AW350" s="545">
        <f t="shared" ref="AW350" si="41">SUM(AW2:AW349)</f>
        <v>0</v>
      </c>
      <c r="AX350" s="545">
        <f t="shared" ref="AX350" si="42">SUM(AX2:AX349)</f>
        <v>0</v>
      </c>
      <c r="AY350" s="545">
        <f t="shared" ref="AY350" si="43">SUM(AY2:AY349)</f>
        <v>0</v>
      </c>
      <c r="AZ350" s="545">
        <f t="shared" ref="AZ350" si="44">SUM(AZ2:AZ349)</f>
        <v>0</v>
      </c>
      <c r="BA350" s="545">
        <f t="shared" ref="BA350" si="45">SUM(BA2:BA349)</f>
        <v>0</v>
      </c>
      <c r="BB350" s="545">
        <f t="shared" ref="BB350" si="46">SUM(BB2:BB349)</f>
        <v>0</v>
      </c>
      <c r="BC350" s="546">
        <f t="shared" ref="BC350" si="47">SUM(BC2:BC349)</f>
        <v>0</v>
      </c>
      <c r="BD350" s="548">
        <f t="shared" ref="BD350" si="48">SUM(BD2:BD349)</f>
        <v>0</v>
      </c>
      <c r="BE350" s="547">
        <v>1</v>
      </c>
      <c r="BF350" s="547">
        <v>1</v>
      </c>
      <c r="BG350" s="547">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c r="A1" s="511" t="s">
        <v>154</v>
      </c>
      <c r="B1" s="511" t="s">
        <v>155</v>
      </c>
      <c r="C1" s="511" t="s">
        <v>225</v>
      </c>
      <c r="D1" s="511" t="s">
        <v>226</v>
      </c>
      <c r="E1" s="511" t="s">
        <v>227</v>
      </c>
      <c r="F1" s="511" t="s">
        <v>66</v>
      </c>
      <c r="G1" s="511" t="s">
        <v>2</v>
      </c>
      <c r="H1" s="511" t="s">
        <v>58</v>
      </c>
      <c r="I1" s="511" t="s">
        <v>59</v>
      </c>
      <c r="J1" s="511" t="s">
        <v>493</v>
      </c>
      <c r="K1" s="511" t="s">
        <v>492</v>
      </c>
      <c r="L1" s="511" t="s">
        <v>491</v>
      </c>
      <c r="M1" s="511" t="s">
        <v>490</v>
      </c>
      <c r="N1" s="511" t="s">
        <v>489</v>
      </c>
      <c r="O1" s="511" t="s">
        <v>488</v>
      </c>
      <c r="P1" s="511" t="s">
        <v>487</v>
      </c>
      <c r="Q1" s="511" t="s">
        <v>486</v>
      </c>
      <c r="R1" s="511" t="s">
        <v>485</v>
      </c>
      <c r="S1" s="511" t="s">
        <v>484</v>
      </c>
      <c r="T1" s="511" t="s">
        <v>483</v>
      </c>
      <c r="U1" s="511" t="s">
        <v>482</v>
      </c>
      <c r="V1" s="511" t="s">
        <v>481</v>
      </c>
      <c r="W1" s="511" t="s">
        <v>480</v>
      </c>
      <c r="X1" s="511" t="s">
        <v>479</v>
      </c>
      <c r="Y1" s="511" t="s">
        <v>478</v>
      </c>
      <c r="Z1" s="511" t="s">
        <v>477</v>
      </c>
      <c r="AA1" s="511" t="s">
        <v>476</v>
      </c>
      <c r="AB1" s="511" t="s">
        <v>475</v>
      </c>
      <c r="AC1" s="511" t="s">
        <v>474</v>
      </c>
      <c r="AD1" s="511" t="s">
        <v>473</v>
      </c>
      <c r="AE1" s="511" t="s">
        <v>472</v>
      </c>
      <c r="AF1" s="511" t="s">
        <v>471</v>
      </c>
      <c r="AG1" s="511" t="s">
        <v>470</v>
      </c>
      <c r="AH1" s="511" t="s">
        <v>469</v>
      </c>
      <c r="AI1" s="511" t="s">
        <v>468</v>
      </c>
      <c r="AJ1" s="511" t="s">
        <v>467</v>
      </c>
      <c r="AK1" s="511" t="s">
        <v>466</v>
      </c>
      <c r="AL1" s="511" t="s">
        <v>465</v>
      </c>
      <c r="AM1" s="511" t="s">
        <v>464</v>
      </c>
      <c r="AN1" s="511" t="s">
        <v>463</v>
      </c>
      <c r="AO1" s="511" t="s">
        <v>462</v>
      </c>
      <c r="AP1" s="511" t="s">
        <v>461</v>
      </c>
      <c r="AQ1" s="511" t="s">
        <v>460</v>
      </c>
      <c r="AR1" s="511" t="s">
        <v>459</v>
      </c>
      <c r="AS1" s="511" t="s">
        <v>458</v>
      </c>
      <c r="AT1" s="511" t="s">
        <v>457</v>
      </c>
      <c r="AU1" s="511" t="s">
        <v>456</v>
      </c>
      <c r="AV1" s="511" t="s">
        <v>455</v>
      </c>
      <c r="AW1" s="511" t="s">
        <v>454</v>
      </c>
      <c r="AX1" s="511" t="s">
        <v>453</v>
      </c>
      <c r="AY1" s="511" t="s">
        <v>452</v>
      </c>
      <c r="AZ1" s="511" t="s">
        <v>451</v>
      </c>
      <c r="BA1" s="511" t="s">
        <v>450</v>
      </c>
      <c r="BB1" s="511" t="s">
        <v>449</v>
      </c>
      <c r="BC1" s="511" t="s">
        <v>448</v>
      </c>
      <c r="BD1" s="511" t="s">
        <v>447</v>
      </c>
      <c r="BE1" s="511" t="s">
        <v>446</v>
      </c>
      <c r="BF1" s="511" t="s">
        <v>445</v>
      </c>
      <c r="BG1" s="511" t="s">
        <v>444</v>
      </c>
      <c r="BH1" s="511" t="s">
        <v>443</v>
      </c>
      <c r="BI1" s="511" t="s">
        <v>442</v>
      </c>
      <c r="BJ1" s="511" t="s">
        <v>441</v>
      </c>
      <c r="BK1" s="511" t="s">
        <v>440</v>
      </c>
      <c r="BL1" s="511" t="s">
        <v>439</v>
      </c>
      <c r="BM1" s="511" t="s">
        <v>438</v>
      </c>
      <c r="BN1" s="511" t="s">
        <v>437</v>
      </c>
      <c r="BO1" s="511" t="s">
        <v>436</v>
      </c>
      <c r="BP1" s="511" t="s">
        <v>435</v>
      </c>
      <c r="BQ1" s="511" t="s">
        <v>434</v>
      </c>
      <c r="BR1" s="511" t="s">
        <v>433</v>
      </c>
      <c r="BS1" s="511" t="s">
        <v>432</v>
      </c>
      <c r="BT1" s="511" t="s">
        <v>431</v>
      </c>
      <c r="BU1" s="511" t="s">
        <v>430</v>
      </c>
      <c r="BV1" s="511" t="s">
        <v>429</v>
      </c>
      <c r="BW1" s="511" t="s">
        <v>428</v>
      </c>
      <c r="BX1" s="511" t="s">
        <v>273</v>
      </c>
      <c r="BY1" s="511" t="s">
        <v>274</v>
      </c>
      <c r="BZ1" s="512" t="s">
        <v>275</v>
      </c>
    </row>
    <row r="2" spans="1:78"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row>
    <row r="3" spans="1:78"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row>
    <row r="4" spans="1:78"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row>
    <row r="5" spans="1:78"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row>
    <row r="6" spans="1:78"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row>
    <row r="7" spans="1:78"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row>
    <row r="8" spans="1:78"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row>
    <row r="9" spans="1:78"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row>
    <row r="10" spans="1:78"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row>
    <row r="11" spans="1:78"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row>
    <row r="12" spans="1:78"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row>
    <row r="13" spans="1:78"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row>
    <row r="14" spans="1:78"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row>
    <row r="15" spans="1:78"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row>
    <row r="16" spans="1:78"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row>
    <row r="17" spans="1:78"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row>
    <row r="18" spans="1:78"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row>
    <row r="19" spans="1:78"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row>
    <row r="20" spans="1:78"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row>
    <row r="21" spans="1:78"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row>
    <row r="22" spans="1:78"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row>
    <row r="23" spans="1:78"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row>
    <row r="24" spans="1:78" s="510" customFormat="1"/>
    <row r="25" spans="1:78" s="510" customFormat="1"/>
    <row r="26" spans="1:78" s="510" customFormat="1"/>
    <row r="27" spans="1:78" s="510" customFormat="1"/>
    <row r="28" spans="1:78" s="510" customFormat="1"/>
    <row r="29" spans="1:78" s="510" customFormat="1"/>
    <row r="30" spans="1:78" s="510" customFormat="1"/>
    <row r="31" spans="1:78" s="510" customFormat="1"/>
    <row r="32" spans="1:78"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78" s="510" customFormat="1"/>
    <row r="338" spans="1:78" s="510" customFormat="1"/>
    <row r="339" spans="1:78" s="510" customFormat="1"/>
    <row r="340" spans="1:78" s="510" customFormat="1"/>
    <row r="341" spans="1:78" s="510" customFormat="1"/>
    <row r="342" spans="1:78" s="510" customFormat="1"/>
    <row r="343" spans="1:78" s="510" customFormat="1"/>
    <row r="344" spans="1:78" s="510" customFormat="1"/>
    <row r="345" spans="1:78" s="510" customFormat="1"/>
    <row r="346" spans="1:78" s="510" customFormat="1"/>
    <row r="347" spans="1:78" s="510" customFormat="1"/>
    <row r="348" spans="1:78" s="510" customFormat="1"/>
    <row r="349" spans="1:78" s="510" customFormat="1"/>
    <row r="350" spans="1:78" s="414" customFormat="1">
      <c r="A350" s="545">
        <f>A2</f>
        <v>0</v>
      </c>
      <c r="B350" s="545" t="s">
        <v>1757</v>
      </c>
      <c r="C350" s="545" t="s">
        <v>1757</v>
      </c>
      <c r="D350" s="545" t="s">
        <v>1757</v>
      </c>
      <c r="E350" s="545">
        <v>11111</v>
      </c>
      <c r="F350" s="545" t="s">
        <v>67</v>
      </c>
      <c r="G350" s="545">
        <f>SUM(G2:G349)</f>
        <v>0</v>
      </c>
      <c r="H350" s="545">
        <f t="shared" ref="H350:BD350" si="0">SUM(H2:H349)</f>
        <v>0</v>
      </c>
      <c r="I350" s="545">
        <f t="shared" si="0"/>
        <v>0</v>
      </c>
      <c r="J350" s="545">
        <f t="shared" si="0"/>
        <v>0</v>
      </c>
      <c r="K350" s="545">
        <f t="shared" si="0"/>
        <v>0</v>
      </c>
      <c r="L350" s="545">
        <f t="shared" si="0"/>
        <v>0</v>
      </c>
      <c r="M350" s="545">
        <f t="shared" si="0"/>
        <v>0</v>
      </c>
      <c r="N350" s="545">
        <f t="shared" si="0"/>
        <v>0</v>
      </c>
      <c r="O350" s="545">
        <f t="shared" si="0"/>
        <v>0</v>
      </c>
      <c r="P350" s="545">
        <f t="shared" si="0"/>
        <v>0</v>
      </c>
      <c r="Q350" s="545">
        <f t="shared" si="0"/>
        <v>0</v>
      </c>
      <c r="R350" s="545">
        <f t="shared" si="0"/>
        <v>0</v>
      </c>
      <c r="S350" s="545">
        <f t="shared" si="0"/>
        <v>0</v>
      </c>
      <c r="T350" s="545">
        <f t="shared" si="0"/>
        <v>0</v>
      </c>
      <c r="U350" s="545">
        <f t="shared" si="0"/>
        <v>0</v>
      </c>
      <c r="V350" s="545">
        <f t="shared" si="0"/>
        <v>0</v>
      </c>
      <c r="W350" s="545">
        <f t="shared" si="0"/>
        <v>0</v>
      </c>
      <c r="X350" s="545">
        <f t="shared" si="0"/>
        <v>0</v>
      </c>
      <c r="Y350" s="545">
        <f t="shared" si="0"/>
        <v>0</v>
      </c>
      <c r="Z350" s="545">
        <f t="shared" si="0"/>
        <v>0</v>
      </c>
      <c r="AA350" s="545">
        <f t="shared" si="0"/>
        <v>0</v>
      </c>
      <c r="AB350" s="545">
        <f t="shared" si="0"/>
        <v>0</v>
      </c>
      <c r="AC350" s="545">
        <f t="shared" si="0"/>
        <v>0</v>
      </c>
      <c r="AD350" s="545">
        <f t="shared" si="0"/>
        <v>0</v>
      </c>
      <c r="AE350" s="545">
        <f t="shared" si="0"/>
        <v>0</v>
      </c>
      <c r="AF350" s="545">
        <f t="shared" si="0"/>
        <v>0</v>
      </c>
      <c r="AG350" s="545">
        <f t="shared" si="0"/>
        <v>0</v>
      </c>
      <c r="AH350" s="545">
        <f t="shared" si="0"/>
        <v>0</v>
      </c>
      <c r="AI350" s="545">
        <f t="shared" si="0"/>
        <v>0</v>
      </c>
      <c r="AJ350" s="545">
        <f t="shared" si="0"/>
        <v>0</v>
      </c>
      <c r="AK350" s="545">
        <f t="shared" si="0"/>
        <v>0</v>
      </c>
      <c r="AL350" s="545">
        <f t="shared" si="0"/>
        <v>0</v>
      </c>
      <c r="AM350" s="545">
        <f t="shared" si="0"/>
        <v>0</v>
      </c>
      <c r="AN350" s="545">
        <f t="shared" si="0"/>
        <v>0</v>
      </c>
      <c r="AO350" s="545">
        <f t="shared" si="0"/>
        <v>0</v>
      </c>
      <c r="AP350" s="545">
        <f t="shared" si="0"/>
        <v>0</v>
      </c>
      <c r="AQ350" s="545">
        <f t="shared" si="0"/>
        <v>0</v>
      </c>
      <c r="AR350" s="545">
        <f t="shared" si="0"/>
        <v>0</v>
      </c>
      <c r="AS350" s="545">
        <f t="shared" si="0"/>
        <v>0</v>
      </c>
      <c r="AT350" s="545">
        <f t="shared" si="0"/>
        <v>0</v>
      </c>
      <c r="AU350" s="545">
        <f t="shared" si="0"/>
        <v>0</v>
      </c>
      <c r="AV350" s="545">
        <f t="shared" si="0"/>
        <v>0</v>
      </c>
      <c r="AW350" s="545">
        <f t="shared" si="0"/>
        <v>0</v>
      </c>
      <c r="AX350" s="545">
        <f t="shared" si="0"/>
        <v>0</v>
      </c>
      <c r="AY350" s="545">
        <f t="shared" si="0"/>
        <v>0</v>
      </c>
      <c r="AZ350" s="545">
        <f t="shared" si="0"/>
        <v>0</v>
      </c>
      <c r="BA350" s="545">
        <f t="shared" si="0"/>
        <v>0</v>
      </c>
      <c r="BB350" s="545">
        <f t="shared" si="0"/>
        <v>0</v>
      </c>
      <c r="BC350" s="545">
        <f t="shared" si="0"/>
        <v>0</v>
      </c>
      <c r="BD350" s="545">
        <f t="shared" si="0"/>
        <v>0</v>
      </c>
      <c r="BE350" s="545">
        <f t="shared" ref="BE350" si="1">SUM(BE2:BE349)</f>
        <v>0</v>
      </c>
      <c r="BF350" s="545">
        <f t="shared" ref="BF350" si="2">SUM(BF2:BF349)</f>
        <v>0</v>
      </c>
      <c r="BG350" s="545">
        <f t="shared" ref="BG350" si="3">SUM(BG2:BG349)</f>
        <v>0</v>
      </c>
      <c r="BH350" s="545">
        <f t="shared" ref="BH350" si="4">SUM(BH2:BH349)</f>
        <v>0</v>
      </c>
      <c r="BI350" s="545">
        <f t="shared" ref="BI350" si="5">SUM(BI2:BI349)</f>
        <v>0</v>
      </c>
      <c r="BJ350" s="545">
        <f t="shared" ref="BJ350" si="6">SUM(BJ2:BJ349)</f>
        <v>0</v>
      </c>
      <c r="BK350" s="545">
        <f t="shared" ref="BK350" si="7">SUM(BK2:BK349)</f>
        <v>0</v>
      </c>
      <c r="BL350" s="545">
        <f t="shared" ref="BL350" si="8">SUM(BL2:BL349)</f>
        <v>0</v>
      </c>
      <c r="BM350" s="545">
        <f t="shared" ref="BM350" si="9">SUM(BM2:BM349)</f>
        <v>0</v>
      </c>
      <c r="BN350" s="545">
        <f t="shared" ref="BN350" si="10">SUM(BN2:BN349)</f>
        <v>0</v>
      </c>
      <c r="BO350" s="545">
        <f t="shared" ref="BO350" si="11">SUM(BO2:BO349)</f>
        <v>0</v>
      </c>
      <c r="BP350" s="545">
        <f t="shared" ref="BP350" si="12">SUM(BP2:BP349)</f>
        <v>0</v>
      </c>
      <c r="BQ350" s="545">
        <f t="shared" ref="BQ350" si="13">SUM(BQ2:BQ349)</f>
        <v>0</v>
      </c>
      <c r="BR350" s="545">
        <f t="shared" ref="BR350" si="14">SUM(BR2:BR349)</f>
        <v>0</v>
      </c>
      <c r="BS350" s="545">
        <f t="shared" ref="BS350" si="15">SUM(BS2:BS349)</f>
        <v>0</v>
      </c>
      <c r="BT350" s="545">
        <f t="shared" ref="BT350" si="16">SUM(BT2:BT349)</f>
        <v>0</v>
      </c>
      <c r="BU350" s="545">
        <f t="shared" ref="BU350" si="17">SUM(BU2:BU349)</f>
        <v>0</v>
      </c>
      <c r="BV350" s="545">
        <f t="shared" ref="BV350" si="18">SUM(BV2:BV349)</f>
        <v>0</v>
      </c>
      <c r="BW350" s="546">
        <f t="shared" ref="BW350" si="19">SUM(BW2:BW349)</f>
        <v>0</v>
      </c>
      <c r="BX350" s="547">
        <v>1</v>
      </c>
      <c r="BY350" s="547">
        <v>1</v>
      </c>
      <c r="BZ350" s="547">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A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M39" sqref="M39"/>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c r="B1" s="15"/>
      <c r="C1" s="16"/>
      <c r="D1" s="16"/>
      <c r="E1" s="16"/>
      <c r="F1" s="16"/>
      <c r="G1" s="16"/>
      <c r="H1" s="16"/>
      <c r="I1" s="16"/>
      <c r="J1" s="16"/>
      <c r="K1" s="16"/>
      <c r="L1" s="16"/>
      <c r="M1" s="16"/>
      <c r="N1" s="16"/>
      <c r="O1" s="17"/>
      <c r="P1" s="5"/>
    </row>
    <row r="2" spans="2:18" ht="20.25" customHeight="1">
      <c r="B2" s="145" t="s">
        <v>34</v>
      </c>
      <c r="C2" s="919" t="str">
        <f>Prevention!D2</f>
        <v>USAID Tujenge Jamii</v>
      </c>
      <c r="D2" s="919"/>
      <c r="E2" s="919"/>
      <c r="F2" s="919"/>
      <c r="G2" s="572" t="str">
        <f>IFERROR(VLOOKUP(C2,Facilities!F1:H300,2,FALSE),"")</f>
        <v/>
      </c>
      <c r="H2" s="780" t="s">
        <v>66</v>
      </c>
      <c r="I2" s="780"/>
      <c r="J2" s="780"/>
      <c r="K2" s="143" t="str">
        <f>IFERROR(VLOOKUP(C2,Facilities!F1:H300,3,FALSE),"")</f>
        <v/>
      </c>
      <c r="L2" s="57"/>
      <c r="M2" s="144" t="s">
        <v>35</v>
      </c>
      <c r="N2" s="781">
        <f>'HTS_TST_Inpatient Services'!A2</f>
        <v>0</v>
      </c>
      <c r="O2" s="781"/>
      <c r="P2" s="5"/>
    </row>
    <row r="3" spans="2:18" ht="18.75" customHeight="1">
      <c r="B3" s="933" t="str">
        <f>CONCATENATE(K2,": HTS_TST (Facility)")</f>
        <v>: HTS_TST (Facility)</v>
      </c>
      <c r="C3" s="934"/>
      <c r="D3" s="934"/>
      <c r="E3" s="934"/>
      <c r="F3" s="934"/>
      <c r="G3" s="934"/>
      <c r="H3" s="934"/>
      <c r="I3" s="934"/>
      <c r="J3" s="934"/>
      <c r="K3" s="934"/>
      <c r="L3" s="934"/>
      <c r="M3" s="934"/>
      <c r="N3" s="934"/>
      <c r="O3" s="934"/>
      <c r="P3" s="934"/>
      <c r="Q3" s="7"/>
      <c r="R3" s="7"/>
    </row>
    <row r="4" spans="2:18" ht="15" customHeight="1">
      <c r="B4" s="920" t="s">
        <v>0</v>
      </c>
      <c r="C4" s="921"/>
      <c r="D4" s="900" t="s">
        <v>64</v>
      </c>
      <c r="E4" s="935"/>
      <c r="F4" s="935"/>
      <c r="G4" s="935"/>
      <c r="H4" s="935"/>
      <c r="I4" s="935"/>
      <c r="J4" s="935"/>
      <c r="K4" s="935"/>
      <c r="L4" s="935"/>
      <c r="M4" s="935"/>
      <c r="N4" s="935"/>
      <c r="O4" s="935"/>
      <c r="P4" s="901"/>
      <c r="Q4" s="3"/>
      <c r="R4" s="3"/>
    </row>
    <row r="5" spans="2:18" ht="14.25" customHeight="1">
      <c r="B5" s="922"/>
      <c r="C5" s="923"/>
      <c r="D5" s="936"/>
      <c r="E5" s="937"/>
      <c r="F5" s="937"/>
      <c r="G5" s="937"/>
      <c r="H5" s="937"/>
      <c r="I5" s="937"/>
      <c r="J5" s="937"/>
      <c r="K5" s="937"/>
      <c r="L5" s="937"/>
      <c r="M5" s="937"/>
      <c r="N5" s="937"/>
      <c r="O5" s="937"/>
      <c r="P5" s="938"/>
      <c r="Q5" s="3"/>
      <c r="R5" s="3"/>
    </row>
    <row r="6" spans="2:18" ht="6.75" customHeight="1">
      <c r="B6" s="77"/>
      <c r="C6" s="78"/>
      <c r="D6" s="79"/>
      <c r="E6" s="79"/>
      <c r="F6" s="79"/>
      <c r="G6" s="79"/>
      <c r="H6" s="79"/>
      <c r="I6" s="79"/>
      <c r="J6" s="79"/>
      <c r="K6" s="79"/>
      <c r="L6" s="79"/>
      <c r="M6" s="79"/>
      <c r="N6" s="79"/>
      <c r="O6" s="79"/>
      <c r="P6" s="53"/>
      <c r="Q6" s="3"/>
      <c r="R6" s="3"/>
    </row>
    <row r="7" spans="2:18" ht="24.75" customHeight="1">
      <c r="B7" s="35" t="s">
        <v>2</v>
      </c>
      <c r="C7" s="573" t="str">
        <f>IF(SUM(C41,C65,C79,C97,C109,C121,C135,C146,C182,C206,C230,C282,C255)=0,"subtotal",SUM(C41,C65,C79,C97,C109,C121,C135,C146,C182,C206,C230,C282,C255))</f>
        <v>subtotal</v>
      </c>
      <c r="D7" s="4"/>
      <c r="E7" s="4"/>
      <c r="F7" s="4"/>
      <c r="G7" s="4"/>
      <c r="H7" s="4"/>
      <c r="I7" s="4"/>
      <c r="J7" s="4"/>
      <c r="K7" s="4"/>
      <c r="L7" s="4"/>
      <c r="M7" s="4"/>
      <c r="N7" s="4"/>
      <c r="O7" s="4"/>
      <c r="P7" s="40"/>
      <c r="Q7" s="3"/>
      <c r="R7" s="3"/>
    </row>
    <row r="8" spans="2:18" ht="6.6" customHeight="1">
      <c r="B8" s="35"/>
      <c r="C8" s="10"/>
      <c r="D8" s="4"/>
      <c r="E8" s="4"/>
      <c r="F8" s="4"/>
      <c r="G8" s="4"/>
      <c r="H8" s="4"/>
      <c r="I8" s="4"/>
      <c r="J8" s="4"/>
      <c r="K8" s="4"/>
      <c r="L8" s="4"/>
      <c r="M8" s="4"/>
      <c r="N8" s="4"/>
      <c r="O8" s="4"/>
      <c r="P8" s="40"/>
      <c r="Q8" s="3"/>
      <c r="R8" s="3"/>
    </row>
    <row r="9" spans="2:18" ht="6" customHeight="1">
      <c r="B9" s="81"/>
      <c r="C9" s="48"/>
      <c r="D9" s="79"/>
      <c r="E9" s="79"/>
      <c r="F9" s="79"/>
      <c r="G9" s="79"/>
      <c r="H9" s="79"/>
      <c r="I9" s="79"/>
      <c r="J9" s="79"/>
      <c r="K9" s="79"/>
      <c r="L9" s="79"/>
      <c r="M9" s="79"/>
      <c r="N9" s="79"/>
      <c r="O9" s="79"/>
      <c r="P9" s="53"/>
      <c r="Q9" s="3"/>
      <c r="R9" s="3"/>
    </row>
    <row r="10" spans="2:18" ht="24.6" customHeight="1">
      <c r="B10" s="35" t="s">
        <v>46</v>
      </c>
      <c r="C10" s="573"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4"/>
      <c r="E10" s="4"/>
      <c r="F10" s="4"/>
      <c r="G10" s="4"/>
      <c r="H10" s="4"/>
      <c r="I10" s="4"/>
      <c r="J10" s="4"/>
      <c r="K10" s="4"/>
      <c r="L10" s="4"/>
      <c r="M10" s="4"/>
      <c r="N10" s="4"/>
      <c r="O10" s="4"/>
      <c r="P10" s="40"/>
      <c r="Q10" s="3"/>
      <c r="R10" s="3"/>
    </row>
    <row r="11" spans="2:18" ht="8.85" customHeight="1">
      <c r="B11" s="82"/>
      <c r="C11" s="83"/>
      <c r="D11" s="4"/>
      <c r="E11" s="4"/>
      <c r="F11" s="4"/>
      <c r="G11" s="4"/>
      <c r="H11" s="4"/>
      <c r="I11" s="4"/>
      <c r="J11" s="4"/>
      <c r="K11" s="4"/>
      <c r="L11" s="4"/>
      <c r="M11" s="4"/>
      <c r="N11" s="4"/>
      <c r="O11" s="4"/>
      <c r="P11" s="40"/>
      <c r="Q11" s="3"/>
      <c r="R11" s="3"/>
    </row>
    <row r="12" spans="2:18" ht="35.25" customHeight="1">
      <c r="B12" s="924" t="s">
        <v>3</v>
      </c>
      <c r="C12" s="925"/>
      <c r="D12" s="926" t="s">
        <v>65</v>
      </c>
      <c r="E12" s="927"/>
      <c r="F12" s="927"/>
      <c r="G12" s="927"/>
      <c r="H12" s="927"/>
      <c r="I12" s="927"/>
      <c r="J12" s="927"/>
      <c r="K12" s="927"/>
      <c r="L12" s="927"/>
      <c r="M12" s="927"/>
      <c r="N12" s="927"/>
      <c r="O12" s="927"/>
      <c r="P12" s="53"/>
      <c r="Q12" s="3"/>
      <c r="R12" s="3"/>
    </row>
    <row r="13" spans="2:18" ht="6" customHeight="1">
      <c r="B13" s="52"/>
      <c r="C13" s="49"/>
      <c r="D13" s="3"/>
      <c r="E13" s="49"/>
      <c r="F13" s="50"/>
      <c r="G13" s="50"/>
      <c r="H13" s="50"/>
      <c r="I13" s="50"/>
      <c r="J13" s="50"/>
      <c r="K13" s="50"/>
      <c r="L13" s="50"/>
      <c r="M13" s="50"/>
      <c r="N13" s="50"/>
      <c r="O13" s="50"/>
      <c r="P13" s="53"/>
      <c r="Q13" s="3"/>
      <c r="R13" s="3"/>
    </row>
    <row r="14" spans="2:18" ht="15">
      <c r="B14" s="65" t="s">
        <v>68</v>
      </c>
      <c r="C14" s="67" t="s">
        <v>46</v>
      </c>
      <c r="D14" s="64" t="s">
        <v>47</v>
      </c>
      <c r="E14" s="67" t="s">
        <v>6</v>
      </c>
      <c r="F14" s="5"/>
      <c r="G14" s="5"/>
      <c r="H14" s="5"/>
      <c r="I14" s="5"/>
      <c r="J14" s="5"/>
      <c r="K14" s="5"/>
      <c r="L14" s="5"/>
      <c r="M14" s="5"/>
      <c r="N14" s="5"/>
      <c r="O14" s="5"/>
      <c r="P14" s="40"/>
      <c r="Q14" s="3"/>
      <c r="R14" s="3"/>
    </row>
    <row r="15" spans="2:18" ht="9" customHeight="1">
      <c r="B15" s="66"/>
      <c r="C15" s="68"/>
      <c r="D15" s="70"/>
      <c r="E15" s="93"/>
      <c r="F15" s="5"/>
      <c r="G15" s="5"/>
      <c r="H15" s="5"/>
      <c r="I15" s="5"/>
      <c r="J15" s="5"/>
      <c r="K15" s="5"/>
      <c r="L15" s="5"/>
      <c r="M15" s="5"/>
      <c r="N15" s="5"/>
      <c r="O15" s="5"/>
      <c r="P15" s="40"/>
      <c r="Q15" s="3"/>
      <c r="R15" s="3"/>
    </row>
    <row r="16" spans="2:18" ht="6.6" customHeight="1">
      <c r="B16" s="71"/>
      <c r="C16" s="5"/>
      <c r="D16" s="5"/>
      <c r="E16" s="74"/>
      <c r="F16" s="75"/>
      <c r="G16" s="75"/>
      <c r="H16" s="75"/>
      <c r="I16" s="75"/>
      <c r="J16" s="75"/>
      <c r="K16" s="75"/>
      <c r="L16" s="75"/>
      <c r="M16" s="75"/>
      <c r="N16" s="75"/>
      <c r="O16" s="75"/>
      <c r="P16" s="53"/>
      <c r="Q16" s="3"/>
      <c r="R16" s="3"/>
    </row>
    <row r="17" spans="2:18" ht="25.5" customHeight="1">
      <c r="B17" s="72" t="s">
        <v>41</v>
      </c>
      <c r="C17" s="579">
        <f>'KP_Testing-HTS_TST'!C17</f>
        <v>0</v>
      </c>
      <c r="D17" s="579">
        <f>'KP_Testing-HTS_TST'!D17</f>
        <v>0</v>
      </c>
      <c r="E17" s="574" t="str">
        <f>IF(SUM(C17:D17)=0,"subtotal",SUM(C17:D17))</f>
        <v>subtotal</v>
      </c>
      <c r="F17" s="14"/>
      <c r="G17" s="14"/>
      <c r="H17" s="14"/>
      <c r="I17" s="14"/>
      <c r="J17" s="14"/>
      <c r="K17" s="14"/>
      <c r="L17" s="14"/>
      <c r="M17" s="14"/>
      <c r="N17" s="14"/>
      <c r="O17" s="14"/>
      <c r="P17" s="40"/>
      <c r="Q17" s="3"/>
      <c r="R17" s="3"/>
    </row>
    <row r="18" spans="2:18" ht="4.3499999999999996" customHeight="1">
      <c r="B18" s="73"/>
      <c r="C18" s="13"/>
      <c r="D18" s="13"/>
      <c r="E18" s="44"/>
      <c r="F18" s="45"/>
      <c r="G18" s="45"/>
      <c r="H18" s="45"/>
      <c r="I18" s="45"/>
      <c r="J18" s="45"/>
      <c r="K18" s="45"/>
      <c r="L18" s="45"/>
      <c r="M18" s="45"/>
      <c r="N18" s="45"/>
      <c r="O18" s="45"/>
      <c r="P18" s="69"/>
      <c r="Q18" s="3"/>
      <c r="R18" s="3"/>
    </row>
    <row r="19" spans="2:18" ht="5.85" customHeight="1">
      <c r="B19" s="71"/>
      <c r="C19" s="5"/>
      <c r="D19" s="5"/>
      <c r="E19" s="74"/>
      <c r="F19" s="75"/>
      <c r="G19" s="75"/>
      <c r="H19" s="75"/>
      <c r="I19" s="75"/>
      <c r="J19" s="75"/>
      <c r="K19" s="75"/>
      <c r="L19" s="75"/>
      <c r="M19" s="75"/>
      <c r="N19" s="75"/>
      <c r="O19" s="75"/>
      <c r="P19" s="53"/>
      <c r="Q19" s="3"/>
      <c r="R19" s="3"/>
    </row>
    <row r="20" spans="2:18" ht="21" customHeight="1">
      <c r="B20" s="72" t="s">
        <v>42</v>
      </c>
      <c r="C20" s="579">
        <f>'KP_Testing-HTS_TST'!C20</f>
        <v>0</v>
      </c>
      <c r="D20" s="579">
        <f>'KP_Testing-HTS_TST'!D20</f>
        <v>0</v>
      </c>
      <c r="E20" s="574" t="str">
        <f>IF(SUM(C20:D20)=0,"subtotal",SUM(C20:D20))</f>
        <v>subtotal</v>
      </c>
      <c r="F20" s="14"/>
      <c r="G20" s="14"/>
      <c r="H20" s="14"/>
      <c r="I20" s="14"/>
      <c r="J20" s="14"/>
      <c r="K20" s="14"/>
      <c r="L20" s="14"/>
      <c r="M20" s="14"/>
      <c r="N20" s="14"/>
      <c r="O20" s="14"/>
      <c r="P20" s="40"/>
      <c r="Q20" s="3"/>
      <c r="R20" s="3"/>
    </row>
    <row r="21" spans="2:18" ht="8.1" customHeight="1">
      <c r="B21" s="73"/>
      <c r="C21" s="13"/>
      <c r="D21" s="13"/>
      <c r="E21" s="44"/>
      <c r="F21" s="45"/>
      <c r="G21" s="45"/>
      <c r="H21" s="45"/>
      <c r="I21" s="45"/>
      <c r="J21" s="45"/>
      <c r="K21" s="45"/>
      <c r="L21" s="45"/>
      <c r="M21" s="45"/>
      <c r="N21" s="45"/>
      <c r="O21" s="45"/>
      <c r="P21" s="69"/>
      <c r="Q21" s="3"/>
      <c r="R21" s="3"/>
    </row>
    <row r="22" spans="2:18" ht="8.85" customHeight="1">
      <c r="B22" s="71"/>
      <c r="C22" s="5"/>
      <c r="D22" s="5"/>
      <c r="E22" s="74"/>
      <c r="F22" s="75"/>
      <c r="G22" s="75"/>
      <c r="H22" s="75"/>
      <c r="I22" s="75"/>
      <c r="J22" s="75"/>
      <c r="K22" s="75"/>
      <c r="L22" s="75"/>
      <c r="M22" s="75"/>
      <c r="N22" s="75"/>
      <c r="O22" s="75"/>
      <c r="P22" s="53"/>
      <c r="Q22" s="3"/>
      <c r="R22" s="3"/>
    </row>
    <row r="23" spans="2:18" ht="22.35" customHeight="1">
      <c r="B23" s="72" t="s">
        <v>43</v>
      </c>
      <c r="C23" s="579">
        <f>'KP_Testing-HTS_TST'!C23</f>
        <v>0</v>
      </c>
      <c r="D23" s="579">
        <f>'KP_Testing-HTS_TST'!D23</f>
        <v>0</v>
      </c>
      <c r="E23" s="574" t="str">
        <f>IF(SUM(C23:D23)=0,"subtotal",SUM(C23:D23))</f>
        <v>subtotal</v>
      </c>
      <c r="F23" s="14"/>
      <c r="G23" s="14"/>
      <c r="H23" s="14"/>
      <c r="I23" s="14"/>
      <c r="J23" s="14"/>
      <c r="K23" s="14"/>
      <c r="L23" s="14"/>
      <c r="M23" s="14"/>
      <c r="N23" s="14"/>
      <c r="O23" s="14"/>
      <c r="P23" s="40"/>
      <c r="Q23" s="3"/>
      <c r="R23" s="3"/>
    </row>
    <row r="24" spans="2:18" ht="8.85" customHeight="1">
      <c r="B24" s="73"/>
      <c r="C24" s="13"/>
      <c r="D24" s="13"/>
      <c r="E24" s="44"/>
      <c r="F24" s="45"/>
      <c r="G24" s="45"/>
      <c r="H24" s="45"/>
      <c r="I24" s="45"/>
      <c r="J24" s="45"/>
      <c r="K24" s="45"/>
      <c r="L24" s="45"/>
      <c r="M24" s="45"/>
      <c r="N24" s="45"/>
      <c r="O24" s="45"/>
      <c r="P24" s="69"/>
      <c r="Q24" s="3"/>
      <c r="R24" s="3"/>
    </row>
    <row r="25" spans="2:18" ht="8.85" customHeight="1">
      <c r="B25" s="71"/>
      <c r="C25" s="5"/>
      <c r="D25" s="5"/>
      <c r="E25" s="74"/>
      <c r="F25" s="75"/>
      <c r="G25" s="75"/>
      <c r="H25" s="75"/>
      <c r="I25" s="75"/>
      <c r="J25" s="75"/>
      <c r="K25" s="75"/>
      <c r="L25" s="75"/>
      <c r="M25" s="75"/>
      <c r="N25" s="75"/>
      <c r="O25" s="75"/>
      <c r="P25" s="53"/>
      <c r="Q25" s="3"/>
      <c r="R25" s="3"/>
    </row>
    <row r="26" spans="2:18" ht="20.45" customHeight="1">
      <c r="B26" s="72" t="s">
        <v>44</v>
      </c>
      <c r="C26" s="579">
        <f>'KP_Testing-HTS_TST'!C26</f>
        <v>0</v>
      </c>
      <c r="D26" s="579">
        <f>'KP_Testing-HTS_TST'!D26</f>
        <v>0</v>
      </c>
      <c r="E26" s="574" t="str">
        <f>IF(SUM(C26:D26)=0,"subtotal",SUM(C26:D26))</f>
        <v>subtotal</v>
      </c>
      <c r="F26" s="14"/>
      <c r="G26" s="14"/>
      <c r="H26" s="14"/>
      <c r="I26" s="14"/>
      <c r="J26" s="14"/>
      <c r="K26" s="14"/>
      <c r="L26" s="14"/>
      <c r="M26" s="14"/>
      <c r="N26" s="14"/>
      <c r="O26" s="14"/>
      <c r="P26" s="40"/>
      <c r="Q26" s="3"/>
      <c r="R26" s="3"/>
    </row>
    <row r="27" spans="2:18" ht="8.85" customHeight="1">
      <c r="B27" s="73"/>
      <c r="C27" s="13"/>
      <c r="D27" s="13"/>
      <c r="E27" s="44"/>
      <c r="F27" s="45"/>
      <c r="G27" s="45"/>
      <c r="H27" s="45"/>
      <c r="I27" s="45"/>
      <c r="J27" s="45"/>
      <c r="K27" s="45"/>
      <c r="L27" s="45"/>
      <c r="M27" s="45"/>
      <c r="N27" s="45"/>
      <c r="O27" s="45"/>
      <c r="P27" s="69"/>
      <c r="Q27" s="3"/>
      <c r="R27" s="3"/>
    </row>
    <row r="28" spans="2:18" ht="7.5" customHeight="1">
      <c r="B28" s="931" t="s">
        <v>45</v>
      </c>
      <c r="C28" s="5"/>
      <c r="D28" s="5"/>
      <c r="E28" s="74"/>
      <c r="F28" s="75"/>
      <c r="G28" s="75"/>
      <c r="H28" s="75"/>
      <c r="I28" s="75"/>
      <c r="J28" s="75"/>
      <c r="K28" s="75"/>
      <c r="L28" s="75"/>
      <c r="M28" s="75"/>
      <c r="N28" s="75"/>
      <c r="O28" s="75"/>
      <c r="P28" s="53"/>
      <c r="Q28" s="3"/>
      <c r="R28" s="3"/>
    </row>
    <row r="29" spans="2:18" ht="20.45" customHeight="1">
      <c r="B29" s="932"/>
      <c r="C29" s="579">
        <f>'KP_Testing-HTS_TST'!C29</f>
        <v>0</v>
      </c>
      <c r="D29" s="579">
        <f>'KP_Testing-HTS_TST'!D29</f>
        <v>0</v>
      </c>
      <c r="E29" s="574" t="str">
        <f>IF(SUM(C29:D29)=0,"subtotal",SUM(C29:D29))</f>
        <v>subtotal</v>
      </c>
      <c r="F29" s="14"/>
      <c r="G29" s="14"/>
      <c r="H29" s="14"/>
      <c r="I29" s="14"/>
      <c r="J29" s="14"/>
      <c r="K29" s="14"/>
      <c r="L29" s="14"/>
      <c r="M29" s="14"/>
      <c r="N29" s="14"/>
      <c r="O29" s="14"/>
      <c r="P29" s="40"/>
      <c r="Q29" s="3"/>
      <c r="R29" s="3"/>
    </row>
    <row r="30" spans="2:18" ht="9" customHeight="1">
      <c r="B30" s="932"/>
      <c r="C30" s="3"/>
      <c r="D30" s="3"/>
      <c r="E30" s="37"/>
      <c r="F30" s="3"/>
      <c r="G30" s="3"/>
      <c r="H30" s="3"/>
      <c r="I30" s="3"/>
      <c r="J30" s="3"/>
      <c r="K30" s="3"/>
      <c r="L30" s="3"/>
      <c r="M30" s="3"/>
      <c r="N30" s="3"/>
      <c r="O30" s="3"/>
      <c r="P30" s="40"/>
      <c r="Q30" s="3"/>
      <c r="R30" s="3"/>
    </row>
    <row r="31" spans="2:18" ht="9" customHeight="1">
      <c r="B31" s="94"/>
      <c r="C31" s="50"/>
      <c r="D31" s="50"/>
      <c r="E31" s="50"/>
      <c r="F31" s="50"/>
      <c r="G31" s="50"/>
      <c r="H31" s="50"/>
      <c r="I31" s="50"/>
      <c r="J31" s="50"/>
      <c r="K31" s="50"/>
      <c r="L31" s="50"/>
      <c r="M31" s="50"/>
      <c r="N31" s="50"/>
      <c r="O31" s="50"/>
      <c r="P31" s="53"/>
      <c r="Q31" s="3"/>
      <c r="R31" s="3"/>
    </row>
    <row r="32" spans="2:18" ht="18.75" customHeight="1">
      <c r="B32" s="939" t="str">
        <f>CONCATENATE(K2,": HTS_TST (Facility) - Index Testing")</f>
        <v>: HTS_TST (Facility) - Index Testing</v>
      </c>
      <c r="C32" s="940"/>
      <c r="D32" s="940"/>
      <c r="E32" s="940"/>
      <c r="F32" s="940"/>
      <c r="G32" s="940"/>
      <c r="H32" s="940"/>
      <c r="I32" s="940"/>
      <c r="J32" s="940"/>
      <c r="K32" s="940"/>
      <c r="L32" s="940"/>
      <c r="M32" s="940"/>
      <c r="N32" s="940"/>
      <c r="O32" s="940"/>
      <c r="P32" s="941"/>
      <c r="Q32" s="7"/>
      <c r="R32" s="7"/>
    </row>
    <row r="33" spans="2:18" ht="19.5" customHeight="1">
      <c r="B33" s="928" t="s">
        <v>0</v>
      </c>
      <c r="C33" s="929"/>
      <c r="D33" s="930" t="s">
        <v>69</v>
      </c>
      <c r="E33" s="930"/>
      <c r="F33" s="930"/>
      <c r="G33" s="930"/>
      <c r="H33" s="930"/>
      <c r="I33" s="930"/>
      <c r="J33" s="930"/>
      <c r="K33" s="930"/>
      <c r="L33" s="930"/>
      <c r="M33" s="930"/>
      <c r="N33" s="930"/>
      <c r="O33" s="930"/>
      <c r="P33" s="40"/>
      <c r="Q33" s="3"/>
      <c r="R33" s="3"/>
    </row>
    <row r="34" spans="2:18" ht="8.1" customHeight="1">
      <c r="B34" s="77"/>
      <c r="C34" s="78"/>
      <c r="D34" s="79"/>
      <c r="E34" s="79"/>
      <c r="F34" s="79"/>
      <c r="G34" s="79"/>
      <c r="H34" s="79"/>
      <c r="I34" s="79"/>
      <c r="J34" s="79"/>
      <c r="K34" s="79"/>
      <c r="L34" s="79"/>
      <c r="M34" s="79"/>
      <c r="N34" s="79"/>
      <c r="O34" s="79"/>
      <c r="P34" s="53"/>
      <c r="Q34" s="3"/>
      <c r="R34" s="3"/>
    </row>
    <row r="35" spans="2:18" ht="26.25" customHeight="1">
      <c r="B35" s="35" t="s">
        <v>70</v>
      </c>
      <c r="C35" s="575"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c r="B36" s="35"/>
      <c r="C36" s="10"/>
      <c r="D36" s="4"/>
      <c r="E36" s="4"/>
      <c r="F36" s="4"/>
      <c r="G36" s="4"/>
      <c r="H36" s="4"/>
      <c r="I36" s="4"/>
      <c r="J36" s="4"/>
      <c r="K36" s="4"/>
      <c r="L36" s="4"/>
      <c r="M36" s="4"/>
      <c r="N36" s="4"/>
      <c r="O36" s="4"/>
      <c r="P36" s="40"/>
      <c r="Q36" s="3"/>
      <c r="R36" s="3"/>
    </row>
    <row r="37" spans="2:18" ht="8.85" customHeight="1">
      <c r="B37" s="81"/>
      <c r="C37" s="48"/>
      <c r="D37" s="79"/>
      <c r="E37" s="79"/>
      <c r="F37" s="79"/>
      <c r="G37" s="79"/>
      <c r="H37" s="79"/>
      <c r="I37" s="79"/>
      <c r="J37" s="79"/>
      <c r="K37" s="79"/>
      <c r="L37" s="79"/>
      <c r="M37" s="79"/>
      <c r="N37" s="79"/>
      <c r="O37" s="79"/>
      <c r="P37" s="53"/>
      <c r="Q37" s="3"/>
      <c r="R37" s="3"/>
    </row>
    <row r="38" spans="2:18" ht="26.1" customHeight="1">
      <c r="B38" s="35" t="s">
        <v>71</v>
      </c>
      <c r="C38" s="576"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c r="B39" s="33"/>
      <c r="C39" s="8"/>
      <c r="D39" s="4"/>
      <c r="E39" s="4"/>
      <c r="F39" s="4"/>
      <c r="G39" s="4"/>
      <c r="H39" s="4"/>
      <c r="I39" s="4"/>
      <c r="J39" s="4"/>
      <c r="K39" s="4"/>
      <c r="L39" s="4"/>
      <c r="M39" s="4"/>
      <c r="N39" s="4"/>
      <c r="O39" s="4"/>
      <c r="P39" s="40"/>
      <c r="Q39" s="3"/>
      <c r="R39" s="3"/>
    </row>
    <row r="40" spans="2:18" ht="8.85" customHeight="1">
      <c r="B40" s="81"/>
      <c r="C40" s="48"/>
      <c r="D40" s="79"/>
      <c r="E40" s="79"/>
      <c r="F40" s="79"/>
      <c r="G40" s="79"/>
      <c r="H40" s="79"/>
      <c r="I40" s="79"/>
      <c r="J40" s="79"/>
      <c r="K40" s="79"/>
      <c r="L40" s="79"/>
      <c r="M40" s="79"/>
      <c r="N40" s="79"/>
      <c r="O40" s="79"/>
      <c r="P40" s="53"/>
      <c r="Q40" s="3"/>
      <c r="R40" s="3"/>
    </row>
    <row r="41" spans="2:18" ht="26.25" customHeight="1">
      <c r="B41" s="35" t="s">
        <v>33</v>
      </c>
      <c r="C41" s="576" t="str">
        <f>IF(SUM(C35,C38)=0,"subtotal",SUM(C35,C38))</f>
        <v>subtotal</v>
      </c>
      <c r="D41" s="4"/>
      <c r="E41" s="4"/>
      <c r="F41" s="4"/>
      <c r="G41" s="4"/>
      <c r="H41" s="4"/>
      <c r="I41" s="4"/>
      <c r="J41" s="4"/>
      <c r="K41" s="4"/>
      <c r="L41" s="4"/>
      <c r="M41" s="4"/>
      <c r="N41" s="4"/>
      <c r="O41" s="4"/>
      <c r="P41" s="40"/>
      <c r="Q41" s="3"/>
      <c r="R41" s="3"/>
    </row>
    <row r="42" spans="2:18" ht="9.6" customHeight="1">
      <c r="B42" s="82"/>
      <c r="C42" s="83"/>
      <c r="D42" s="80"/>
      <c r="E42" s="80"/>
      <c r="F42" s="80"/>
      <c r="G42" s="80"/>
      <c r="H42" s="80"/>
      <c r="I42" s="80"/>
      <c r="J42" s="80"/>
      <c r="K42" s="80"/>
      <c r="L42" s="80"/>
      <c r="M42" s="80"/>
      <c r="N42" s="80"/>
      <c r="O42" s="80"/>
      <c r="P42" s="69"/>
      <c r="Q42" s="3"/>
      <c r="R42" s="3"/>
    </row>
    <row r="43" spans="2:18" s="102" customFormat="1" ht="22.35" customHeight="1">
      <c r="B43" s="906" t="str">
        <f>CONCATENATE(K2,": HTS_TST (Facility) - PITC Modality: Inpatient Services")</f>
        <v>: HTS_TST (Facility) - PITC Modality: Inpatient Services</v>
      </c>
      <c r="C43" s="907"/>
      <c r="D43" s="907"/>
      <c r="E43" s="907"/>
      <c r="F43" s="907"/>
      <c r="G43" s="907"/>
      <c r="H43" s="907"/>
      <c r="I43" s="907"/>
      <c r="J43" s="907"/>
      <c r="K43" s="907"/>
      <c r="L43" s="907"/>
      <c r="M43" s="907"/>
      <c r="N43" s="907"/>
      <c r="O43" s="907"/>
      <c r="P43" s="907"/>
      <c r="Q43" s="61"/>
      <c r="R43" s="61"/>
    </row>
    <row r="44" spans="2:18" ht="24.75" customHeight="1">
      <c r="B44" s="913" t="s">
        <v>0</v>
      </c>
      <c r="C44" s="914"/>
      <c r="D44" s="908" t="s">
        <v>72</v>
      </c>
      <c r="E44" s="909"/>
      <c r="F44" s="909"/>
      <c r="G44" s="909"/>
      <c r="H44" s="909"/>
      <c r="I44" s="909"/>
      <c r="J44" s="909"/>
      <c r="K44" s="909"/>
      <c r="L44" s="909"/>
      <c r="M44" s="909"/>
      <c r="N44" s="909"/>
      <c r="O44" s="910"/>
      <c r="P44" s="53"/>
      <c r="Q44" s="3"/>
      <c r="R44" s="3"/>
    </row>
    <row r="45" spans="2:18" ht="15" customHeight="1">
      <c r="B45" s="33"/>
      <c r="C45" s="8"/>
      <c r="D45" s="4"/>
      <c r="E45" s="4"/>
      <c r="F45" s="4"/>
      <c r="G45" s="4"/>
      <c r="H45" s="4"/>
      <c r="I45" s="4"/>
      <c r="J45" s="4"/>
      <c r="K45" s="4"/>
      <c r="L45" s="4"/>
      <c r="M45" s="4"/>
      <c r="N45" s="4"/>
      <c r="O45" s="79"/>
      <c r="P45" s="92"/>
      <c r="Q45" s="3"/>
      <c r="R45" s="3"/>
    </row>
    <row r="46" spans="2:18">
      <c r="B46" s="898"/>
      <c r="C46" s="12"/>
      <c r="D46" s="12"/>
      <c r="E46" s="12"/>
      <c r="F46" s="12"/>
      <c r="G46" s="12"/>
      <c r="H46" s="12"/>
      <c r="I46" s="12"/>
      <c r="J46" s="12"/>
      <c r="K46" s="12"/>
      <c r="L46" s="12"/>
      <c r="M46" s="12"/>
      <c r="N46" s="12"/>
      <c r="O46" s="97"/>
      <c r="P46" s="98"/>
      <c r="Q46" s="3"/>
      <c r="R46" s="3"/>
    </row>
    <row r="47" spans="2:18" ht="22.35" customHeight="1">
      <c r="B47" s="899"/>
      <c r="C47" s="900" t="s">
        <v>5</v>
      </c>
      <c r="D47" s="901"/>
      <c r="E47" s="902" t="s">
        <v>9</v>
      </c>
      <c r="F47" s="903"/>
      <c r="G47" s="902" t="s">
        <v>22</v>
      </c>
      <c r="H47" s="903"/>
      <c r="I47" s="902" t="s">
        <v>23</v>
      </c>
      <c r="J47" s="903"/>
      <c r="K47" s="902" t="s">
        <v>24</v>
      </c>
      <c r="L47" s="903"/>
      <c r="M47" s="902" t="s">
        <v>25</v>
      </c>
      <c r="N47" s="903"/>
      <c r="O47" s="911" t="s">
        <v>26</v>
      </c>
      <c r="P47" s="912"/>
      <c r="Q47" s="3"/>
      <c r="R47" s="3"/>
    </row>
    <row r="48" spans="2:18" s="87" customFormat="1" ht="17.100000000000001" customHeight="1">
      <c r="B48" s="88"/>
      <c r="C48" s="89" t="s">
        <v>73</v>
      </c>
      <c r="D48" s="90" t="s">
        <v>74</v>
      </c>
      <c r="E48" s="89" t="s">
        <v>73</v>
      </c>
      <c r="F48" s="90" t="s">
        <v>74</v>
      </c>
      <c r="G48" s="89" t="s">
        <v>73</v>
      </c>
      <c r="H48" s="90" t="s">
        <v>74</v>
      </c>
      <c r="I48" s="89" t="s">
        <v>73</v>
      </c>
      <c r="J48" s="90" t="s">
        <v>74</v>
      </c>
      <c r="K48" s="89" t="s">
        <v>73</v>
      </c>
      <c r="L48" s="90" t="s">
        <v>74</v>
      </c>
      <c r="M48" s="89" t="s">
        <v>73</v>
      </c>
      <c r="N48" s="90" t="s">
        <v>74</v>
      </c>
      <c r="O48" s="89" t="s">
        <v>73</v>
      </c>
      <c r="P48" s="90" t="s">
        <v>74</v>
      </c>
      <c r="Q48" s="91"/>
      <c r="R48" s="91"/>
    </row>
    <row r="49" spans="2:18">
      <c r="B49" s="86"/>
      <c r="C49" s="58"/>
      <c r="D49" s="75"/>
      <c r="E49" s="58"/>
      <c r="F49" s="75"/>
      <c r="G49" s="58"/>
      <c r="H49" s="75"/>
      <c r="I49" s="58"/>
      <c r="J49" s="75"/>
      <c r="K49" s="58"/>
      <c r="L49" s="75"/>
      <c r="M49" s="58"/>
      <c r="N49" s="75"/>
      <c r="O49" s="75"/>
      <c r="P49" s="53"/>
      <c r="Q49" s="3"/>
      <c r="R49" s="3"/>
    </row>
    <row r="50" spans="2:18" ht="24" customHeight="1">
      <c r="B50" s="99" t="s">
        <v>46</v>
      </c>
      <c r="C50" s="577">
        <f>SUMPRODUCT(($G$2='HTS_TST_Inpatient Services'!$E$2:$E$350)*('HTS_TST_Inpatient Services'!G$2:G$350))</f>
        <v>0</v>
      </c>
      <c r="D50" s="577">
        <f>SUMPRODUCT(($G$2='HTS_TST_Inpatient Services'!$E$2:$E$350)*('HTS_TST_Inpatient Services'!H$2:H$350))</f>
        <v>0</v>
      </c>
      <c r="E50" s="577">
        <f>SUMPRODUCT(($G$2='HTS_TST_Inpatient Services'!$E$2:$E$350)*('HTS_TST_Inpatient Services'!I$2:I$350))</f>
        <v>0</v>
      </c>
      <c r="F50" s="577">
        <f>SUMPRODUCT(($G$2='HTS_TST_Inpatient Services'!$E$2:$E$350)*('HTS_TST_Inpatient Services'!J$2:J$350))</f>
        <v>0</v>
      </c>
      <c r="G50" s="577">
        <f>SUMPRODUCT(($G$2='HTS_TST_Inpatient Services'!$E$2:$E$350)*('HTS_TST_Inpatient Services'!K$2:K$350))</f>
        <v>0</v>
      </c>
      <c r="H50" s="577">
        <f>SUMPRODUCT(($G$2='HTS_TST_Inpatient Services'!$E$2:$E$350)*('HTS_TST_Inpatient Services'!L$2:L$350))</f>
        <v>0</v>
      </c>
      <c r="I50" s="577">
        <f>SUMPRODUCT(($G$2='HTS_TST_Inpatient Services'!$E$2:$E$350)*('HTS_TST_Inpatient Services'!M$2:M$350))</f>
        <v>0</v>
      </c>
      <c r="J50" s="577">
        <f>SUMPRODUCT(($G$2='HTS_TST_Inpatient Services'!$E$2:$E$350)*('HTS_TST_Inpatient Services'!N$2:N$350))</f>
        <v>0</v>
      </c>
      <c r="K50" s="577">
        <f>SUMPRODUCT(($G$2='HTS_TST_Inpatient Services'!$E$2:$E$350)*('HTS_TST_Inpatient Services'!O$2:O$350))</f>
        <v>0</v>
      </c>
      <c r="L50" s="577">
        <f>SUMPRODUCT(($G$2='HTS_TST_Inpatient Services'!$E$2:$E$350)*('HTS_TST_Inpatient Services'!P$2:P$350))</f>
        <v>0</v>
      </c>
      <c r="M50" s="577">
        <f>SUMPRODUCT(($G$2='HTS_TST_Inpatient Services'!$E$2:$E$350)*('HTS_TST_Inpatient Services'!Q$2:Q$350))</f>
        <v>0</v>
      </c>
      <c r="N50" s="577">
        <f>SUMPRODUCT(($G$2='HTS_TST_Inpatient Services'!$E$2:$E$350)*('HTS_TST_Inpatient Services'!R$2:R$350))</f>
        <v>0</v>
      </c>
      <c r="O50" s="577">
        <f>SUMPRODUCT(($G$2='HTS_TST_Inpatient Services'!$E$2:$E$350)*('HTS_TST_Inpatient Services'!S$2:S$350))</f>
        <v>0</v>
      </c>
      <c r="P50" s="577">
        <f>SUMPRODUCT(($G$2='HTS_TST_Inpatient Services'!$E$2:$E$350)*('HTS_TST_Inpatient Services'!T$2:T$350))</f>
        <v>0</v>
      </c>
      <c r="Q50" s="3"/>
      <c r="R50" s="3"/>
    </row>
    <row r="51" spans="2:18">
      <c r="B51" s="44"/>
      <c r="C51" s="455"/>
      <c r="D51" s="455"/>
      <c r="E51" s="455"/>
      <c r="F51" s="455"/>
      <c r="G51" s="455"/>
      <c r="H51" s="455"/>
      <c r="I51" s="455"/>
      <c r="J51" s="455"/>
      <c r="K51" s="455"/>
      <c r="L51" s="455"/>
      <c r="M51" s="455"/>
      <c r="N51" s="455"/>
      <c r="O51" s="455"/>
      <c r="P51" s="459"/>
      <c r="Q51" s="3"/>
      <c r="R51" s="3"/>
    </row>
    <row r="52" spans="2:18" ht="8.25" customHeight="1">
      <c r="B52" s="86"/>
      <c r="C52" s="456"/>
      <c r="D52" s="457"/>
      <c r="E52" s="456"/>
      <c r="F52" s="457"/>
      <c r="G52" s="456"/>
      <c r="H52" s="457"/>
      <c r="I52" s="456"/>
      <c r="J52" s="457"/>
      <c r="K52" s="456"/>
      <c r="L52" s="457"/>
      <c r="M52" s="456"/>
      <c r="N52" s="457"/>
      <c r="O52" s="457"/>
      <c r="P52" s="460"/>
      <c r="Q52" s="3"/>
      <c r="R52" s="3"/>
    </row>
    <row r="53" spans="2:18" ht="22.5" customHeight="1">
      <c r="B53" s="99" t="s">
        <v>47</v>
      </c>
      <c r="C53" s="577">
        <f>SUMPRODUCT(($G$2='HTS_TST_Inpatient Services'!$E$2:$E$350)*('HTS_TST_Inpatient Services'!U$2:U$350))</f>
        <v>0</v>
      </c>
      <c r="D53" s="577">
        <f>SUMPRODUCT(($G$2='HTS_TST_Inpatient Services'!$E$2:$E$350)*('HTS_TST_Inpatient Services'!V$2:V$350))</f>
        <v>0</v>
      </c>
      <c r="E53" s="577">
        <f>SUMPRODUCT(($G$2='HTS_TST_Inpatient Services'!$E$2:$E$350)*('HTS_TST_Inpatient Services'!W$2:W$350))</f>
        <v>0</v>
      </c>
      <c r="F53" s="577">
        <f>SUMPRODUCT(($G$2='HTS_TST_Inpatient Services'!$E$2:$E$350)*('HTS_TST_Inpatient Services'!X$2:X$350))</f>
        <v>0</v>
      </c>
      <c r="G53" s="577">
        <f>SUMPRODUCT(($G$2='HTS_TST_Inpatient Services'!$E$2:$E$350)*('HTS_TST_Inpatient Services'!Y$2:Y$350))</f>
        <v>0</v>
      </c>
      <c r="H53" s="577">
        <f>SUMPRODUCT(($G$2='HTS_TST_Inpatient Services'!$E$2:$E$350)*('HTS_TST_Inpatient Services'!Z$2:Z$350))</f>
        <v>0</v>
      </c>
      <c r="I53" s="577">
        <f>SUMPRODUCT(($G$2='HTS_TST_Inpatient Services'!$E$2:$E$350)*('HTS_TST_Inpatient Services'!AA$2:AA$350))</f>
        <v>0</v>
      </c>
      <c r="J53" s="577">
        <f>SUMPRODUCT(($G$2='HTS_TST_Inpatient Services'!$E$2:$E$350)*('HTS_TST_Inpatient Services'!AB$2:AB$350))</f>
        <v>0</v>
      </c>
      <c r="K53" s="577">
        <f>SUMPRODUCT(($G$2='HTS_TST_Inpatient Services'!$E$2:$E$350)*('HTS_TST_Inpatient Services'!AC$2:AC$350))</f>
        <v>0</v>
      </c>
      <c r="L53" s="577">
        <f>SUMPRODUCT(($G$2='HTS_TST_Inpatient Services'!$E$2:$E$350)*('HTS_TST_Inpatient Services'!AD$2:AD$350))</f>
        <v>0</v>
      </c>
      <c r="M53" s="577">
        <f>SUMPRODUCT(($G$2='HTS_TST_Inpatient Services'!$E$2:$E$350)*('HTS_TST_Inpatient Services'!AE$2:AE$350))</f>
        <v>0</v>
      </c>
      <c r="N53" s="577">
        <f>SUMPRODUCT(($G$2='HTS_TST_Inpatient Services'!$E$2:$E$350)*('HTS_TST_Inpatient Services'!AF$2:AF$350))</f>
        <v>0</v>
      </c>
      <c r="O53" s="577">
        <f>SUMPRODUCT(($G$2='HTS_TST_Inpatient Services'!$E$2:$E$350)*('HTS_TST_Inpatient Services'!AG$2:AG$350))</f>
        <v>0</v>
      </c>
      <c r="P53" s="577">
        <f>SUMPRODUCT(($G$2='HTS_TST_Inpatient Services'!$E$2:$E$350)*('HTS_TST_Inpatient Services'!AH$2:AH$350))</f>
        <v>0</v>
      </c>
      <c r="Q53" s="3"/>
      <c r="R53" s="3"/>
    </row>
    <row r="54" spans="2:18">
      <c r="B54" s="44"/>
      <c r="C54" s="45"/>
      <c r="D54" s="45"/>
      <c r="E54" s="45"/>
      <c r="F54" s="45"/>
      <c r="G54" s="45"/>
      <c r="H54" s="45"/>
      <c r="I54" s="45"/>
      <c r="J54" s="45"/>
      <c r="K54" s="45"/>
      <c r="L54" s="45"/>
      <c r="M54" s="45"/>
      <c r="N54" s="45"/>
      <c r="O54" s="45"/>
      <c r="P54" s="46"/>
      <c r="Q54" s="3"/>
      <c r="R54" s="3"/>
    </row>
    <row r="55" spans="2:18">
      <c r="B55" s="898"/>
      <c r="C55" s="12"/>
      <c r="D55" s="12"/>
      <c r="E55" s="12"/>
      <c r="F55" s="12"/>
      <c r="G55" s="12"/>
      <c r="H55" s="12"/>
      <c r="I55" s="12"/>
      <c r="J55" s="12"/>
      <c r="K55" s="12"/>
      <c r="L55" s="12"/>
      <c r="M55" s="12"/>
      <c r="N55" s="12"/>
      <c r="O55" s="50"/>
      <c r="P55" s="51"/>
      <c r="Q55" s="3"/>
      <c r="R55" s="3"/>
    </row>
    <row r="56" spans="2:18" ht="17.850000000000001" customHeight="1">
      <c r="B56" s="899"/>
      <c r="C56" s="900" t="s">
        <v>75</v>
      </c>
      <c r="D56" s="901"/>
      <c r="E56" s="902" t="s">
        <v>76</v>
      </c>
      <c r="F56" s="903"/>
      <c r="G56" s="902" t="s">
        <v>77</v>
      </c>
      <c r="H56" s="903"/>
      <c r="I56" s="902" t="s">
        <v>78</v>
      </c>
      <c r="J56" s="903"/>
      <c r="K56" s="902" t="s">
        <v>79</v>
      </c>
      <c r="L56" s="903"/>
      <c r="M56" s="902" t="s">
        <v>80</v>
      </c>
      <c r="N56" s="903"/>
      <c r="O56" s="904"/>
      <c r="P56" s="905"/>
      <c r="Q56" s="3"/>
      <c r="R56" s="3"/>
    </row>
    <row r="57" spans="2:18" s="87" customFormat="1" ht="17.850000000000001" customHeight="1">
      <c r="B57" s="88"/>
      <c r="C57" s="89" t="s">
        <v>73</v>
      </c>
      <c r="D57" s="90" t="s">
        <v>74</v>
      </c>
      <c r="E57" s="89" t="s">
        <v>73</v>
      </c>
      <c r="F57" s="90" t="s">
        <v>74</v>
      </c>
      <c r="G57" s="89" t="s">
        <v>73</v>
      </c>
      <c r="H57" s="90" t="s">
        <v>74</v>
      </c>
      <c r="I57" s="89" t="s">
        <v>73</v>
      </c>
      <c r="J57" s="90" t="s">
        <v>74</v>
      </c>
      <c r="K57" s="89" t="s">
        <v>73</v>
      </c>
      <c r="L57" s="90" t="s">
        <v>74</v>
      </c>
      <c r="M57" s="89" t="s">
        <v>73</v>
      </c>
      <c r="N57" s="90" t="s">
        <v>74</v>
      </c>
      <c r="O57" s="100"/>
      <c r="P57" s="90"/>
      <c r="Q57" s="91"/>
      <c r="R57" s="91"/>
    </row>
    <row r="58" spans="2:18" ht="11.25" customHeight="1">
      <c r="B58" s="86"/>
      <c r="C58" s="58"/>
      <c r="D58" s="75"/>
      <c r="E58" s="58"/>
      <c r="F58" s="75"/>
      <c r="G58" s="58"/>
      <c r="H58" s="75"/>
      <c r="I58" s="58"/>
      <c r="J58" s="75"/>
      <c r="K58" s="58"/>
      <c r="L58" s="75"/>
      <c r="M58" s="58"/>
      <c r="N58" s="75"/>
      <c r="O58" s="5"/>
      <c r="P58" s="53"/>
      <c r="Q58" s="3"/>
      <c r="R58" s="3"/>
    </row>
    <row r="59" spans="2:18" ht="23.25" customHeight="1">
      <c r="B59" s="99" t="s">
        <v>46</v>
      </c>
      <c r="C59" s="577">
        <f>SUMPRODUCT(($G$2='HTS_TST_Inpatient Services'!$E$2:$E$350)*('HTS_TST_Inpatient Services'!AI$2:AI$350))</f>
        <v>0</v>
      </c>
      <c r="D59" s="577">
        <f>SUMPRODUCT(($G$2='HTS_TST_Inpatient Services'!$E$2:$E$350)*('HTS_TST_Inpatient Services'!AJ$2:AJ$350))</f>
        <v>0</v>
      </c>
      <c r="E59" s="577">
        <f>SUMPRODUCT(($G$2='HTS_TST_Inpatient Services'!$E$2:$E$350)*('HTS_TST_Inpatient Services'!AK$2:AK$350))</f>
        <v>0</v>
      </c>
      <c r="F59" s="577">
        <f>SUMPRODUCT(($G$2='HTS_TST_Inpatient Services'!$E$2:$E$350)*('HTS_TST_Inpatient Services'!AL$2:AL$350))</f>
        <v>0</v>
      </c>
      <c r="G59" s="577">
        <f>SUMPRODUCT(($G$2='HTS_TST_Inpatient Services'!$E$2:$E$350)*('HTS_TST_Inpatient Services'!AM$2:AM$350))</f>
        <v>0</v>
      </c>
      <c r="H59" s="577">
        <f>SUMPRODUCT(($G$2='HTS_TST_Inpatient Services'!$E$2:$E$350)*('HTS_TST_Inpatient Services'!AN$2:AN$350))</f>
        <v>0</v>
      </c>
      <c r="I59" s="577">
        <f>SUMPRODUCT(($G$2='HTS_TST_Inpatient Services'!$E$2:$E$350)*('HTS_TST_Inpatient Services'!AO$2:AO$350))</f>
        <v>0</v>
      </c>
      <c r="J59" s="577">
        <f>SUMPRODUCT(($G$2='HTS_TST_Inpatient Services'!$E$2:$E$350)*('HTS_TST_Inpatient Services'!AP$2:AP$350))</f>
        <v>0</v>
      </c>
      <c r="K59" s="577">
        <f>SUMPRODUCT(($G$2='HTS_TST_Inpatient Services'!$E$2:$E$350)*('HTS_TST_Inpatient Services'!AQ$2:AQ$350))</f>
        <v>0</v>
      </c>
      <c r="L59" s="577">
        <f>SUMPRODUCT(($G$2='HTS_TST_Inpatient Services'!$E$2:$E$350)*('HTS_TST_Inpatient Services'!AR$2:AR$350))</f>
        <v>0</v>
      </c>
      <c r="M59" s="577">
        <f>SUMPRODUCT(($G$2='HTS_TST_Inpatient Services'!$E$2:$E$350)*('HTS_TST_Inpatient Services'!AS$2:AS$350))</f>
        <v>0</v>
      </c>
      <c r="N59" s="577">
        <f>SUMPRODUCT(($G$2='HTS_TST_Inpatient Services'!$E$2:$E$350)*('HTS_TST_Inpatient Services'!AT$2:AT$350))</f>
        <v>0</v>
      </c>
      <c r="O59" s="14"/>
      <c r="P59" s="76"/>
      <c r="Q59" s="3"/>
      <c r="R59" s="3"/>
    </row>
    <row r="60" spans="2:18" ht="8.25" customHeight="1">
      <c r="B60" s="44"/>
      <c r="C60" s="455"/>
      <c r="D60" s="455"/>
      <c r="E60" s="455"/>
      <c r="F60" s="455"/>
      <c r="G60" s="455"/>
      <c r="H60" s="455"/>
      <c r="I60" s="455"/>
      <c r="J60" s="455"/>
      <c r="K60" s="455"/>
      <c r="L60" s="455"/>
      <c r="M60" s="455"/>
      <c r="N60" s="455"/>
      <c r="O60" s="45"/>
      <c r="P60" s="46"/>
      <c r="Q60" s="3"/>
      <c r="R60" s="3"/>
    </row>
    <row r="61" spans="2:18" ht="8.25" customHeight="1">
      <c r="B61" s="86"/>
      <c r="C61" s="456"/>
      <c r="D61" s="457"/>
      <c r="E61" s="456"/>
      <c r="F61" s="457"/>
      <c r="G61" s="456"/>
      <c r="H61" s="457"/>
      <c r="I61" s="456"/>
      <c r="J61" s="457"/>
      <c r="K61" s="456"/>
      <c r="L61" s="457"/>
      <c r="M61" s="456"/>
      <c r="N61" s="458"/>
      <c r="O61" s="5"/>
      <c r="P61" s="53"/>
      <c r="Q61" s="3"/>
      <c r="R61" s="3"/>
    </row>
    <row r="62" spans="2:18" ht="24.6" customHeight="1">
      <c r="B62" s="99" t="s">
        <v>47</v>
      </c>
      <c r="C62" s="577">
        <f>SUMPRODUCT(($G$2='HTS_TST_Inpatient Services'!$E$2:$E$350)*('HTS_TST_Inpatient Services'!AU$2:AU$350))</f>
        <v>0</v>
      </c>
      <c r="D62" s="577">
        <f>SUMPRODUCT(($G$2='HTS_TST_Inpatient Services'!$E$2:$E$350)*('HTS_TST_Inpatient Services'!AV$2:AV$350))</f>
        <v>0</v>
      </c>
      <c r="E62" s="577">
        <f>SUMPRODUCT(($G$2='HTS_TST_Inpatient Services'!$E$2:$E$350)*('HTS_TST_Inpatient Services'!AW$2:AW$350))</f>
        <v>0</v>
      </c>
      <c r="F62" s="577">
        <f>SUMPRODUCT(($G$2='HTS_TST_Inpatient Services'!$E$2:$E$350)*('HTS_TST_Inpatient Services'!AX$2:AX$350))</f>
        <v>0</v>
      </c>
      <c r="G62" s="577">
        <f>SUMPRODUCT(($G$2='HTS_TST_Inpatient Services'!$E$2:$E$350)*('HTS_TST_Inpatient Services'!AY$2:AY$350))</f>
        <v>0</v>
      </c>
      <c r="H62" s="577">
        <f>SUMPRODUCT(($G$2='HTS_TST_Inpatient Services'!$E$2:$E$350)*('HTS_TST_Inpatient Services'!AZ$2:AZ$350))</f>
        <v>0</v>
      </c>
      <c r="I62" s="577">
        <f>SUMPRODUCT(($G$2='HTS_TST_Inpatient Services'!$E$2:$E$350)*('HTS_TST_Inpatient Services'!BA$2:BA$350))</f>
        <v>0</v>
      </c>
      <c r="J62" s="577">
        <f>SUMPRODUCT(($G$2='HTS_TST_Inpatient Services'!$E$2:$E$350)*('HTS_TST_Inpatient Services'!BB$2:BB$350))</f>
        <v>0</v>
      </c>
      <c r="K62" s="577">
        <f>SUMPRODUCT(($G$2='HTS_TST_Inpatient Services'!$E$2:$E$350)*('HTS_TST_Inpatient Services'!BC$2:BC$350))</f>
        <v>0</v>
      </c>
      <c r="L62" s="577">
        <f>SUMPRODUCT(($G$2='HTS_TST_Inpatient Services'!$E$2:$E$350)*('HTS_TST_Inpatient Services'!BD$2:BD$350))</f>
        <v>0</v>
      </c>
      <c r="M62" s="577">
        <f>SUMPRODUCT(($G$2='HTS_TST_Inpatient Services'!$E$2:$E$350)*('HTS_TST_Inpatient Services'!BE$2:BE$350))</f>
        <v>0</v>
      </c>
      <c r="N62" s="577">
        <f>SUMPRODUCT(($G$2='HTS_TST_Inpatient Services'!$E$2:$E$350)*('HTS_TST_Inpatient Services'!BF$2:BF$350))</f>
        <v>0</v>
      </c>
      <c r="O62" s="14"/>
      <c r="P62" s="76"/>
      <c r="Q62" s="3"/>
      <c r="R62" s="3"/>
    </row>
    <row r="63" spans="2:18" ht="9.6" customHeight="1">
      <c r="B63" s="37"/>
      <c r="C63" s="543"/>
      <c r="D63" s="543"/>
      <c r="E63" s="543"/>
      <c r="F63" s="543"/>
      <c r="G63" s="543"/>
      <c r="H63" s="543"/>
      <c r="I63" s="543"/>
      <c r="J63" s="543"/>
      <c r="K63" s="543"/>
      <c r="L63" s="543"/>
      <c r="M63" s="543"/>
      <c r="N63" s="543"/>
      <c r="O63" s="3"/>
      <c r="P63" s="36"/>
      <c r="Q63" s="3"/>
      <c r="R63" s="3"/>
    </row>
    <row r="64" spans="2:18" ht="12" customHeight="1">
      <c r="B64" s="116"/>
      <c r="C64" s="544"/>
      <c r="D64" s="544"/>
      <c r="E64" s="544"/>
      <c r="F64" s="544"/>
      <c r="G64" s="544"/>
      <c r="H64" s="544"/>
      <c r="I64" s="544"/>
      <c r="J64" s="544"/>
      <c r="K64" s="544"/>
      <c r="L64" s="544"/>
      <c r="M64" s="544"/>
      <c r="N64" s="544"/>
      <c r="O64" s="112"/>
      <c r="P64" s="117"/>
      <c r="Q64" s="3"/>
      <c r="R64" s="3"/>
    </row>
    <row r="65" spans="2:18" ht="29.85" customHeight="1">
      <c r="B65" s="118" t="s">
        <v>81</v>
      </c>
      <c r="C65" s="578" t="str">
        <f>IF(SUM(C50:P50,C53:P53,C59:N59,C62:N62)=0,"subtotal",SUM(C50:P50,C53:P53,C59:N59,C62:N62))</f>
        <v>subtotal</v>
      </c>
      <c r="D65" s="543"/>
      <c r="E65" s="543"/>
      <c r="F65" s="543"/>
      <c r="G65" s="543"/>
      <c r="H65" s="543"/>
      <c r="I65" s="543"/>
      <c r="J65" s="543"/>
      <c r="K65" s="543"/>
      <c r="L65" s="543"/>
      <c r="M65" s="543"/>
      <c r="N65" s="543"/>
      <c r="O65" s="3"/>
      <c r="P65" s="119"/>
      <c r="Q65" s="3"/>
      <c r="R65" s="3"/>
    </row>
    <row r="66" spans="2:18">
      <c r="B66" s="120"/>
      <c r="C66" s="114"/>
      <c r="D66" s="114"/>
      <c r="E66" s="114"/>
      <c r="F66" s="114"/>
      <c r="G66" s="114"/>
      <c r="H66" s="114"/>
      <c r="I66" s="114"/>
      <c r="J66" s="114"/>
      <c r="K66" s="114"/>
      <c r="L66" s="114"/>
      <c r="M66" s="114"/>
      <c r="N66" s="114"/>
      <c r="O66" s="114"/>
      <c r="P66" s="121"/>
      <c r="Q66" s="3"/>
      <c r="R66" s="3"/>
    </row>
    <row r="67" spans="2:18" ht="18.75" customHeight="1">
      <c r="B67" s="939" t="str">
        <f>CONCATENATE(K2,": HTS_TST (Facility) - Pediatric Services")</f>
        <v>: HTS_TST (Facility) - Pediatric Services</v>
      </c>
      <c r="C67" s="940"/>
      <c r="D67" s="940"/>
      <c r="E67" s="940"/>
      <c r="F67" s="940"/>
      <c r="G67" s="940"/>
      <c r="H67" s="940"/>
      <c r="I67" s="940"/>
      <c r="J67" s="940"/>
      <c r="K67" s="940"/>
      <c r="L67" s="940"/>
      <c r="M67" s="940"/>
      <c r="N67" s="940"/>
      <c r="O67" s="940"/>
      <c r="P67" s="941"/>
      <c r="Q67" s="7"/>
      <c r="R67" s="7"/>
    </row>
    <row r="68" spans="2:18" ht="19.5" customHeight="1">
      <c r="B68" s="928" t="s">
        <v>0</v>
      </c>
      <c r="C68" s="929"/>
      <c r="D68" s="930" t="s">
        <v>82</v>
      </c>
      <c r="E68" s="930"/>
      <c r="F68" s="930"/>
      <c r="G68" s="930"/>
      <c r="H68" s="930"/>
      <c r="I68" s="930"/>
      <c r="J68" s="930"/>
      <c r="K68" s="930"/>
      <c r="L68" s="930"/>
      <c r="M68" s="930"/>
      <c r="N68" s="930"/>
      <c r="O68" s="930"/>
      <c r="P68" s="96"/>
      <c r="Q68" s="3"/>
      <c r="R68" s="3"/>
    </row>
    <row r="69" spans="2:18" ht="8.1" customHeight="1">
      <c r="B69" s="77"/>
      <c r="C69" s="78"/>
      <c r="D69" s="79"/>
      <c r="E69" s="79"/>
      <c r="F69" s="79"/>
      <c r="G69" s="79"/>
      <c r="H69" s="79"/>
      <c r="I69" s="79"/>
      <c r="J69" s="79"/>
      <c r="K69" s="79"/>
      <c r="L69" s="79"/>
      <c r="M69" s="79"/>
      <c r="N69" s="79"/>
      <c r="O69" s="79"/>
      <c r="P69" s="53"/>
      <c r="Q69" s="3"/>
      <c r="R69" s="3"/>
    </row>
    <row r="70" spans="2:18" ht="19.350000000000001" customHeight="1">
      <c r="B70" s="103"/>
      <c r="C70" s="900" t="s">
        <v>5</v>
      </c>
      <c r="D70" s="901"/>
      <c r="E70" s="902" t="s">
        <v>9</v>
      </c>
      <c r="F70" s="903"/>
      <c r="G70" s="902" t="s">
        <v>22</v>
      </c>
      <c r="H70" s="903"/>
      <c r="I70" s="105"/>
      <c r="J70" s="105"/>
      <c r="K70" s="105"/>
      <c r="L70" s="105"/>
      <c r="M70" s="105"/>
      <c r="N70" s="105"/>
      <c r="O70" s="105"/>
      <c r="P70" s="106"/>
      <c r="Q70" s="3"/>
      <c r="R70" s="3"/>
    </row>
    <row r="71" spans="2:18" ht="20.25" customHeight="1">
      <c r="B71" s="107"/>
      <c r="C71" s="89" t="s">
        <v>73</v>
      </c>
      <c r="D71" s="90" t="s">
        <v>74</v>
      </c>
      <c r="E71" s="89" t="s">
        <v>73</v>
      </c>
      <c r="F71" s="90" t="s">
        <v>74</v>
      </c>
      <c r="G71" s="89" t="s">
        <v>73</v>
      </c>
      <c r="H71" s="90" t="s">
        <v>74</v>
      </c>
      <c r="I71" s="109"/>
      <c r="J71" s="109"/>
      <c r="K71" s="109"/>
      <c r="L71" s="109"/>
      <c r="M71" s="109"/>
      <c r="N71" s="109"/>
      <c r="O71" s="109"/>
      <c r="P71" s="110"/>
      <c r="Q71" s="3"/>
      <c r="R71" s="3"/>
    </row>
    <row r="72" spans="2:18" ht="11.1" customHeight="1">
      <c r="B72" s="33"/>
      <c r="C72" s="8"/>
      <c r="D72" s="4"/>
      <c r="E72" s="4"/>
      <c r="F72" s="4"/>
      <c r="G72" s="4"/>
      <c r="H72" s="4"/>
      <c r="I72" s="4"/>
      <c r="J72" s="4"/>
      <c r="K72" s="4"/>
      <c r="L72" s="4"/>
      <c r="M72" s="4"/>
      <c r="N72" s="4"/>
      <c r="O72" s="4"/>
      <c r="P72" s="96"/>
      <c r="Q72" s="3"/>
      <c r="R72" s="3"/>
    </row>
    <row r="73" spans="2:18" ht="21.75" customHeight="1">
      <c r="B73" s="35" t="s">
        <v>46</v>
      </c>
      <c r="C73" s="579">
        <f>SUMPRODUCT(($G$2='HTS_TST_Pediatric Services'!$E$2:$E$350)*('HTS_TST_Pediatric Services'!G$2:G$350))</f>
        <v>0</v>
      </c>
      <c r="D73" s="579">
        <f>SUMPRODUCT(($G$2='HTS_TST_Pediatric Services'!$E$2:$E$350)*('HTS_TST_Pediatric Services'!H$2:H$350))</f>
        <v>0</v>
      </c>
      <c r="E73" s="579">
        <f>SUMPRODUCT(($G$2='HTS_TST_Pediatric Services'!$E$2:$E$350)*('HTS_TST_Pediatric Services'!I$2:I$350))</f>
        <v>0</v>
      </c>
      <c r="F73" s="579">
        <f>SUMPRODUCT(($G$2='HTS_TST_Pediatric Services'!$E$2:$E$350)*('HTS_TST_Pediatric Services'!J$2:J$350))</f>
        <v>0</v>
      </c>
      <c r="G73" s="579">
        <f>SUMPRODUCT(($G$2='HTS_TST_Pediatric Services'!$E$2:$E$350)*('HTS_TST_Pediatric Services'!K$2:K$350))</f>
        <v>0</v>
      </c>
      <c r="H73" s="579">
        <f>SUMPRODUCT(($G$2='HTS_TST_Pediatric Services'!$E$2:$E$350)*('HTS_TST_Pediatric Services'!L$2:L$350))</f>
        <v>0</v>
      </c>
      <c r="I73" s="4"/>
      <c r="J73" s="4"/>
      <c r="K73" s="4"/>
      <c r="L73" s="4"/>
      <c r="M73" s="4"/>
      <c r="N73" s="4"/>
      <c r="O73" s="4"/>
      <c r="P73" s="96"/>
      <c r="Q73" s="3"/>
      <c r="R73" s="3"/>
    </row>
    <row r="74" spans="2:18" ht="7.5" customHeight="1">
      <c r="B74" s="35"/>
      <c r="C74" s="10"/>
      <c r="D74" s="4"/>
      <c r="E74" s="4"/>
      <c r="F74" s="4"/>
      <c r="G74" s="4"/>
      <c r="H74" s="4"/>
      <c r="I74" s="4"/>
      <c r="J74" s="4"/>
      <c r="K74" s="4"/>
      <c r="L74" s="4"/>
      <c r="M74" s="4"/>
      <c r="N74" s="4"/>
      <c r="O74" s="4"/>
      <c r="P74" s="96"/>
      <c r="Q74" s="3"/>
      <c r="R74" s="3"/>
    </row>
    <row r="75" spans="2:18" ht="8.85" customHeight="1">
      <c r="B75" s="81"/>
      <c r="C75" s="48"/>
      <c r="D75" s="79"/>
      <c r="E75" s="79"/>
      <c r="F75" s="79"/>
      <c r="G75" s="79"/>
      <c r="H75" s="79"/>
      <c r="I75" s="79"/>
      <c r="J75" s="79"/>
      <c r="K75" s="79"/>
      <c r="L75" s="79"/>
      <c r="M75" s="79"/>
      <c r="N75" s="79"/>
      <c r="O75" s="79"/>
      <c r="P75" s="53"/>
      <c r="Q75" s="3"/>
      <c r="R75" s="3"/>
    </row>
    <row r="76" spans="2:18" ht="23.1" customHeight="1">
      <c r="B76" s="35" t="s">
        <v>47</v>
      </c>
      <c r="C76" s="579">
        <f>SUMPRODUCT(($G$2='HTS_TST_Pediatric Services'!$E$2:$E$350)*('HTS_TST_Pediatric Services'!M$2:M$350))</f>
        <v>0</v>
      </c>
      <c r="D76" s="579">
        <f>SUMPRODUCT(($G$2='HTS_TST_Pediatric Services'!$E$2:$E$350)*('HTS_TST_Pediatric Services'!N$2:N$350))</f>
        <v>0</v>
      </c>
      <c r="E76" s="579">
        <f>SUMPRODUCT(($G$2='HTS_TST_Pediatric Services'!$E$2:$E$350)*('HTS_TST_Pediatric Services'!O$2:O$350))</f>
        <v>0</v>
      </c>
      <c r="F76" s="579">
        <f>SUMPRODUCT(($G$2='HTS_TST_Pediatric Services'!$E$2:$E$350)*('HTS_TST_Pediatric Services'!P$2:P$350))</f>
        <v>0</v>
      </c>
      <c r="G76" s="579">
        <f>SUMPRODUCT(($G$2='HTS_TST_Pediatric Services'!$E$2:$E$350)*('HTS_TST_Pediatric Services'!Q$2:Q$350))</f>
        <v>0</v>
      </c>
      <c r="H76" s="579">
        <f>SUMPRODUCT(($G$2='HTS_TST_Pediatric Services'!$E$2:$E$350)*('HTS_TST_Pediatric Services'!R$2:R$350))</f>
        <v>0</v>
      </c>
      <c r="I76" s="4"/>
      <c r="J76" s="4"/>
      <c r="K76" s="4"/>
      <c r="L76" s="4"/>
      <c r="M76" s="4"/>
      <c r="N76" s="4"/>
      <c r="O76" s="4"/>
      <c r="P76" s="96"/>
      <c r="Q76" s="3"/>
      <c r="R76" s="3"/>
    </row>
    <row r="77" spans="2:18" ht="9.6" customHeight="1">
      <c r="B77" s="33"/>
      <c r="C77" s="8"/>
      <c r="D77" s="4"/>
      <c r="E77" s="4"/>
      <c r="F77" s="4"/>
      <c r="G77" s="4"/>
      <c r="H77" s="4"/>
      <c r="I77" s="4"/>
      <c r="J77" s="4"/>
      <c r="K77" s="4"/>
      <c r="L77" s="4"/>
      <c r="M77" s="4"/>
      <c r="N77" s="4"/>
      <c r="O77" s="4"/>
      <c r="P77" s="96"/>
      <c r="Q77" s="3"/>
      <c r="R77" s="3"/>
    </row>
    <row r="78" spans="2:18" ht="8.85" customHeight="1">
      <c r="B78" s="81"/>
      <c r="C78" s="48"/>
      <c r="D78" s="79"/>
      <c r="E78" s="79"/>
      <c r="F78" s="79"/>
      <c r="G78" s="79"/>
      <c r="H78" s="79"/>
      <c r="I78" s="79"/>
      <c r="J78" s="79"/>
      <c r="K78" s="79"/>
      <c r="L78" s="79"/>
      <c r="M78" s="79"/>
      <c r="N78" s="79"/>
      <c r="O78" s="79"/>
      <c r="P78" s="53"/>
      <c r="Q78" s="3"/>
      <c r="R78" s="3"/>
    </row>
    <row r="79" spans="2:18" ht="28.35" customHeight="1">
      <c r="B79" s="35" t="s">
        <v>33</v>
      </c>
      <c r="C79" s="575" t="str">
        <f>IF(SUM(C73:H73,C76:H76)=0,"subtotal",SUM(C73:H73,C76:H76))</f>
        <v>subtotal</v>
      </c>
      <c r="D79" s="4"/>
      <c r="E79" s="4"/>
      <c r="F79" s="4"/>
      <c r="G79" s="4"/>
      <c r="H79" s="4"/>
      <c r="I79" s="4"/>
      <c r="J79" s="4"/>
      <c r="K79" s="4"/>
      <c r="L79" s="4"/>
      <c r="M79" s="4"/>
      <c r="N79" s="4"/>
      <c r="O79" s="4"/>
      <c r="P79" s="96"/>
      <c r="Q79" s="3"/>
      <c r="R79" s="3"/>
    </row>
    <row r="80" spans="2:18" ht="9.6" customHeight="1">
      <c r="B80" s="33"/>
      <c r="C80" s="8"/>
      <c r="D80" s="4"/>
      <c r="E80" s="4"/>
      <c r="F80" s="4"/>
      <c r="G80" s="4"/>
      <c r="H80" s="4"/>
      <c r="I80" s="4"/>
      <c r="J80" s="4"/>
      <c r="K80" s="4"/>
      <c r="L80" s="4"/>
      <c r="M80" s="4"/>
      <c r="N80" s="4"/>
      <c r="O80" s="4"/>
      <c r="P80" s="96"/>
      <c r="Q80" s="3"/>
      <c r="R80" s="3"/>
    </row>
    <row r="81" spans="1:18" ht="18.75" customHeight="1">
      <c r="A81" s="2"/>
      <c r="B81" s="112"/>
      <c r="C81" s="112"/>
      <c r="D81" s="112"/>
      <c r="E81" s="112"/>
      <c r="F81" s="112"/>
      <c r="G81" s="112"/>
      <c r="H81" s="112"/>
      <c r="I81" s="112"/>
      <c r="J81" s="113"/>
      <c r="K81" s="112"/>
      <c r="L81" s="112"/>
      <c r="M81" s="112"/>
      <c r="N81" s="112"/>
      <c r="O81" s="112"/>
      <c r="P81" s="112"/>
      <c r="Q81" s="3"/>
      <c r="R81" s="3"/>
    </row>
    <row r="82" spans="1:18" ht="9" customHeight="1">
      <c r="A82" s="2"/>
      <c r="B82" s="114"/>
      <c r="C82" s="114"/>
      <c r="D82" s="114"/>
      <c r="E82" s="114"/>
      <c r="F82" s="114"/>
      <c r="G82" s="114"/>
      <c r="H82" s="114"/>
      <c r="I82" s="114"/>
      <c r="J82" s="115"/>
      <c r="K82" s="114"/>
      <c r="L82" s="114"/>
      <c r="M82" s="114"/>
      <c r="N82" s="114"/>
      <c r="O82" s="114"/>
      <c r="P82" s="114"/>
      <c r="Q82" s="3"/>
      <c r="R82" s="3"/>
    </row>
    <row r="83" spans="1:18">
      <c r="B83" s="15"/>
      <c r="C83" s="16"/>
      <c r="D83" s="16"/>
      <c r="E83" s="16"/>
      <c r="F83" s="16"/>
      <c r="G83" s="16"/>
      <c r="H83" s="16"/>
      <c r="I83" s="16"/>
      <c r="J83" s="16"/>
      <c r="K83" s="16"/>
      <c r="L83" s="16"/>
      <c r="M83" s="16"/>
      <c r="N83" s="16"/>
      <c r="O83" s="17"/>
      <c r="P83" s="85"/>
    </row>
    <row r="84" spans="1:18" ht="20.25" customHeight="1">
      <c r="B84" s="18" t="s">
        <v>34</v>
      </c>
      <c r="C84" s="916" t="str">
        <f>C2</f>
        <v>USAID Tujenge Jamii</v>
      </c>
      <c r="D84" s="916"/>
      <c r="E84" s="916"/>
      <c r="F84" s="916"/>
      <c r="G84" s="2"/>
      <c r="H84" s="843" t="s">
        <v>66</v>
      </c>
      <c r="I84" s="843"/>
      <c r="J84" s="843"/>
      <c r="K84" s="59" t="str">
        <f>K2</f>
        <v/>
      </c>
      <c r="L84" s="57"/>
      <c r="M84" s="47" t="s">
        <v>35</v>
      </c>
      <c r="N84" s="917">
        <f>N2</f>
        <v>0</v>
      </c>
      <c r="O84" s="917"/>
      <c r="P84" s="85"/>
    </row>
    <row r="85" spans="1:18" ht="18.75" customHeight="1">
      <c r="B85" s="939" t="str">
        <f>CONCATENATE(K2,": HTS_TST (Facility) - Malnutrition Clinics")</f>
        <v>: HTS_TST (Facility) - Malnutrition Clinics</v>
      </c>
      <c r="C85" s="940"/>
      <c r="D85" s="940"/>
      <c r="E85" s="940"/>
      <c r="F85" s="940"/>
      <c r="G85" s="940"/>
      <c r="H85" s="940"/>
      <c r="I85" s="940"/>
      <c r="J85" s="940"/>
      <c r="K85" s="940"/>
      <c r="L85" s="940"/>
      <c r="M85" s="940"/>
      <c r="N85" s="940"/>
      <c r="O85" s="940"/>
      <c r="P85" s="941"/>
      <c r="Q85" s="7"/>
      <c r="R85" s="7"/>
    </row>
    <row r="86" spans="1:18" ht="19.5" customHeight="1">
      <c r="B86" s="928" t="s">
        <v>0</v>
      </c>
      <c r="C86" s="929"/>
      <c r="D86" s="930" t="s">
        <v>83</v>
      </c>
      <c r="E86" s="930"/>
      <c r="F86" s="930"/>
      <c r="G86" s="930"/>
      <c r="H86" s="930"/>
      <c r="I86" s="930"/>
      <c r="J86" s="930"/>
      <c r="K86" s="930"/>
      <c r="L86" s="930"/>
      <c r="M86" s="930"/>
      <c r="N86" s="930"/>
      <c r="O86" s="930"/>
      <c r="P86" s="96"/>
      <c r="Q86" s="3"/>
      <c r="R86" s="3"/>
    </row>
    <row r="87" spans="1:18" ht="8.1" customHeight="1">
      <c r="B87" s="77"/>
      <c r="C87" s="78"/>
      <c r="D87" s="79"/>
      <c r="E87" s="79"/>
      <c r="F87" s="79"/>
      <c r="G87" s="79"/>
      <c r="H87" s="79"/>
      <c r="I87" s="79"/>
      <c r="J87" s="79"/>
      <c r="K87" s="79"/>
      <c r="L87" s="79"/>
      <c r="M87" s="79"/>
      <c r="N87" s="79"/>
      <c r="O87" s="79"/>
      <c r="P87" s="53"/>
      <c r="Q87" s="3"/>
      <c r="R87" s="3"/>
    </row>
    <row r="88" spans="1:18" ht="19.350000000000001" customHeight="1">
      <c r="B88" s="103"/>
      <c r="C88" s="900" t="s">
        <v>5</v>
      </c>
      <c r="D88" s="901"/>
      <c r="E88" s="902" t="s">
        <v>9</v>
      </c>
      <c r="F88" s="903"/>
      <c r="G88" s="902" t="s">
        <v>22</v>
      </c>
      <c r="H88" s="903"/>
      <c r="I88" s="105"/>
      <c r="J88" s="105"/>
      <c r="K88" s="105"/>
      <c r="L88" s="105"/>
      <c r="M88" s="105"/>
      <c r="N88" s="105"/>
      <c r="O88" s="105"/>
      <c r="P88" s="106"/>
      <c r="Q88" s="3"/>
      <c r="R88" s="3"/>
    </row>
    <row r="89" spans="1:18" ht="20.25" customHeight="1">
      <c r="B89" s="107"/>
      <c r="C89" s="89" t="s">
        <v>73</v>
      </c>
      <c r="D89" s="90" t="s">
        <v>74</v>
      </c>
      <c r="E89" s="89" t="s">
        <v>73</v>
      </c>
      <c r="F89" s="90" t="s">
        <v>74</v>
      </c>
      <c r="G89" s="89" t="s">
        <v>73</v>
      </c>
      <c r="H89" s="90" t="s">
        <v>74</v>
      </c>
      <c r="I89" s="109"/>
      <c r="J89" s="109"/>
      <c r="K89" s="109"/>
      <c r="L89" s="109"/>
      <c r="M89" s="109"/>
      <c r="N89" s="109"/>
      <c r="O89" s="109"/>
      <c r="P89" s="110"/>
      <c r="Q89" s="3"/>
      <c r="R89" s="3"/>
    </row>
    <row r="90" spans="1:18" ht="11.1" customHeight="1">
      <c r="B90" s="33"/>
      <c r="C90" s="8"/>
      <c r="D90" s="4"/>
      <c r="E90" s="4"/>
      <c r="F90" s="4"/>
      <c r="G90" s="4"/>
      <c r="H90" s="4"/>
      <c r="I90" s="4"/>
      <c r="J90" s="4"/>
      <c r="K90" s="4"/>
      <c r="L90" s="4"/>
      <c r="M90" s="4"/>
      <c r="N90" s="4"/>
      <c r="O90" s="4"/>
      <c r="P90" s="96"/>
      <c r="Q90" s="3"/>
      <c r="R90" s="3"/>
    </row>
    <row r="91" spans="1:18" ht="21.75" customHeight="1">
      <c r="B91" s="35" t="s">
        <v>46</v>
      </c>
      <c r="C91" s="579">
        <f>SUMPRODUCT(($G$2='HTS_TST_Malnutrition Clinics'!$E$2:$E$350)*('HTS_TST_Malnutrition Clinics'!G$2:G$350))</f>
        <v>0</v>
      </c>
      <c r="D91" s="579">
        <f>SUMPRODUCT(($G$2='HTS_TST_Malnutrition Clinics'!$E$2:$E$350)*('HTS_TST_Malnutrition Clinics'!H$2:H$350))</f>
        <v>0</v>
      </c>
      <c r="E91" s="579">
        <f>SUMPRODUCT(($G$2='HTS_TST_Malnutrition Clinics'!$E$2:$E$350)*('HTS_TST_Malnutrition Clinics'!I$2:I$350))</f>
        <v>0</v>
      </c>
      <c r="F91" s="579">
        <f>SUMPRODUCT(($G$2='HTS_TST_Malnutrition Clinics'!$E$2:$E$350)*('HTS_TST_Malnutrition Clinics'!J$2:J$350))</f>
        <v>0</v>
      </c>
      <c r="G91" s="579">
        <f>SUMPRODUCT(($G$2='HTS_TST_Malnutrition Clinics'!$E$2:$E$350)*('HTS_TST_Malnutrition Clinics'!K$2:K$350))</f>
        <v>0</v>
      </c>
      <c r="H91" s="579">
        <f>SUMPRODUCT(($G$2='HTS_TST_Malnutrition Clinics'!$E$2:$E$350)*('HTS_TST_Malnutrition Clinics'!L$2:L$350))</f>
        <v>0</v>
      </c>
      <c r="I91" s="4"/>
      <c r="J91" s="4"/>
      <c r="K91" s="4"/>
      <c r="L91" s="4"/>
      <c r="M91" s="4"/>
      <c r="N91" s="4"/>
      <c r="O91" s="4"/>
      <c r="P91" s="96"/>
      <c r="Q91" s="3"/>
      <c r="R91" s="3"/>
    </row>
    <row r="92" spans="1:18" ht="7.5" customHeight="1">
      <c r="B92" s="35"/>
      <c r="C92" s="10"/>
      <c r="D92" s="4"/>
      <c r="E92" s="4"/>
      <c r="F92" s="4"/>
      <c r="G92" s="4"/>
      <c r="H92" s="4"/>
      <c r="I92" s="4"/>
      <c r="J92" s="4"/>
      <c r="K92" s="4"/>
      <c r="L92" s="4"/>
      <c r="M92" s="4"/>
      <c r="N92" s="4"/>
      <c r="O92" s="4"/>
      <c r="P92" s="96"/>
      <c r="Q92" s="3"/>
      <c r="R92" s="3"/>
    </row>
    <row r="93" spans="1:18" ht="8.85" customHeight="1">
      <c r="B93" s="81"/>
      <c r="C93" s="48"/>
      <c r="D93" s="79"/>
      <c r="E93" s="79"/>
      <c r="F93" s="79"/>
      <c r="G93" s="79"/>
      <c r="H93" s="79"/>
      <c r="I93" s="79"/>
      <c r="J93" s="79"/>
      <c r="K93" s="79"/>
      <c r="L93" s="79"/>
      <c r="M93" s="79"/>
      <c r="N93" s="79"/>
      <c r="O93" s="79"/>
      <c r="P93" s="53"/>
      <c r="Q93" s="3"/>
      <c r="R93" s="3"/>
    </row>
    <row r="94" spans="1:18" ht="23.1" customHeight="1">
      <c r="B94" s="35" t="s">
        <v>47</v>
      </c>
      <c r="C94" s="579">
        <f>SUMPRODUCT(($G$2='HTS_TST_Malnutrition Clinics'!$E$2:$E$350)*('HTS_TST_Malnutrition Clinics'!M$2:M$350))</f>
        <v>0</v>
      </c>
      <c r="D94" s="579">
        <f>SUMPRODUCT(($G$2='HTS_TST_Malnutrition Clinics'!$E$2:$E$350)*('HTS_TST_Malnutrition Clinics'!N$2:N$350))</f>
        <v>0</v>
      </c>
      <c r="E94" s="579">
        <f>SUMPRODUCT(($G$2='HTS_TST_Malnutrition Clinics'!$E$2:$E$350)*('HTS_TST_Malnutrition Clinics'!O$2:O$350))</f>
        <v>0</v>
      </c>
      <c r="F94" s="579">
        <f>SUMPRODUCT(($G$2='HTS_TST_Malnutrition Clinics'!$E$2:$E$350)*('HTS_TST_Malnutrition Clinics'!P$2:P$350))</f>
        <v>0</v>
      </c>
      <c r="G94" s="579">
        <f>SUMPRODUCT(($G$2='HTS_TST_Malnutrition Clinics'!$E$2:$E$350)*('HTS_TST_Malnutrition Clinics'!Q$2:Q$350))</f>
        <v>0</v>
      </c>
      <c r="H94" s="579">
        <f>SUMPRODUCT(($G$2='HTS_TST_Malnutrition Clinics'!$E$2:$E$350)*('HTS_TST_Malnutrition Clinics'!R$2:R$350))</f>
        <v>0</v>
      </c>
      <c r="I94" s="4"/>
      <c r="J94" s="4"/>
      <c r="K94" s="4"/>
      <c r="L94" s="4"/>
      <c r="M94" s="4"/>
      <c r="N94" s="4"/>
      <c r="O94" s="4"/>
      <c r="P94" s="96"/>
      <c r="Q94" s="3"/>
      <c r="R94" s="3"/>
    </row>
    <row r="95" spans="1:18" ht="9.6" customHeight="1">
      <c r="B95" s="33"/>
      <c r="C95" s="8"/>
      <c r="D95" s="4"/>
      <c r="E95" s="4"/>
      <c r="F95" s="4"/>
      <c r="G95" s="4"/>
      <c r="H95" s="4"/>
      <c r="I95" s="4"/>
      <c r="J95" s="4"/>
      <c r="K95" s="4"/>
      <c r="L95" s="4"/>
      <c r="M95" s="4"/>
      <c r="N95" s="4"/>
      <c r="O95" s="4"/>
      <c r="P95" s="96"/>
      <c r="Q95" s="3"/>
      <c r="R95" s="3"/>
    </row>
    <row r="96" spans="1:18" ht="8.85" customHeight="1">
      <c r="B96" s="81"/>
      <c r="C96" s="48"/>
      <c r="D96" s="79"/>
      <c r="E96" s="79"/>
      <c r="F96" s="79"/>
      <c r="G96" s="79"/>
      <c r="H96" s="79"/>
      <c r="I96" s="79"/>
      <c r="J96" s="79"/>
      <c r="K96" s="79"/>
      <c r="L96" s="79"/>
      <c r="M96" s="79"/>
      <c r="N96" s="79"/>
      <c r="O96" s="79"/>
      <c r="P96" s="53"/>
      <c r="Q96" s="3"/>
      <c r="R96" s="3"/>
    </row>
    <row r="97" spans="2:18" ht="28.35" customHeight="1">
      <c r="B97" s="35" t="s">
        <v>33</v>
      </c>
      <c r="C97" s="579" t="str">
        <f>IF(SUM(C91:H91,C94:H94)=0,"subtotal",SUM(C91:H91,C94:H94))</f>
        <v>subtotal</v>
      </c>
      <c r="D97" s="4"/>
      <c r="E97" s="4"/>
      <c r="F97" s="4"/>
      <c r="G97" s="4"/>
      <c r="H97" s="4"/>
      <c r="I97" s="4"/>
      <c r="J97" s="4"/>
      <c r="K97" s="4"/>
      <c r="L97" s="4"/>
      <c r="M97" s="4"/>
      <c r="N97" s="4"/>
      <c r="O97" s="4"/>
      <c r="P97" s="96"/>
      <c r="Q97" s="3"/>
      <c r="R97" s="3"/>
    </row>
    <row r="98" spans="2:18" ht="9.6" customHeight="1">
      <c r="B98" s="33"/>
      <c r="C98" s="8"/>
      <c r="D98" s="4"/>
      <c r="E98" s="4"/>
      <c r="F98" s="4"/>
      <c r="G98" s="4"/>
      <c r="H98" s="4"/>
      <c r="I98" s="4"/>
      <c r="J98" s="4"/>
      <c r="K98" s="4"/>
      <c r="L98" s="4"/>
      <c r="M98" s="4"/>
      <c r="N98" s="4"/>
      <c r="O98" s="4"/>
      <c r="P98" s="96"/>
      <c r="Q98" s="3"/>
      <c r="R98" s="3"/>
    </row>
    <row r="99" spans="2:18" ht="9" customHeight="1">
      <c r="B99" s="94"/>
      <c r="C99" s="50"/>
      <c r="D99" s="50"/>
      <c r="E99" s="50"/>
      <c r="F99" s="50"/>
      <c r="G99" s="50"/>
      <c r="H99" s="50"/>
      <c r="I99" s="50"/>
      <c r="J99" s="50"/>
      <c r="K99" s="50"/>
      <c r="L99" s="50"/>
      <c r="M99" s="50"/>
      <c r="N99" s="50"/>
      <c r="O99" s="50"/>
      <c r="P99" s="53"/>
      <c r="Q99" s="3"/>
      <c r="R99" s="3"/>
    </row>
    <row r="100" spans="2:18" ht="18.75" customHeight="1">
      <c r="B100" s="939" t="str">
        <f>CONCATENATE(K2,": HTS_TST (Facility) - TB Clinics")</f>
        <v>: HTS_TST (Facility) - TB Clinics</v>
      </c>
      <c r="C100" s="940"/>
      <c r="D100" s="940"/>
      <c r="E100" s="940"/>
      <c r="F100" s="940"/>
      <c r="G100" s="940"/>
      <c r="H100" s="940"/>
      <c r="I100" s="940"/>
      <c r="J100" s="940"/>
      <c r="K100" s="940"/>
      <c r="L100" s="940"/>
      <c r="M100" s="940"/>
      <c r="N100" s="940"/>
      <c r="O100" s="940"/>
      <c r="P100" s="941"/>
      <c r="Q100" s="7"/>
      <c r="R100" s="7"/>
    </row>
    <row r="101" spans="2:18" ht="19.5" customHeight="1">
      <c r="B101" s="928" t="s">
        <v>0</v>
      </c>
      <c r="C101" s="929"/>
      <c r="D101" s="930" t="s">
        <v>84</v>
      </c>
      <c r="E101" s="930"/>
      <c r="F101" s="930"/>
      <c r="G101" s="930"/>
      <c r="H101" s="930"/>
      <c r="I101" s="930"/>
      <c r="J101" s="930"/>
      <c r="K101" s="930"/>
      <c r="L101" s="930"/>
      <c r="M101" s="930"/>
      <c r="N101" s="930"/>
      <c r="O101" s="930"/>
      <c r="P101" s="96"/>
      <c r="Q101" s="3"/>
      <c r="R101" s="3"/>
    </row>
    <row r="102" spans="2:18" ht="8.1" customHeight="1">
      <c r="B102" s="77"/>
      <c r="C102" s="78"/>
      <c r="D102" s="79"/>
      <c r="E102" s="79"/>
      <c r="F102" s="79"/>
      <c r="G102" s="79"/>
      <c r="H102" s="79"/>
      <c r="I102" s="79"/>
      <c r="J102" s="79"/>
      <c r="K102" s="79"/>
      <c r="L102" s="79"/>
      <c r="M102" s="79"/>
      <c r="N102" s="79"/>
      <c r="O102" s="79"/>
      <c r="P102" s="53"/>
      <c r="Q102" s="3"/>
      <c r="R102" s="3"/>
    </row>
    <row r="103" spans="2:18" ht="26.25" customHeight="1">
      <c r="B103" s="35" t="s">
        <v>70</v>
      </c>
      <c r="C103" s="575"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c r="B104" s="35"/>
      <c r="C104" s="10"/>
      <c r="D104" s="4"/>
      <c r="E104" s="4"/>
      <c r="F104" s="4"/>
      <c r="G104" s="4"/>
      <c r="H104" s="4"/>
      <c r="I104" s="4"/>
      <c r="J104" s="4"/>
      <c r="K104" s="4"/>
      <c r="L104" s="4"/>
      <c r="M104" s="4"/>
      <c r="N104" s="4"/>
      <c r="O104" s="4"/>
      <c r="P104" s="96"/>
      <c r="Q104" s="3"/>
      <c r="R104" s="3"/>
    </row>
    <row r="105" spans="2:18" ht="8.85" customHeight="1">
      <c r="B105" s="81"/>
      <c r="C105" s="48"/>
      <c r="D105" s="79"/>
      <c r="E105" s="79"/>
      <c r="F105" s="79"/>
      <c r="G105" s="79"/>
      <c r="H105" s="79"/>
      <c r="I105" s="79"/>
      <c r="J105" s="79"/>
      <c r="K105" s="79"/>
      <c r="L105" s="79"/>
      <c r="M105" s="79"/>
      <c r="N105" s="79"/>
      <c r="O105" s="79"/>
      <c r="P105" s="53"/>
      <c r="Q105" s="3"/>
      <c r="R105" s="3"/>
    </row>
    <row r="106" spans="2:18" ht="26.1" customHeight="1">
      <c r="B106" s="35" t="s">
        <v>71</v>
      </c>
      <c r="C106" s="575"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c r="B107" s="33"/>
      <c r="C107" s="8"/>
      <c r="D107" s="4"/>
      <c r="E107" s="4"/>
      <c r="F107" s="4"/>
      <c r="G107" s="4"/>
      <c r="H107" s="4"/>
      <c r="I107" s="4"/>
      <c r="J107" s="4"/>
      <c r="K107" s="4"/>
      <c r="L107" s="4"/>
      <c r="M107" s="4"/>
      <c r="N107" s="4"/>
      <c r="O107" s="4"/>
      <c r="P107" s="96"/>
      <c r="Q107" s="3"/>
      <c r="R107" s="3"/>
    </row>
    <row r="108" spans="2:18" ht="8.85" customHeight="1">
      <c r="B108" s="122"/>
      <c r="C108" s="123"/>
      <c r="D108" s="105"/>
      <c r="E108" s="105"/>
      <c r="F108" s="105"/>
      <c r="G108" s="105"/>
      <c r="H108" s="105"/>
      <c r="I108" s="105"/>
      <c r="J108" s="105"/>
      <c r="K108" s="105"/>
      <c r="L108" s="105"/>
      <c r="M108" s="105"/>
      <c r="N108" s="105"/>
      <c r="O108" s="105"/>
      <c r="P108" s="106"/>
      <c r="Q108" s="3"/>
      <c r="R108" s="3"/>
    </row>
    <row r="109" spans="2:18" ht="26.25" customHeight="1">
      <c r="B109" s="118" t="s">
        <v>33</v>
      </c>
      <c r="C109" s="575" t="str">
        <f>IF(SUM(C103,C106)=0,"subtotal",SUM(C103,C106))</f>
        <v>subtotal</v>
      </c>
      <c r="D109" s="4"/>
      <c r="E109" s="4"/>
      <c r="F109" s="4"/>
      <c r="G109" s="4"/>
      <c r="H109" s="4"/>
      <c r="I109" s="4"/>
      <c r="J109" s="4"/>
      <c r="K109" s="4"/>
      <c r="L109" s="4"/>
      <c r="M109" s="4"/>
      <c r="N109" s="4"/>
      <c r="O109" s="4"/>
      <c r="P109" s="124"/>
      <c r="Q109" s="3"/>
      <c r="R109" s="3"/>
    </row>
    <row r="110" spans="2:18" ht="9.6" customHeight="1">
      <c r="B110" s="127"/>
      <c r="C110" s="8"/>
      <c r="D110" s="4"/>
      <c r="E110" s="4"/>
      <c r="F110" s="4"/>
      <c r="G110" s="4"/>
      <c r="H110" s="4"/>
      <c r="I110" s="4"/>
      <c r="J110" s="4"/>
      <c r="K110" s="4"/>
      <c r="L110" s="4"/>
      <c r="M110" s="4"/>
      <c r="N110" s="4"/>
      <c r="O110" s="4"/>
      <c r="P110" s="124"/>
      <c r="Q110" s="3"/>
      <c r="R110" s="3"/>
    </row>
    <row r="111" spans="2:18" ht="11.45" customHeight="1">
      <c r="B111" s="128"/>
      <c r="C111" s="113"/>
      <c r="D111" s="113"/>
      <c r="E111" s="129"/>
      <c r="F111" s="113"/>
      <c r="G111" s="113"/>
      <c r="H111" s="113"/>
      <c r="I111" s="113"/>
      <c r="J111" s="113"/>
      <c r="K111" s="113"/>
      <c r="L111" s="113"/>
      <c r="M111" s="113"/>
      <c r="N111" s="113"/>
      <c r="O111" s="113"/>
      <c r="P111" s="130"/>
      <c r="Q111" s="3"/>
      <c r="R111" s="3"/>
    </row>
    <row r="112" spans="2:18" ht="18.75" customHeight="1">
      <c r="B112" s="939" t="str">
        <f>CONCATENATE(K2,": HTS_TST (Facility) - PITC Modality: PMTCT (ANC1 Only)")</f>
        <v>: HTS_TST (Facility) - PITC Modality: PMTCT (ANC1 Only)</v>
      </c>
      <c r="C112" s="940"/>
      <c r="D112" s="940"/>
      <c r="E112" s="940"/>
      <c r="F112" s="940"/>
      <c r="G112" s="940"/>
      <c r="H112" s="940"/>
      <c r="I112" s="940"/>
      <c r="J112" s="940"/>
      <c r="K112" s="940"/>
      <c r="L112" s="940"/>
      <c r="M112" s="940"/>
      <c r="N112" s="940"/>
      <c r="O112" s="940"/>
      <c r="P112" s="941"/>
      <c r="Q112" s="7"/>
      <c r="R112" s="7"/>
    </row>
    <row r="113" spans="2:18" ht="32.1" customHeight="1">
      <c r="B113" s="928" t="s">
        <v>0</v>
      </c>
      <c r="C113" s="929"/>
      <c r="D113" s="835" t="s">
        <v>85</v>
      </c>
      <c r="E113" s="835"/>
      <c r="F113" s="835"/>
      <c r="G113" s="835"/>
      <c r="H113" s="835"/>
      <c r="I113" s="835"/>
      <c r="J113" s="835"/>
      <c r="K113" s="835"/>
      <c r="L113" s="835"/>
      <c r="M113" s="835"/>
      <c r="N113" s="835"/>
      <c r="O113" s="835"/>
      <c r="P113" s="96"/>
      <c r="Q113" s="3"/>
      <c r="R113" s="3"/>
    </row>
    <row r="114" spans="2:18" ht="8.1" customHeight="1">
      <c r="B114" s="77"/>
      <c r="C114" s="78"/>
      <c r="D114" s="79"/>
      <c r="E114" s="79"/>
      <c r="F114" s="79"/>
      <c r="G114" s="79"/>
      <c r="H114" s="79"/>
      <c r="I114" s="79"/>
      <c r="J114" s="79"/>
      <c r="K114" s="79"/>
      <c r="L114" s="79"/>
      <c r="M114" s="79"/>
      <c r="N114" s="79"/>
      <c r="O114" s="79"/>
      <c r="P114" s="53"/>
      <c r="Q114" s="3"/>
      <c r="R114" s="3"/>
    </row>
    <row r="115" spans="2:18" ht="26.25" customHeight="1">
      <c r="B115" s="35" t="s">
        <v>70</v>
      </c>
      <c r="C115" s="576"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c r="B116" s="35"/>
      <c r="C116" s="10"/>
      <c r="D116" s="4"/>
      <c r="E116" s="4"/>
      <c r="F116" s="4"/>
      <c r="G116" s="4"/>
      <c r="H116" s="4"/>
      <c r="I116" s="4"/>
      <c r="J116" s="4"/>
      <c r="K116" s="4"/>
      <c r="L116" s="4"/>
      <c r="M116" s="4"/>
      <c r="N116" s="4"/>
      <c r="O116" s="4"/>
      <c r="P116" s="96"/>
      <c r="Q116" s="3"/>
      <c r="R116" s="3"/>
    </row>
    <row r="117" spans="2:18" ht="8.85" customHeight="1">
      <c r="B117" s="81"/>
      <c r="C117" s="48"/>
      <c r="D117" s="79"/>
      <c r="E117" s="79"/>
      <c r="F117" s="79"/>
      <c r="G117" s="79"/>
      <c r="H117" s="79"/>
      <c r="I117" s="79"/>
      <c r="J117" s="79"/>
      <c r="K117" s="79"/>
      <c r="L117" s="79"/>
      <c r="M117" s="79"/>
      <c r="N117" s="79"/>
      <c r="O117" s="79"/>
      <c r="P117" s="53"/>
      <c r="Q117" s="3"/>
      <c r="R117" s="3"/>
    </row>
    <row r="118" spans="2:18" ht="26.1" customHeight="1">
      <c r="B118" s="35" t="s">
        <v>71</v>
      </c>
      <c r="C118" s="580"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c r="B119" s="33"/>
      <c r="C119" s="8"/>
      <c r="D119" s="4"/>
      <c r="E119" s="4"/>
      <c r="F119" s="4"/>
      <c r="G119" s="4"/>
      <c r="H119" s="4"/>
      <c r="I119" s="4"/>
      <c r="J119" s="4"/>
      <c r="K119" s="4"/>
      <c r="L119" s="4"/>
      <c r="M119" s="4"/>
      <c r="N119" s="4"/>
      <c r="O119" s="4"/>
      <c r="P119" s="96"/>
      <c r="Q119" s="3"/>
      <c r="R119" s="3"/>
    </row>
    <row r="120" spans="2:18" ht="8.85" customHeight="1">
      <c r="B120" s="122"/>
      <c r="C120" s="123"/>
      <c r="D120" s="105"/>
      <c r="E120" s="105"/>
      <c r="F120" s="105"/>
      <c r="G120" s="105"/>
      <c r="H120" s="105"/>
      <c r="I120" s="105"/>
      <c r="J120" s="105"/>
      <c r="K120" s="105"/>
      <c r="L120" s="105"/>
      <c r="M120" s="105"/>
      <c r="N120" s="105"/>
      <c r="O120" s="105"/>
      <c r="P120" s="106"/>
      <c r="Q120" s="3"/>
      <c r="R120" s="3"/>
    </row>
    <row r="121" spans="2:18" ht="26.25" customHeight="1">
      <c r="B121" s="118" t="s">
        <v>33</v>
      </c>
      <c r="C121" s="576" t="str">
        <f>IF(SUM(C115,C118)=0,"subtotal",SUM(C115,C118))</f>
        <v>subtotal</v>
      </c>
      <c r="D121" s="4"/>
      <c r="E121" s="4"/>
      <c r="F121" s="4"/>
      <c r="G121" s="4"/>
      <c r="H121" s="4"/>
      <c r="I121" s="4"/>
      <c r="J121" s="4"/>
      <c r="K121" s="4"/>
      <c r="L121" s="4"/>
      <c r="M121" s="4"/>
      <c r="N121" s="4"/>
      <c r="O121" s="4"/>
      <c r="P121" s="124"/>
      <c r="Q121" s="3"/>
      <c r="R121" s="3"/>
    </row>
    <row r="122" spans="2:18" ht="9.6" customHeight="1">
      <c r="B122" s="125"/>
      <c r="C122" s="108"/>
      <c r="D122" s="109"/>
      <c r="E122" s="109"/>
      <c r="F122" s="109"/>
      <c r="G122" s="109"/>
      <c r="H122" s="109"/>
      <c r="I122" s="109"/>
      <c r="J122" s="109"/>
      <c r="K122" s="109"/>
      <c r="L122" s="109"/>
      <c r="M122" s="109"/>
      <c r="N122" s="109"/>
      <c r="O122" s="109"/>
      <c r="P122" s="110"/>
      <c r="Q122" s="3"/>
      <c r="R122" s="3"/>
    </row>
    <row r="123" spans="2:18" s="102" customFormat="1" ht="19.5" customHeight="1">
      <c r="B123" s="906" t="str">
        <f>CONCATENATE(K2,": HTS_TST (Facility) - PITC Modality: PMTCT (Post ANC1)")</f>
        <v>: HTS_TST (Facility) - PITC Modality: PMTCT (Post ANC1)</v>
      </c>
      <c r="C123" s="907"/>
      <c r="D123" s="907"/>
      <c r="E123" s="907"/>
      <c r="F123" s="907"/>
      <c r="G123" s="907"/>
      <c r="H123" s="907"/>
      <c r="I123" s="907"/>
      <c r="J123" s="907"/>
      <c r="K123" s="907"/>
      <c r="L123" s="907"/>
      <c r="M123" s="907"/>
      <c r="N123" s="907"/>
      <c r="O123" s="907"/>
      <c r="P123" s="907"/>
      <c r="Q123" s="61"/>
      <c r="R123" s="61"/>
    </row>
    <row r="124" spans="2:18" ht="24.75" customHeight="1">
      <c r="B124" s="913" t="s">
        <v>0</v>
      </c>
      <c r="C124" s="914"/>
      <c r="D124" s="908" t="s">
        <v>86</v>
      </c>
      <c r="E124" s="909"/>
      <c r="F124" s="909"/>
      <c r="G124" s="909"/>
      <c r="H124" s="909"/>
      <c r="I124" s="909"/>
      <c r="J124" s="909"/>
      <c r="K124" s="909"/>
      <c r="L124" s="909"/>
      <c r="M124" s="909"/>
      <c r="N124" s="909"/>
      <c r="O124" s="910"/>
      <c r="P124" s="53"/>
      <c r="Q124" s="3"/>
      <c r="R124" s="3"/>
    </row>
    <row r="125" spans="2:18" ht="15" customHeight="1">
      <c r="B125" s="33"/>
      <c r="C125" s="8"/>
      <c r="D125" s="4"/>
      <c r="E125" s="4"/>
      <c r="F125" s="4"/>
      <c r="G125" s="4"/>
      <c r="H125" s="4"/>
      <c r="I125" s="4"/>
      <c r="J125" s="4"/>
      <c r="K125" s="4"/>
      <c r="L125" s="4"/>
      <c r="M125" s="4"/>
      <c r="N125" s="4"/>
      <c r="O125" s="79"/>
      <c r="P125" s="53"/>
      <c r="Q125" s="3"/>
      <c r="R125" s="3"/>
    </row>
    <row r="126" spans="2:18" ht="9" customHeight="1">
      <c r="B126" s="942"/>
      <c r="C126" s="112"/>
      <c r="D126" s="112"/>
      <c r="E126" s="112"/>
      <c r="F126" s="112"/>
      <c r="G126" s="112"/>
      <c r="H126" s="112"/>
      <c r="I126" s="112"/>
      <c r="J126" s="112"/>
      <c r="K126" s="112"/>
      <c r="L126" s="112"/>
      <c r="M126" s="112"/>
      <c r="N126" s="112"/>
      <c r="O126" s="112"/>
      <c r="P126" s="117"/>
      <c r="Q126" s="3"/>
      <c r="R126" s="3"/>
    </row>
    <row r="127" spans="2:18" ht="28.5">
      <c r="B127" s="943"/>
      <c r="C127" s="131" t="s">
        <v>5</v>
      </c>
      <c r="D127" s="132" t="s">
        <v>24</v>
      </c>
      <c r="E127" s="132" t="s">
        <v>25</v>
      </c>
      <c r="F127" s="132" t="s">
        <v>26</v>
      </c>
      <c r="G127" s="132" t="s">
        <v>27</v>
      </c>
      <c r="H127" s="132" t="s">
        <v>28</v>
      </c>
      <c r="I127" s="132" t="s">
        <v>29</v>
      </c>
      <c r="J127" s="132" t="s">
        <v>30</v>
      </c>
      <c r="K127" s="132" t="s">
        <v>31</v>
      </c>
      <c r="L127" s="136" t="s">
        <v>32</v>
      </c>
      <c r="M127" s="944"/>
      <c r="N127" s="944"/>
      <c r="O127" s="944"/>
      <c r="P127" s="945"/>
      <c r="Q127" s="3"/>
      <c r="R127" s="3"/>
    </row>
    <row r="128" spans="2:18">
      <c r="B128" s="60"/>
      <c r="C128" s="62"/>
      <c r="D128" s="85"/>
      <c r="E128" s="62"/>
      <c r="F128" s="85"/>
      <c r="G128" s="62"/>
      <c r="H128" s="85"/>
      <c r="I128" s="62"/>
      <c r="J128" s="85"/>
      <c r="K128" s="62"/>
      <c r="L128" s="85"/>
      <c r="M128" s="62"/>
      <c r="N128" s="85"/>
      <c r="O128" s="85"/>
      <c r="P128" s="106"/>
      <c r="Q128" s="3"/>
      <c r="R128" s="3"/>
    </row>
    <row r="129" spans="2:18" ht="24" customHeight="1">
      <c r="B129" s="99" t="s">
        <v>46</v>
      </c>
      <c r="C129" s="579">
        <f>SUMPRODUCT(($G$2='HTS_TST_PMTCT Post ANC1'!$E$2:$E$350)*('HTS_TST_PMTCT Post ANC1'!G$2:G$350))</f>
        <v>0</v>
      </c>
      <c r="D129" s="579">
        <f>SUMPRODUCT(($G$2='HTS_TST_PMTCT Post ANC1'!$E$2:$E$350)*('HTS_TST_PMTCT Post ANC1'!H$2:H$350))</f>
        <v>0</v>
      </c>
      <c r="E129" s="579">
        <f>SUMPRODUCT(($G$2='HTS_TST_PMTCT Post ANC1'!$E$2:$E$350)*('HTS_TST_PMTCT Post ANC1'!I$2:I$350))</f>
        <v>0</v>
      </c>
      <c r="F129" s="579">
        <f>SUMPRODUCT(($G$2='HTS_TST_PMTCT Post ANC1'!$E$2:$E$350)*('HTS_TST_PMTCT Post ANC1'!J$2:J$350))</f>
        <v>0</v>
      </c>
      <c r="G129" s="579">
        <f>SUMPRODUCT(($G$2='HTS_TST_PMTCT Post ANC1'!$E$2:$E$350)*('HTS_TST_PMTCT Post ANC1'!K$2:K$350))</f>
        <v>0</v>
      </c>
      <c r="H129" s="579">
        <f>SUMPRODUCT(($G$2='HTS_TST_PMTCT Post ANC1'!$E$2:$E$350)*('HTS_TST_PMTCT Post ANC1'!L$2:L$350))</f>
        <v>0</v>
      </c>
      <c r="I129" s="579">
        <f>SUMPRODUCT(($G$2='HTS_TST_PMTCT Post ANC1'!$E$2:$E$350)*('HTS_TST_PMTCT Post ANC1'!M$2:M$350))</f>
        <v>0</v>
      </c>
      <c r="J129" s="579">
        <f>SUMPRODUCT(($G$2='HTS_TST_PMTCT Post ANC1'!$E$2:$E$350)*('HTS_TST_PMTCT Post ANC1'!N$2:N$350))</f>
        <v>0</v>
      </c>
      <c r="K129" s="579">
        <f>SUMPRODUCT(($G$2='HTS_TST_PMTCT Post ANC1'!$E$2:$E$350)*('HTS_TST_PMTCT Post ANC1'!O$2:O$350))</f>
        <v>0</v>
      </c>
      <c r="L129" s="579">
        <f>SUMPRODUCT(($G$2='HTS_TST_PMTCT Post ANC1'!$E$2:$E$350)*('HTS_TST_PMTCT Post ANC1'!P$2:P$350))</f>
        <v>0</v>
      </c>
      <c r="M129" s="575" t="str">
        <f>IF(SUM(C129:L129)=0,"subtotal",SUM(C129:L129))</f>
        <v>subtotal</v>
      </c>
      <c r="N129" s="14"/>
      <c r="O129" s="14"/>
      <c r="P129" s="133"/>
      <c r="Q129" s="3"/>
      <c r="R129" s="3"/>
    </row>
    <row r="130" spans="2:18">
      <c r="B130" s="44"/>
      <c r="C130" s="45"/>
      <c r="D130" s="45"/>
      <c r="E130" s="45"/>
      <c r="F130" s="45"/>
      <c r="G130" s="45"/>
      <c r="H130" s="45"/>
      <c r="I130" s="45"/>
      <c r="J130" s="45"/>
      <c r="K130" s="45"/>
      <c r="L130" s="45"/>
      <c r="M130" s="45"/>
      <c r="N130" s="45"/>
      <c r="O130" s="45"/>
      <c r="P130" s="134"/>
      <c r="Q130" s="3"/>
      <c r="R130" s="3"/>
    </row>
    <row r="131" spans="2:18" ht="8.25" customHeight="1">
      <c r="B131" s="86"/>
      <c r="C131" s="63"/>
      <c r="D131" s="75"/>
      <c r="E131" s="63"/>
      <c r="F131" s="75"/>
      <c r="G131" s="63"/>
      <c r="H131" s="75"/>
      <c r="I131" s="63"/>
      <c r="J131" s="75"/>
      <c r="K131" s="63"/>
      <c r="L131" s="75"/>
      <c r="M131" s="63"/>
      <c r="N131" s="75"/>
      <c r="O131" s="75"/>
      <c r="P131" s="135"/>
      <c r="Q131" s="3"/>
      <c r="R131" s="3"/>
    </row>
    <row r="132" spans="2:18" ht="22.5" customHeight="1">
      <c r="B132" s="99" t="s">
        <v>47</v>
      </c>
      <c r="C132" s="579">
        <f>SUMPRODUCT(($G$2='HTS_TST_PMTCT Post ANC1'!$E$2:$E$350)*('HTS_TST_PMTCT Post ANC1'!Q$2:Q$350))</f>
        <v>0</v>
      </c>
      <c r="D132" s="579">
        <f>SUMPRODUCT(($G$2='HTS_TST_PMTCT Post ANC1'!$E$2:$E$350)*('HTS_TST_PMTCT Post ANC1'!R$2:R$350))</f>
        <v>0</v>
      </c>
      <c r="E132" s="579">
        <f>SUMPRODUCT(($G$2='HTS_TST_PMTCT Post ANC1'!$E$2:$E$350)*('HTS_TST_PMTCT Post ANC1'!S$2:S$350))</f>
        <v>0</v>
      </c>
      <c r="F132" s="579">
        <f>SUMPRODUCT(($G$2='HTS_TST_PMTCT Post ANC1'!$E$2:$E$350)*('HTS_TST_PMTCT Post ANC1'!T$2:T$350))</f>
        <v>0</v>
      </c>
      <c r="G132" s="579">
        <f>SUMPRODUCT(($G$2='HTS_TST_PMTCT Post ANC1'!$E$2:$E$350)*('HTS_TST_PMTCT Post ANC1'!U$2:U$350))</f>
        <v>0</v>
      </c>
      <c r="H132" s="579">
        <f>SUMPRODUCT(($G$2='HTS_TST_PMTCT Post ANC1'!$E$2:$E$350)*('HTS_TST_PMTCT Post ANC1'!V$2:V$350))</f>
        <v>0</v>
      </c>
      <c r="I132" s="579">
        <f>SUMPRODUCT(($G$2='HTS_TST_PMTCT Post ANC1'!$E$2:$E$350)*('HTS_TST_PMTCT Post ANC1'!W$2:W$350))</f>
        <v>0</v>
      </c>
      <c r="J132" s="579">
        <f>SUMPRODUCT(($G$2='HTS_TST_PMTCT Post ANC1'!$E$2:$E$350)*('HTS_TST_PMTCT Post ANC1'!X$2:X$350))</f>
        <v>0</v>
      </c>
      <c r="K132" s="579">
        <f>SUMPRODUCT(($G$2='HTS_TST_PMTCT Post ANC1'!$E$2:$E$350)*('HTS_TST_PMTCT Post ANC1'!Y$2:Y$350))</f>
        <v>0</v>
      </c>
      <c r="L132" s="579">
        <f>SUMPRODUCT(($G$2='HTS_TST_PMTCT Post ANC1'!$E$2:$E$350)*('HTS_TST_PMTCT Post ANC1'!Z$2:Z$350))</f>
        <v>0</v>
      </c>
      <c r="M132" s="575" t="str">
        <f>IF(SUM(C132:L132)=0,"subtotal",SUM(C132:L132))</f>
        <v>subtotal</v>
      </c>
      <c r="N132" s="14"/>
      <c r="O132" s="14"/>
      <c r="P132" s="133"/>
      <c r="Q132" s="3"/>
      <c r="R132" s="3"/>
    </row>
    <row r="133" spans="2:18">
      <c r="B133" s="44"/>
      <c r="C133" s="45"/>
      <c r="D133" s="45"/>
      <c r="E133" s="45"/>
      <c r="F133" s="45"/>
      <c r="G133" s="45"/>
      <c r="H133" s="45"/>
      <c r="I133" s="45"/>
      <c r="J133" s="45"/>
      <c r="K133" s="45"/>
      <c r="L133" s="45"/>
      <c r="M133" s="45"/>
      <c r="N133" s="45"/>
      <c r="O133" s="45"/>
      <c r="P133" s="134"/>
      <c r="Q133" s="3"/>
      <c r="R133" s="3"/>
    </row>
    <row r="134" spans="2:18" ht="8.85" customHeight="1">
      <c r="B134" s="122"/>
      <c r="C134" s="123"/>
      <c r="D134" s="105"/>
      <c r="E134" s="105"/>
      <c r="F134" s="105"/>
      <c r="G134" s="105"/>
      <c r="H134" s="105"/>
      <c r="I134" s="105"/>
      <c r="J134" s="105"/>
      <c r="K134" s="105"/>
      <c r="L134" s="105"/>
      <c r="M134" s="105"/>
      <c r="N134" s="105"/>
      <c r="O134" s="105"/>
      <c r="P134" s="106"/>
      <c r="Q134" s="3"/>
      <c r="R134" s="3"/>
    </row>
    <row r="135" spans="2:18" ht="26.25" customHeight="1">
      <c r="B135" s="118" t="s">
        <v>33</v>
      </c>
      <c r="C135" s="575" t="str">
        <f>IF(SUM(C129:L129,C132:L132)=0,"subtotal",SUM(C129:L129,C132:L132))</f>
        <v>subtotal</v>
      </c>
      <c r="D135" s="4"/>
      <c r="E135" s="4"/>
      <c r="F135" s="4"/>
      <c r="G135" s="4"/>
      <c r="H135" s="4"/>
      <c r="I135" s="4"/>
      <c r="J135" s="4"/>
      <c r="K135" s="4"/>
      <c r="L135" s="4"/>
      <c r="M135" s="4"/>
      <c r="N135" s="4"/>
      <c r="O135" s="4"/>
      <c r="P135" s="124"/>
      <c r="Q135" s="3"/>
      <c r="R135" s="3"/>
    </row>
    <row r="136" spans="2:18" ht="9.6" customHeight="1">
      <c r="B136" s="125"/>
      <c r="C136" s="108"/>
      <c r="D136" s="109"/>
      <c r="E136" s="109"/>
      <c r="F136" s="109"/>
      <c r="G136" s="109"/>
      <c r="H136" s="109"/>
      <c r="I136" s="109"/>
      <c r="J136" s="109"/>
      <c r="K136" s="109"/>
      <c r="L136" s="109"/>
      <c r="M136" s="109"/>
      <c r="N136" s="109"/>
      <c r="O136" s="109"/>
      <c r="P136" s="110"/>
      <c r="Q136" s="3"/>
      <c r="R136" s="3"/>
    </row>
    <row r="137" spans="2:18" ht="21" customHeight="1">
      <c r="B137" s="939" t="str">
        <f>CONCATENATE(K$2,": HTS_TST (Facility) - PITC Modality: VMMC Services")</f>
        <v>: HTS_TST (Facility) - PITC Modality: VMMC Services</v>
      </c>
      <c r="C137" s="940"/>
      <c r="D137" s="940"/>
      <c r="E137" s="940"/>
      <c r="F137" s="940"/>
      <c r="G137" s="940"/>
      <c r="H137" s="940"/>
      <c r="I137" s="940"/>
      <c r="J137" s="940"/>
      <c r="K137" s="940"/>
      <c r="L137" s="940"/>
      <c r="M137" s="940"/>
      <c r="N137" s="940"/>
      <c r="O137" s="940"/>
      <c r="P137" s="941"/>
      <c r="Q137" s="7"/>
      <c r="R137" s="7"/>
    </row>
    <row r="138" spans="2:18" ht="21" customHeight="1">
      <c r="B138" s="928" t="s">
        <v>0</v>
      </c>
      <c r="C138" s="929"/>
      <c r="D138" s="835" t="s">
        <v>87</v>
      </c>
      <c r="E138" s="835"/>
      <c r="F138" s="835"/>
      <c r="G138" s="835"/>
      <c r="H138" s="835"/>
      <c r="I138" s="835"/>
      <c r="J138" s="835"/>
      <c r="K138" s="835"/>
      <c r="L138" s="835"/>
      <c r="M138" s="835"/>
      <c r="N138" s="835"/>
      <c r="O138" s="835"/>
      <c r="P138" s="96"/>
      <c r="Q138" s="3"/>
      <c r="R138" s="3"/>
    </row>
    <row r="139" spans="2:18" ht="8.1" customHeight="1">
      <c r="B139" s="77"/>
      <c r="C139" s="78"/>
      <c r="D139" s="79"/>
      <c r="E139" s="79"/>
      <c r="F139" s="79"/>
      <c r="G139" s="79"/>
      <c r="H139" s="79"/>
      <c r="I139" s="79"/>
      <c r="J139" s="79"/>
      <c r="K139" s="79"/>
      <c r="L139" s="79"/>
      <c r="M139" s="79"/>
      <c r="N139" s="79"/>
      <c r="O139" s="79"/>
      <c r="P139" s="53"/>
      <c r="Q139" s="3"/>
      <c r="R139" s="3"/>
    </row>
    <row r="140" spans="2:18" ht="26.25" customHeight="1">
      <c r="B140" s="35" t="s">
        <v>70</v>
      </c>
      <c r="C140" s="575" t="str">
        <f>IF(SUM(Prevention!D19:P19)=0,"0",SUM(Prevention!D19:P19))</f>
        <v>0</v>
      </c>
      <c r="D140" s="4"/>
      <c r="E140" s="4"/>
      <c r="F140" s="4"/>
      <c r="G140" s="4"/>
      <c r="H140" s="4"/>
      <c r="I140" s="4"/>
      <c r="J140" s="4"/>
      <c r="K140" s="4"/>
      <c r="L140" s="4"/>
      <c r="M140" s="4"/>
      <c r="N140" s="4"/>
      <c r="O140" s="4"/>
      <c r="P140" s="96"/>
      <c r="Q140" s="3"/>
      <c r="R140" s="3"/>
    </row>
    <row r="141" spans="2:18" ht="7.5" customHeight="1">
      <c r="B141" s="35"/>
      <c r="C141" s="10"/>
      <c r="D141" s="4"/>
      <c r="E141" s="4"/>
      <c r="F141" s="4"/>
      <c r="G141" s="4"/>
      <c r="H141" s="4"/>
      <c r="I141" s="4"/>
      <c r="J141" s="4"/>
      <c r="K141" s="4"/>
      <c r="L141" s="4"/>
      <c r="M141" s="4"/>
      <c r="N141" s="4"/>
      <c r="O141" s="4"/>
      <c r="P141" s="96"/>
      <c r="Q141" s="3"/>
      <c r="R141" s="3"/>
    </row>
    <row r="142" spans="2:18" ht="8.85" customHeight="1">
      <c r="B142" s="81"/>
      <c r="C142" s="48"/>
      <c r="D142" s="79"/>
      <c r="E142" s="79"/>
      <c r="F142" s="79"/>
      <c r="G142" s="79"/>
      <c r="H142" s="79"/>
      <c r="I142" s="79"/>
      <c r="J142" s="79"/>
      <c r="K142" s="79"/>
      <c r="L142" s="79"/>
      <c r="M142" s="79"/>
      <c r="N142" s="79"/>
      <c r="O142" s="79"/>
      <c r="P142" s="53"/>
      <c r="Q142" s="3"/>
      <c r="R142" s="3"/>
    </row>
    <row r="143" spans="2:18" ht="26.1" customHeight="1">
      <c r="B143" s="35" t="s">
        <v>71</v>
      </c>
      <c r="C143" s="575" t="str">
        <f>IF(SUM(Prevention!D22:P22)=0,"0",SUM(Prevention!D22:P22))</f>
        <v>0</v>
      </c>
      <c r="D143" s="4"/>
      <c r="E143" s="4"/>
      <c r="F143" s="4"/>
      <c r="G143" s="4"/>
      <c r="H143" s="4"/>
      <c r="I143" s="4"/>
      <c r="J143" s="4"/>
      <c r="K143" s="4"/>
      <c r="L143" s="4"/>
      <c r="M143" s="4"/>
      <c r="N143" s="4"/>
      <c r="O143" s="4"/>
      <c r="P143" s="96"/>
      <c r="Q143" s="3"/>
      <c r="R143" s="3"/>
    </row>
    <row r="144" spans="2:18" ht="7.5" customHeight="1">
      <c r="B144" s="33"/>
      <c r="C144" s="8"/>
      <c r="D144" s="4"/>
      <c r="E144" s="4"/>
      <c r="F144" s="4"/>
      <c r="G144" s="4"/>
      <c r="H144" s="4"/>
      <c r="I144" s="4"/>
      <c r="J144" s="4"/>
      <c r="K144" s="4"/>
      <c r="L144" s="4"/>
      <c r="M144" s="4"/>
      <c r="N144" s="4"/>
      <c r="O144" s="4"/>
      <c r="P144" s="96"/>
      <c r="Q144" s="3"/>
      <c r="R144" s="3"/>
    </row>
    <row r="145" spans="1:18" ht="8.85" customHeight="1">
      <c r="B145" s="122"/>
      <c r="C145" s="123"/>
      <c r="D145" s="105"/>
      <c r="E145" s="105"/>
      <c r="F145" s="105"/>
      <c r="G145" s="105"/>
      <c r="H145" s="105"/>
      <c r="I145" s="105"/>
      <c r="J145" s="105"/>
      <c r="K145" s="105"/>
      <c r="L145" s="105"/>
      <c r="M145" s="105"/>
      <c r="N145" s="105"/>
      <c r="O145" s="105"/>
      <c r="P145" s="106"/>
      <c r="Q145" s="3"/>
      <c r="R145" s="3"/>
    </row>
    <row r="146" spans="1:18" ht="26.25" customHeight="1">
      <c r="B146" s="118" t="s">
        <v>33</v>
      </c>
      <c r="C146" s="575" t="str">
        <f>IF(SUM(C140,C143)=0,"subtotal",SUM(C140,C143))</f>
        <v>subtotal</v>
      </c>
      <c r="D146" s="4"/>
      <c r="E146" s="4"/>
      <c r="F146" s="4"/>
      <c r="G146" s="4"/>
      <c r="H146" s="4"/>
      <c r="I146" s="4"/>
      <c r="J146" s="4"/>
      <c r="K146" s="4"/>
      <c r="L146" s="4"/>
      <c r="M146" s="4"/>
      <c r="N146" s="4"/>
      <c r="O146" s="4"/>
      <c r="P146" s="124"/>
      <c r="Q146" s="3"/>
      <c r="R146" s="3"/>
    </row>
    <row r="147" spans="1:18" ht="9.6" customHeight="1">
      <c r="B147" s="125"/>
      <c r="C147" s="108"/>
      <c r="D147" s="109"/>
      <c r="E147" s="109"/>
      <c r="F147" s="109"/>
      <c r="G147" s="109"/>
      <c r="H147" s="109"/>
      <c r="I147" s="109"/>
      <c r="J147" s="109"/>
      <c r="K147" s="109"/>
      <c r="L147" s="109"/>
      <c r="M147" s="109"/>
      <c r="N147" s="109"/>
      <c r="O147" s="109"/>
      <c r="P147" s="110"/>
      <c r="Q147" s="3"/>
      <c r="R147" s="3"/>
    </row>
    <row r="148" spans="1:18" ht="8.1" customHeight="1">
      <c r="A148" s="2"/>
      <c r="B148" s="8"/>
      <c r="C148" s="8"/>
      <c r="D148" s="4"/>
      <c r="E148" s="4"/>
      <c r="F148" s="4"/>
      <c r="G148" s="4"/>
      <c r="H148" s="4"/>
      <c r="I148" s="4"/>
      <c r="J148" s="4"/>
      <c r="K148" s="4"/>
      <c r="L148" s="4"/>
      <c r="M148" s="4"/>
      <c r="N148" s="4"/>
      <c r="O148" s="4"/>
      <c r="P148" s="85"/>
      <c r="Q148" s="3"/>
      <c r="R148" s="3"/>
    </row>
    <row r="149" spans="1:18" ht="19.350000000000001" customHeight="1">
      <c r="A149" s="2"/>
      <c r="B149" s="8"/>
      <c r="C149" s="892"/>
      <c r="D149" s="892"/>
      <c r="E149" s="893"/>
      <c r="F149" s="893"/>
      <c r="G149" s="893"/>
      <c r="H149" s="893"/>
      <c r="I149" s="139"/>
      <c r="J149" s="139"/>
      <c r="K149" s="139"/>
      <c r="L149" s="139"/>
      <c r="M149" s="139"/>
      <c r="N149" s="139"/>
      <c r="O149" s="139"/>
      <c r="P149" s="111"/>
      <c r="Q149" s="3"/>
      <c r="R149" s="3"/>
    </row>
    <row r="150" spans="1:18" ht="20.25" customHeight="1">
      <c r="A150" s="2"/>
      <c r="B150" s="8"/>
      <c r="C150" s="140"/>
      <c r="D150" s="141"/>
      <c r="E150" s="140"/>
      <c r="F150" s="141"/>
      <c r="G150" s="140"/>
      <c r="H150" s="141"/>
      <c r="I150" s="139"/>
      <c r="J150" s="139"/>
      <c r="K150" s="139"/>
      <c r="L150" s="139"/>
      <c r="M150" s="139"/>
      <c r="N150" s="139"/>
      <c r="O150" s="139"/>
      <c r="P150" s="111"/>
      <c r="Q150" s="3"/>
      <c r="R150" s="3"/>
    </row>
    <row r="151" spans="1:18" ht="11.1" customHeight="1">
      <c r="B151" s="8"/>
      <c r="C151" s="8"/>
      <c r="D151" s="139"/>
      <c r="E151" s="139"/>
      <c r="F151" s="139"/>
      <c r="G151" s="139"/>
      <c r="H151" s="139"/>
      <c r="I151" s="139"/>
      <c r="J151" s="139"/>
      <c r="K151" s="139"/>
      <c r="L151" s="139"/>
      <c r="M151" s="139"/>
      <c r="N151" s="139"/>
      <c r="O151" s="139"/>
      <c r="P151" s="111"/>
      <c r="Q151" s="3"/>
      <c r="R151" s="3"/>
    </row>
    <row r="152" spans="1:18" ht="21.75" customHeight="1">
      <c r="B152" s="142"/>
      <c r="C152" s="14"/>
      <c r="D152" s="14"/>
      <c r="E152" s="14"/>
      <c r="F152" s="14"/>
      <c r="G152" s="14"/>
      <c r="H152" s="14"/>
      <c r="I152" s="139"/>
      <c r="J152" s="139"/>
      <c r="K152" s="139"/>
      <c r="L152" s="139"/>
      <c r="M152" s="139"/>
      <c r="N152" s="139"/>
      <c r="O152" s="139"/>
      <c r="P152" s="111"/>
      <c r="Q152" s="3"/>
      <c r="R152" s="3"/>
    </row>
    <row r="153" spans="1:18" ht="7.5" customHeight="1">
      <c r="B153" s="142"/>
      <c r="C153" s="14"/>
      <c r="D153" s="139"/>
      <c r="E153" s="139"/>
      <c r="F153" s="139"/>
      <c r="G153" s="139"/>
      <c r="H153" s="139"/>
      <c r="I153" s="139"/>
      <c r="J153" s="139"/>
      <c r="K153" s="139"/>
      <c r="L153" s="139"/>
      <c r="M153" s="139"/>
      <c r="N153" s="139"/>
      <c r="O153" s="139"/>
      <c r="P153" s="111"/>
      <c r="Q153" s="3"/>
      <c r="R153" s="3"/>
    </row>
    <row r="154" spans="1:18" ht="8.85" customHeight="1">
      <c r="B154" s="142"/>
      <c r="C154" s="14"/>
      <c r="D154" s="139"/>
      <c r="E154" s="139"/>
      <c r="F154" s="139"/>
      <c r="G154" s="139"/>
      <c r="H154" s="139"/>
      <c r="I154" s="139"/>
      <c r="J154" s="139"/>
      <c r="K154" s="139"/>
      <c r="L154" s="139"/>
      <c r="M154" s="139"/>
      <c r="N154" s="139"/>
      <c r="O154" s="139"/>
      <c r="P154" s="111"/>
      <c r="Q154" s="3"/>
      <c r="R154" s="3"/>
    </row>
    <row r="155" spans="1:18" ht="23.1" customHeight="1">
      <c r="B155" s="142"/>
      <c r="C155" s="14"/>
      <c r="D155" s="14"/>
      <c r="E155" s="14"/>
      <c r="F155" s="14"/>
      <c r="G155" s="14"/>
      <c r="H155" s="14"/>
      <c r="I155" s="139"/>
      <c r="J155" s="139"/>
      <c r="K155" s="139"/>
      <c r="L155" s="139"/>
      <c r="M155" s="139"/>
      <c r="N155" s="139"/>
      <c r="O155" s="139"/>
      <c r="P155" s="111"/>
      <c r="Q155" s="3"/>
      <c r="R155" s="3"/>
    </row>
    <row r="156" spans="1:18" ht="9.6" customHeight="1">
      <c r="B156" s="8"/>
      <c r="C156" s="8"/>
      <c r="D156" s="139"/>
      <c r="E156" s="139"/>
      <c r="F156" s="139"/>
      <c r="G156" s="139"/>
      <c r="H156" s="139"/>
      <c r="I156" s="139"/>
      <c r="J156" s="139"/>
      <c r="K156" s="139"/>
      <c r="L156" s="139"/>
      <c r="M156" s="139"/>
      <c r="N156" s="139"/>
      <c r="O156" s="139"/>
      <c r="P156" s="111"/>
      <c r="Q156" s="3"/>
      <c r="R156" s="3"/>
    </row>
    <row r="157" spans="1:18" ht="8.85" customHeight="1">
      <c r="B157" s="142"/>
      <c r="C157" s="14"/>
      <c r="D157" s="139"/>
      <c r="E157" s="139"/>
      <c r="F157" s="139"/>
      <c r="G157" s="139"/>
      <c r="H157" s="139"/>
      <c r="I157" s="139"/>
      <c r="J157" s="139"/>
      <c r="K157" s="139"/>
      <c r="L157" s="139"/>
      <c r="M157" s="139"/>
      <c r="N157" s="139"/>
      <c r="O157" s="139"/>
      <c r="P157" s="111"/>
      <c r="Q157" s="3"/>
      <c r="R157" s="3"/>
    </row>
    <row r="158" spans="1:18">
      <c r="B158" s="15"/>
      <c r="C158" s="16"/>
      <c r="D158" s="16"/>
      <c r="E158" s="16"/>
      <c r="F158" s="16"/>
      <c r="G158" s="16"/>
      <c r="H158" s="16"/>
      <c r="I158" s="16"/>
      <c r="J158" s="16"/>
      <c r="K158" s="16"/>
      <c r="L158" s="16"/>
      <c r="M158" s="16"/>
      <c r="N158" s="16"/>
      <c r="O158" s="17"/>
      <c r="P158" s="408"/>
    </row>
    <row r="159" spans="1:18" ht="20.25" customHeight="1">
      <c r="B159" s="18" t="s">
        <v>34</v>
      </c>
      <c r="C159" s="917" t="str">
        <f>C$2</f>
        <v>USAID Tujenge Jamii</v>
      </c>
      <c r="D159" s="917"/>
      <c r="E159" s="917"/>
      <c r="F159" s="917"/>
      <c r="G159" s="2"/>
      <c r="H159" s="946" t="s">
        <v>66</v>
      </c>
      <c r="I159" s="946"/>
      <c r="J159" s="946"/>
      <c r="K159" s="59" t="str">
        <f>K$2</f>
        <v/>
      </c>
      <c r="L159" s="57"/>
      <c r="M159" s="47" t="s">
        <v>35</v>
      </c>
      <c r="N159" s="917">
        <f>N2</f>
        <v>0</v>
      </c>
      <c r="O159" s="917"/>
      <c r="P159" s="408"/>
    </row>
    <row r="160" spans="1:18" s="102" customFormat="1" ht="22.35" customHeight="1">
      <c r="B160" s="906" t="str">
        <f>CONCATENATE(K$2,": HTS_TST (Facility) - PITC Modality: STI Clinic")</f>
        <v>: HTS_TST (Facility) - PITC Modality: STI Clinic</v>
      </c>
      <c r="C160" s="907"/>
      <c r="D160" s="907"/>
      <c r="E160" s="907"/>
      <c r="F160" s="907"/>
      <c r="G160" s="907"/>
      <c r="H160" s="907"/>
      <c r="I160" s="907"/>
      <c r="J160" s="907"/>
      <c r="K160" s="907"/>
      <c r="L160" s="907"/>
      <c r="M160" s="907"/>
      <c r="N160" s="907"/>
      <c r="O160" s="907"/>
      <c r="P160" s="907"/>
      <c r="Q160" s="61"/>
      <c r="R160" s="61"/>
    </row>
    <row r="161" spans="2:18" ht="24.75" customHeight="1">
      <c r="B161" s="913" t="s">
        <v>0</v>
      </c>
      <c r="C161" s="918"/>
      <c r="D161" s="908" t="s">
        <v>88</v>
      </c>
      <c r="E161" s="909"/>
      <c r="F161" s="909"/>
      <c r="G161" s="909"/>
      <c r="H161" s="909"/>
      <c r="I161" s="909"/>
      <c r="J161" s="909"/>
      <c r="K161" s="909"/>
      <c r="L161" s="909"/>
      <c r="M161" s="909"/>
      <c r="N161" s="909"/>
      <c r="O161" s="909"/>
      <c r="P161" s="53"/>
      <c r="Q161" s="3"/>
      <c r="R161" s="3"/>
    </row>
    <row r="162" spans="2:18" ht="15" customHeight="1">
      <c r="B162" s="33"/>
      <c r="C162" s="8"/>
      <c r="D162" s="4"/>
      <c r="E162" s="4"/>
      <c r="F162" s="4"/>
      <c r="G162" s="4"/>
      <c r="H162" s="4"/>
      <c r="I162" s="4"/>
      <c r="J162" s="4"/>
      <c r="K162" s="4"/>
      <c r="L162" s="4"/>
      <c r="M162" s="4"/>
      <c r="N162" s="4"/>
      <c r="O162" s="79"/>
      <c r="P162" s="92"/>
      <c r="Q162" s="3"/>
      <c r="R162" s="3"/>
    </row>
    <row r="163" spans="2:18">
      <c r="B163" s="898"/>
      <c r="C163" s="12"/>
      <c r="D163" s="12"/>
      <c r="E163" s="12"/>
      <c r="F163" s="12"/>
      <c r="G163" s="12"/>
      <c r="H163" s="12"/>
      <c r="I163" s="12"/>
      <c r="J163" s="12"/>
      <c r="K163" s="12"/>
      <c r="L163" s="12"/>
      <c r="M163" s="12"/>
      <c r="N163" s="12"/>
      <c r="O163" s="97"/>
      <c r="P163" s="98"/>
      <c r="Q163" s="3"/>
      <c r="R163" s="3"/>
    </row>
    <row r="164" spans="2:18" ht="22.35" customHeight="1">
      <c r="B164" s="899"/>
      <c r="C164" s="900" t="s">
        <v>5</v>
      </c>
      <c r="D164" s="901"/>
      <c r="E164" s="902" t="s">
        <v>9</v>
      </c>
      <c r="F164" s="903"/>
      <c r="G164" s="902" t="s">
        <v>22</v>
      </c>
      <c r="H164" s="903"/>
      <c r="I164" s="902" t="s">
        <v>23</v>
      </c>
      <c r="J164" s="903"/>
      <c r="K164" s="902" t="s">
        <v>24</v>
      </c>
      <c r="L164" s="903"/>
      <c r="M164" s="902" t="s">
        <v>25</v>
      </c>
      <c r="N164" s="903"/>
      <c r="O164" s="902" t="s">
        <v>26</v>
      </c>
      <c r="P164" s="903"/>
      <c r="Q164" s="3"/>
      <c r="R164" s="3"/>
    </row>
    <row r="165" spans="2:18" s="87" customFormat="1" ht="17.100000000000001" customHeight="1">
      <c r="B165" s="88"/>
      <c r="C165" s="89" t="s">
        <v>73</v>
      </c>
      <c r="D165" s="90" t="s">
        <v>74</v>
      </c>
      <c r="E165" s="89" t="s">
        <v>73</v>
      </c>
      <c r="F165" s="90" t="s">
        <v>74</v>
      </c>
      <c r="G165" s="89" t="s">
        <v>73</v>
      </c>
      <c r="H165" s="90" t="s">
        <v>74</v>
      </c>
      <c r="I165" s="89" t="s">
        <v>73</v>
      </c>
      <c r="J165" s="90" t="s">
        <v>74</v>
      </c>
      <c r="K165" s="89" t="s">
        <v>73</v>
      </c>
      <c r="L165" s="90" t="s">
        <v>74</v>
      </c>
      <c r="M165" s="89" t="s">
        <v>73</v>
      </c>
      <c r="N165" s="90" t="s">
        <v>74</v>
      </c>
      <c r="O165" s="89" t="s">
        <v>73</v>
      </c>
      <c r="P165" s="90" t="s">
        <v>74</v>
      </c>
      <c r="Q165" s="91"/>
      <c r="R165" s="91"/>
    </row>
    <row r="166" spans="2:18">
      <c r="B166" s="86"/>
      <c r="C166" s="63"/>
      <c r="D166" s="75"/>
      <c r="E166" s="63"/>
      <c r="F166" s="75"/>
      <c r="G166" s="63"/>
      <c r="H166" s="75"/>
      <c r="I166" s="63"/>
      <c r="J166" s="75"/>
      <c r="K166" s="63"/>
      <c r="L166" s="75"/>
      <c r="M166" s="63"/>
      <c r="N166" s="75"/>
      <c r="O166" s="75"/>
      <c r="P166" s="53"/>
      <c r="Q166" s="3"/>
      <c r="R166" s="3"/>
    </row>
    <row r="167" spans="2:18" ht="24" customHeight="1">
      <c r="B167" s="307" t="s">
        <v>46</v>
      </c>
      <c r="C167" s="579">
        <f>SUMPRODUCT(($G$2='HTS_TST_STI Clinic'!$E$2:$E$350)*('HTS_TST_STI Clinic'!G$2:G$350))</f>
        <v>0</v>
      </c>
      <c r="D167" s="579">
        <f>SUMPRODUCT(($G$2='HTS_TST_STI Clinic'!$E$2:$E$350)*('HTS_TST_STI Clinic'!H$2:H$350))</f>
        <v>0</v>
      </c>
      <c r="E167" s="579">
        <f>SUMPRODUCT(($G$2='HTS_TST_STI Clinic'!$E$2:$E$350)*('HTS_TST_STI Clinic'!I$2:I$350))</f>
        <v>0</v>
      </c>
      <c r="F167" s="579">
        <f>SUMPRODUCT(($G$2='HTS_TST_STI Clinic'!$E$2:$E$350)*('HTS_TST_STI Clinic'!J$2:J$350))</f>
        <v>0</v>
      </c>
      <c r="G167" s="579">
        <f>SUMPRODUCT(($G$2='HTS_TST_STI Clinic'!$E$2:$E$350)*('HTS_TST_STI Clinic'!K$2:K$350))</f>
        <v>0</v>
      </c>
      <c r="H167" s="579">
        <f>SUMPRODUCT(($G$2='HTS_TST_STI Clinic'!$E$2:$E$350)*('HTS_TST_STI Clinic'!L$2:L$350))</f>
        <v>0</v>
      </c>
      <c r="I167" s="579">
        <f>SUMPRODUCT(($G$2='HTS_TST_STI Clinic'!$E$2:$E$350)*('HTS_TST_STI Clinic'!M$2:M$350))</f>
        <v>0</v>
      </c>
      <c r="J167" s="579">
        <f>SUMPRODUCT(($G$2='HTS_TST_STI Clinic'!$E$2:$E$350)*('HTS_TST_STI Clinic'!N$2:N$350))</f>
        <v>0</v>
      </c>
      <c r="K167" s="579">
        <f>SUMPRODUCT(($G$2='HTS_TST_STI Clinic'!$E$2:$E$350)*('HTS_TST_STI Clinic'!O$2:O$350))</f>
        <v>0</v>
      </c>
      <c r="L167" s="579">
        <f>SUMPRODUCT(($G$2='HTS_TST_STI Clinic'!$E$2:$E$350)*('HTS_TST_STI Clinic'!P$2:P$350))</f>
        <v>0</v>
      </c>
      <c r="M167" s="579">
        <f>SUMPRODUCT(($G$2='HTS_TST_STI Clinic'!$E$2:$E$350)*('HTS_TST_STI Clinic'!Q$2:Q$350))</f>
        <v>0</v>
      </c>
      <c r="N167" s="579">
        <f>SUMPRODUCT(($G$2='HTS_TST_STI Clinic'!$E$2:$E$350)*('HTS_TST_STI Clinic'!R$2:R$350))</f>
        <v>0</v>
      </c>
      <c r="O167" s="579">
        <f>SUMPRODUCT(($G$2='HTS_TST_STI Clinic'!$E$2:$E$350)*('HTS_TST_STI Clinic'!S$2:S$350))</f>
        <v>0</v>
      </c>
      <c r="P167" s="579">
        <f>SUMPRODUCT(($G$2='HTS_TST_STI Clinic'!$E$2:$E$350)*('HTS_TST_STI Clinic'!T$2:T$350))</f>
        <v>0</v>
      </c>
      <c r="Q167" s="3"/>
      <c r="R167" s="3"/>
    </row>
    <row r="168" spans="2:18">
      <c r="B168" s="44"/>
      <c r="C168" s="45"/>
      <c r="D168" s="45"/>
      <c r="E168" s="45"/>
      <c r="F168" s="45"/>
      <c r="G168" s="45"/>
      <c r="H168" s="45"/>
      <c r="I168" s="45"/>
      <c r="J168" s="45"/>
      <c r="K168" s="45"/>
      <c r="L168" s="45"/>
      <c r="M168" s="45"/>
      <c r="N168" s="45"/>
      <c r="O168" s="45"/>
      <c r="P168" s="46"/>
      <c r="Q168" s="3"/>
      <c r="R168" s="3"/>
    </row>
    <row r="169" spans="2:18" ht="8.25" customHeight="1">
      <c r="B169" s="86"/>
      <c r="C169" s="63"/>
      <c r="D169" s="75"/>
      <c r="E169" s="63"/>
      <c r="F169" s="75"/>
      <c r="G169" s="63"/>
      <c r="H169" s="75"/>
      <c r="I169" s="63"/>
      <c r="J169" s="75"/>
      <c r="K169" s="63"/>
      <c r="L169" s="75"/>
      <c r="M169" s="63"/>
      <c r="N169" s="75"/>
      <c r="O169" s="75"/>
      <c r="P169" s="53"/>
      <c r="Q169" s="3"/>
      <c r="R169" s="3"/>
    </row>
    <row r="170" spans="2:18" ht="22.5" customHeight="1">
      <c r="B170" s="307" t="s">
        <v>47</v>
      </c>
      <c r="C170" s="579">
        <f>SUMPRODUCT(($G$2='HTS_TST_STI Clinic'!$E$2:$E$350)*('HTS_TST_STI Clinic'!U$2:U$350))</f>
        <v>0</v>
      </c>
      <c r="D170" s="579">
        <f>SUMPRODUCT(($G$2='HTS_TST_STI Clinic'!$E$2:$E$350)*('HTS_TST_STI Clinic'!V$2:V$350))</f>
        <v>0</v>
      </c>
      <c r="E170" s="579">
        <f>SUMPRODUCT(($G$2='HTS_TST_STI Clinic'!$E$2:$E$350)*('HTS_TST_STI Clinic'!W$2:W$350))</f>
        <v>0</v>
      </c>
      <c r="F170" s="579">
        <f>SUMPRODUCT(($G$2='HTS_TST_STI Clinic'!$E$2:$E$350)*('HTS_TST_STI Clinic'!X$2:X$350))</f>
        <v>0</v>
      </c>
      <c r="G170" s="579">
        <f>SUMPRODUCT(($G$2='HTS_TST_STI Clinic'!$E$2:$E$350)*('HTS_TST_STI Clinic'!Y$2:Y$350))</f>
        <v>0</v>
      </c>
      <c r="H170" s="579">
        <f>SUMPRODUCT(($G$2='HTS_TST_STI Clinic'!$E$2:$E$350)*('HTS_TST_STI Clinic'!Z$2:Z$350))</f>
        <v>0</v>
      </c>
      <c r="I170" s="579">
        <f>SUMPRODUCT(($G$2='HTS_TST_STI Clinic'!$E$2:$E$350)*('HTS_TST_STI Clinic'!AA$2:AA$350))</f>
        <v>0</v>
      </c>
      <c r="J170" s="579">
        <f>SUMPRODUCT(($G$2='HTS_TST_STI Clinic'!$E$2:$E$350)*('HTS_TST_STI Clinic'!AB$2:AB$350))</f>
        <v>0</v>
      </c>
      <c r="K170" s="579">
        <f>SUMPRODUCT(($G$2='HTS_TST_STI Clinic'!$E$2:$E$350)*('HTS_TST_STI Clinic'!AC$2:AC$350))</f>
        <v>0</v>
      </c>
      <c r="L170" s="579">
        <f>SUMPRODUCT(($G$2='HTS_TST_STI Clinic'!$E$2:$E$350)*('HTS_TST_STI Clinic'!AD$2:AD$350))</f>
        <v>0</v>
      </c>
      <c r="M170" s="579">
        <f>SUMPRODUCT(($G$2='HTS_TST_STI Clinic'!$E$2:$E$350)*('HTS_TST_STI Clinic'!AE$2:AE$350))</f>
        <v>0</v>
      </c>
      <c r="N170" s="579">
        <f>SUMPRODUCT(($G$2='HTS_TST_STI Clinic'!$E$2:$E$350)*('HTS_TST_STI Clinic'!AF$2:AF$350))</f>
        <v>0</v>
      </c>
      <c r="O170" s="579">
        <f>SUMPRODUCT(($G$2='HTS_TST_STI Clinic'!$E$2:$E$350)*('HTS_TST_STI Clinic'!AG$2:AG$350))</f>
        <v>0</v>
      </c>
      <c r="P170" s="579">
        <f>SUMPRODUCT(($G$2='HTS_TST_STI Clinic'!$E$2:$E$350)*('HTS_TST_STI Clinic'!AH$2:AH$350))</f>
        <v>0</v>
      </c>
      <c r="Q170" s="3"/>
      <c r="R170" s="3"/>
    </row>
    <row r="171" spans="2:18">
      <c r="B171" s="44"/>
      <c r="C171" s="45"/>
      <c r="D171" s="45"/>
      <c r="E171" s="45"/>
      <c r="F171" s="45"/>
      <c r="G171" s="45"/>
      <c r="H171" s="45"/>
      <c r="I171" s="45"/>
      <c r="J171" s="45"/>
      <c r="K171" s="45"/>
      <c r="L171" s="45"/>
      <c r="M171" s="45"/>
      <c r="N171" s="45"/>
      <c r="O171" s="45"/>
      <c r="P171" s="46"/>
      <c r="Q171" s="3"/>
      <c r="R171" s="3"/>
    </row>
    <row r="172" spans="2:18">
      <c r="B172" s="898"/>
      <c r="C172" s="12"/>
      <c r="D172" s="12"/>
      <c r="E172" s="12"/>
      <c r="F172" s="12"/>
      <c r="G172" s="12"/>
      <c r="H172" s="12"/>
      <c r="I172" s="12"/>
      <c r="J172" s="12"/>
      <c r="K172" s="12"/>
      <c r="L172" s="12"/>
      <c r="M172" s="12"/>
      <c r="N172" s="12"/>
      <c r="O172" s="50"/>
      <c r="P172" s="51"/>
      <c r="Q172" s="3"/>
      <c r="R172" s="3"/>
    </row>
    <row r="173" spans="2:18" ht="17.850000000000001" customHeight="1">
      <c r="B173" s="899"/>
      <c r="C173" s="900" t="s">
        <v>75</v>
      </c>
      <c r="D173" s="901"/>
      <c r="E173" s="902" t="s">
        <v>76</v>
      </c>
      <c r="F173" s="903"/>
      <c r="G173" s="902" t="s">
        <v>77</v>
      </c>
      <c r="H173" s="903"/>
      <c r="I173" s="902" t="s">
        <v>78</v>
      </c>
      <c r="J173" s="903"/>
      <c r="K173" s="902" t="s">
        <v>79</v>
      </c>
      <c r="L173" s="903"/>
      <c r="M173" s="902" t="s">
        <v>80</v>
      </c>
      <c r="N173" s="903"/>
      <c r="O173" s="915"/>
      <c r="P173" s="905"/>
      <c r="Q173" s="3"/>
      <c r="R173" s="3"/>
    </row>
    <row r="174" spans="2:18" s="87" customFormat="1" ht="17.850000000000001" customHeight="1">
      <c r="B174" s="88"/>
      <c r="C174" s="89" t="s">
        <v>73</v>
      </c>
      <c r="D174" s="90" t="s">
        <v>74</v>
      </c>
      <c r="E174" s="89" t="s">
        <v>73</v>
      </c>
      <c r="F174" s="90" t="s">
        <v>74</v>
      </c>
      <c r="G174" s="89" t="s">
        <v>73</v>
      </c>
      <c r="H174" s="90" t="s">
        <v>74</v>
      </c>
      <c r="I174" s="89" t="s">
        <v>73</v>
      </c>
      <c r="J174" s="90" t="s">
        <v>74</v>
      </c>
      <c r="K174" s="89" t="s">
        <v>73</v>
      </c>
      <c r="L174" s="90" t="s">
        <v>74</v>
      </c>
      <c r="M174" s="89" t="s">
        <v>73</v>
      </c>
      <c r="N174" s="90" t="s">
        <v>74</v>
      </c>
      <c r="O174" s="100"/>
      <c r="P174" s="90"/>
      <c r="Q174" s="91"/>
      <c r="R174" s="91"/>
    </row>
    <row r="175" spans="2:18" ht="11.25" customHeight="1">
      <c r="B175" s="86"/>
      <c r="C175" s="63"/>
      <c r="D175" s="75"/>
      <c r="E175" s="63"/>
      <c r="F175" s="75"/>
      <c r="G175" s="63"/>
      <c r="H175" s="75"/>
      <c r="I175" s="63"/>
      <c r="J175" s="75"/>
      <c r="K175" s="63"/>
      <c r="L175" s="75"/>
      <c r="M175" s="63"/>
      <c r="N175" s="75"/>
      <c r="O175" s="408"/>
      <c r="P175" s="53"/>
      <c r="Q175" s="3"/>
      <c r="R175" s="3"/>
    </row>
    <row r="176" spans="2:18" ht="23.25" customHeight="1">
      <c r="B176" s="307" t="s">
        <v>46</v>
      </c>
      <c r="C176" s="579">
        <f>SUMPRODUCT(($G$2='HTS_TST_STI Clinic'!$E$2:$E$350)*('HTS_TST_STI Clinic'!AI$2:AI$350))</f>
        <v>0</v>
      </c>
      <c r="D176" s="579">
        <f>SUMPRODUCT(($G$2='HTS_TST_STI Clinic'!$E$2:$E$350)*('HTS_TST_STI Clinic'!AJ$2:AJ$350))</f>
        <v>0</v>
      </c>
      <c r="E176" s="579">
        <f>SUMPRODUCT(($G$2='HTS_TST_STI Clinic'!$E$2:$E$350)*('HTS_TST_STI Clinic'!AK$2:AK$350))</f>
        <v>0</v>
      </c>
      <c r="F176" s="579">
        <f>SUMPRODUCT(($G$2='HTS_TST_STI Clinic'!$E$2:$E$350)*('HTS_TST_STI Clinic'!AL$2:AL$350))</f>
        <v>0</v>
      </c>
      <c r="G176" s="579">
        <f>SUMPRODUCT(($G$2='HTS_TST_STI Clinic'!$E$2:$E$350)*('HTS_TST_STI Clinic'!AM$2:AM$350))</f>
        <v>0</v>
      </c>
      <c r="H176" s="579">
        <f>SUMPRODUCT(($G$2='HTS_TST_STI Clinic'!$E$2:$E$350)*('HTS_TST_STI Clinic'!AN$2:AN$350))</f>
        <v>0</v>
      </c>
      <c r="I176" s="579">
        <f>SUMPRODUCT(($G$2='HTS_TST_STI Clinic'!$E$2:$E$350)*('HTS_TST_STI Clinic'!AO$2:AO$350))</f>
        <v>0</v>
      </c>
      <c r="J176" s="579">
        <f>SUMPRODUCT(($G$2='HTS_TST_STI Clinic'!$E$2:$E$350)*('HTS_TST_STI Clinic'!AP$2:AP$350))</f>
        <v>0</v>
      </c>
      <c r="K176" s="579">
        <f>SUMPRODUCT(($G$2='HTS_TST_STI Clinic'!$E$2:$E$350)*('HTS_TST_STI Clinic'!AQ$2:AQ$350))</f>
        <v>0</v>
      </c>
      <c r="L176" s="579">
        <f>SUMPRODUCT(($G$2='HTS_TST_STI Clinic'!$E$2:$E$350)*('HTS_TST_STI Clinic'!AR$2:AR$350))</f>
        <v>0</v>
      </c>
      <c r="M176" s="579">
        <f>SUMPRODUCT(($G$2='HTS_TST_STI Clinic'!$E$2:$E$350)*('HTS_TST_STI Clinic'!AS$2:AS$350))</f>
        <v>0</v>
      </c>
      <c r="N176" s="579">
        <f>SUMPRODUCT(($G$2='HTS_TST_STI Clinic'!$E$2:$E$350)*('HTS_TST_STI Clinic'!AT$2:AT$350))</f>
        <v>0</v>
      </c>
      <c r="O176" s="409"/>
      <c r="P176" s="76"/>
      <c r="Q176" s="3"/>
      <c r="R176" s="3"/>
    </row>
    <row r="177" spans="2:18" ht="8.25" customHeight="1">
      <c r="B177" s="44"/>
      <c r="C177" s="45"/>
      <c r="D177" s="45"/>
      <c r="E177" s="45"/>
      <c r="F177" s="45"/>
      <c r="G177" s="45"/>
      <c r="H177" s="45"/>
      <c r="I177" s="45"/>
      <c r="J177" s="45"/>
      <c r="K177" s="45"/>
      <c r="L177" s="45"/>
      <c r="M177" s="45"/>
      <c r="N177" s="45"/>
      <c r="O177" s="45"/>
      <c r="P177" s="46"/>
      <c r="Q177" s="3"/>
      <c r="R177" s="3"/>
    </row>
    <row r="178" spans="2:18" ht="8.25" customHeight="1">
      <c r="B178" s="86"/>
      <c r="C178" s="63"/>
      <c r="D178" s="75"/>
      <c r="E178" s="63"/>
      <c r="F178" s="75"/>
      <c r="G178" s="63"/>
      <c r="H178" s="75"/>
      <c r="I178" s="63"/>
      <c r="J178" s="75"/>
      <c r="K178" s="63"/>
      <c r="L178" s="75"/>
      <c r="M178" s="63"/>
      <c r="N178" s="408"/>
      <c r="O178" s="408"/>
      <c r="P178" s="53"/>
      <c r="Q178" s="3"/>
      <c r="R178" s="3"/>
    </row>
    <row r="179" spans="2:18" ht="24.6" customHeight="1">
      <c r="B179" s="307" t="s">
        <v>47</v>
      </c>
      <c r="C179" s="579">
        <f>SUMPRODUCT(($G$2='HTS_TST_STI Clinic'!$E$2:$E$350)*('HTS_TST_STI Clinic'!AU$2:AU$350))</f>
        <v>0</v>
      </c>
      <c r="D179" s="579">
        <f>SUMPRODUCT(($G$2='HTS_TST_STI Clinic'!$E$2:$E$350)*('HTS_TST_STI Clinic'!AV$2:AV$350))</f>
        <v>0</v>
      </c>
      <c r="E179" s="579">
        <f>SUMPRODUCT(($G$2='HTS_TST_STI Clinic'!$E$2:$E$350)*('HTS_TST_STI Clinic'!AW$2:AW$350))</f>
        <v>0</v>
      </c>
      <c r="F179" s="579">
        <f>SUMPRODUCT(($G$2='HTS_TST_STI Clinic'!$E$2:$E$350)*('HTS_TST_STI Clinic'!AX$2:AX$350))</f>
        <v>0</v>
      </c>
      <c r="G179" s="579">
        <f>SUMPRODUCT(($G$2='HTS_TST_STI Clinic'!$E$2:$E$350)*('HTS_TST_STI Clinic'!AY$2:AY$350))</f>
        <v>0</v>
      </c>
      <c r="H179" s="579">
        <f>SUMPRODUCT(($G$2='HTS_TST_STI Clinic'!$E$2:$E$350)*('HTS_TST_STI Clinic'!AZ$2:AZ$350))</f>
        <v>0</v>
      </c>
      <c r="I179" s="579">
        <f>SUMPRODUCT(($G$2='HTS_TST_STI Clinic'!$E$2:$E$350)*('HTS_TST_STI Clinic'!BA$2:BA$350))</f>
        <v>0</v>
      </c>
      <c r="J179" s="579">
        <f>SUMPRODUCT(($G$2='HTS_TST_STI Clinic'!$E$2:$E$350)*('HTS_TST_STI Clinic'!BB$2:BB$350))</f>
        <v>0</v>
      </c>
      <c r="K179" s="579">
        <f>SUMPRODUCT(($G$2='HTS_TST_STI Clinic'!$E$2:$E$350)*('HTS_TST_STI Clinic'!BC$2:BC$350))</f>
        <v>0</v>
      </c>
      <c r="L179" s="579">
        <f>SUMPRODUCT(($G$2='HTS_TST_STI Clinic'!$E$2:$E$350)*('HTS_TST_STI Clinic'!BD$2:BD$350))</f>
        <v>0</v>
      </c>
      <c r="M179" s="579">
        <f>SUMPRODUCT(($G$2='HTS_TST_STI Clinic'!$E$2:$E$350)*('HTS_TST_STI Clinic'!BE$2:BE$350))</f>
        <v>0</v>
      </c>
      <c r="N179" s="579">
        <f>SUMPRODUCT(($G$2='HTS_TST_STI Clinic'!$E$2:$E$350)*('HTS_TST_STI Clinic'!BF$2:BF$350))</f>
        <v>0</v>
      </c>
      <c r="O179" s="409"/>
      <c r="P179" s="76"/>
      <c r="Q179" s="3"/>
      <c r="R179" s="3"/>
    </row>
    <row r="180" spans="2:18" ht="9.6" customHeight="1">
      <c r="B180" s="37"/>
      <c r="C180" s="3"/>
      <c r="D180" s="3"/>
      <c r="E180" s="3"/>
      <c r="F180" s="3"/>
      <c r="G180" s="3"/>
      <c r="H180" s="3"/>
      <c r="I180" s="3"/>
      <c r="J180" s="3"/>
      <c r="K180" s="3"/>
      <c r="L180" s="3"/>
      <c r="M180" s="3"/>
      <c r="N180" s="3"/>
      <c r="O180" s="3"/>
      <c r="P180" s="36"/>
      <c r="Q180" s="3"/>
      <c r="R180" s="3"/>
    </row>
    <row r="181" spans="2:18" ht="12" customHeight="1">
      <c r="B181" s="116"/>
      <c r="C181" s="112"/>
      <c r="D181" s="112"/>
      <c r="E181" s="112"/>
      <c r="F181" s="112"/>
      <c r="G181" s="112"/>
      <c r="H181" s="112"/>
      <c r="I181" s="112"/>
      <c r="J181" s="112"/>
      <c r="K181" s="112"/>
      <c r="L181" s="112"/>
      <c r="M181" s="112"/>
      <c r="N181" s="112"/>
      <c r="O181" s="112"/>
      <c r="P181" s="117"/>
      <c r="Q181" s="3"/>
      <c r="R181" s="3"/>
    </row>
    <row r="182" spans="2:18" ht="29.85" customHeight="1">
      <c r="B182" s="407" t="s">
        <v>81</v>
      </c>
      <c r="C182" s="581"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c r="B183" s="120"/>
      <c r="C183" s="114"/>
      <c r="D183" s="114"/>
      <c r="E183" s="114"/>
      <c r="F183" s="114"/>
      <c r="G183" s="114"/>
      <c r="H183" s="114"/>
      <c r="I183" s="114"/>
      <c r="J183" s="114"/>
      <c r="K183" s="114"/>
      <c r="L183" s="114"/>
      <c r="M183" s="114"/>
      <c r="N183" s="114"/>
      <c r="O183" s="114"/>
      <c r="P183" s="121"/>
      <c r="Q183" s="3"/>
      <c r="R183" s="3"/>
    </row>
    <row r="184" spans="2:18" s="102" customFormat="1" ht="22.35" customHeight="1">
      <c r="B184" s="906" t="str">
        <f>CONCATENATE(K$2,": HTS_TST (Facility) - PITC Modality: Emergency Ward")</f>
        <v>: HTS_TST (Facility) - PITC Modality: Emergency Ward</v>
      </c>
      <c r="C184" s="907"/>
      <c r="D184" s="907"/>
      <c r="E184" s="907"/>
      <c r="F184" s="907"/>
      <c r="G184" s="907"/>
      <c r="H184" s="907"/>
      <c r="I184" s="907"/>
      <c r="J184" s="907"/>
      <c r="K184" s="907"/>
      <c r="L184" s="907"/>
      <c r="M184" s="907"/>
      <c r="N184" s="907"/>
      <c r="O184" s="907"/>
      <c r="P184" s="907"/>
      <c r="Q184" s="61"/>
      <c r="R184" s="61"/>
    </row>
    <row r="185" spans="2:18" ht="24.75" customHeight="1">
      <c r="B185" s="913" t="s">
        <v>0</v>
      </c>
      <c r="C185" s="918"/>
      <c r="D185" s="908" t="s">
        <v>89</v>
      </c>
      <c r="E185" s="909"/>
      <c r="F185" s="909"/>
      <c r="G185" s="909"/>
      <c r="H185" s="909"/>
      <c r="I185" s="909"/>
      <c r="J185" s="909"/>
      <c r="K185" s="909"/>
      <c r="L185" s="909"/>
      <c r="M185" s="909"/>
      <c r="N185" s="909"/>
      <c r="O185" s="909"/>
      <c r="P185" s="53"/>
      <c r="Q185" s="3"/>
      <c r="R185" s="3"/>
    </row>
    <row r="186" spans="2:18" ht="15" customHeight="1">
      <c r="B186" s="33"/>
      <c r="C186" s="8"/>
      <c r="D186" s="4"/>
      <c r="E186" s="4"/>
      <c r="F186" s="4"/>
      <c r="G186" s="4"/>
      <c r="H186" s="4"/>
      <c r="I186" s="4"/>
      <c r="J186" s="4"/>
      <c r="K186" s="4"/>
      <c r="L186" s="4"/>
      <c r="M186" s="4"/>
      <c r="N186" s="4"/>
      <c r="O186" s="79"/>
      <c r="P186" s="92"/>
      <c r="Q186" s="3"/>
      <c r="R186" s="3"/>
    </row>
    <row r="187" spans="2:18">
      <c r="B187" s="898"/>
      <c r="C187" s="12"/>
      <c r="D187" s="12"/>
      <c r="E187" s="12"/>
      <c r="F187" s="12"/>
      <c r="G187" s="12"/>
      <c r="H187" s="12"/>
      <c r="I187" s="12"/>
      <c r="J187" s="12"/>
      <c r="K187" s="12"/>
      <c r="L187" s="12"/>
      <c r="M187" s="12"/>
      <c r="N187" s="12"/>
      <c r="O187" s="97"/>
      <c r="P187" s="98"/>
      <c r="Q187" s="3"/>
      <c r="R187" s="3"/>
    </row>
    <row r="188" spans="2:18" ht="22.35" customHeight="1">
      <c r="B188" s="899"/>
      <c r="C188" s="900" t="s">
        <v>5</v>
      </c>
      <c r="D188" s="901"/>
      <c r="E188" s="902" t="s">
        <v>9</v>
      </c>
      <c r="F188" s="903"/>
      <c r="G188" s="902" t="s">
        <v>22</v>
      </c>
      <c r="H188" s="903"/>
      <c r="I188" s="902" t="s">
        <v>23</v>
      </c>
      <c r="J188" s="903"/>
      <c r="K188" s="902" t="s">
        <v>24</v>
      </c>
      <c r="L188" s="903"/>
      <c r="M188" s="902" t="s">
        <v>25</v>
      </c>
      <c r="N188" s="903"/>
      <c r="O188" s="902" t="s">
        <v>26</v>
      </c>
      <c r="P188" s="903"/>
      <c r="Q188" s="3"/>
      <c r="R188" s="3"/>
    </row>
    <row r="189" spans="2:18" s="87" customFormat="1" ht="17.100000000000001" customHeight="1">
      <c r="B189" s="88"/>
      <c r="C189" s="89" t="s">
        <v>73</v>
      </c>
      <c r="D189" s="90" t="s">
        <v>74</v>
      </c>
      <c r="E189" s="89" t="s">
        <v>73</v>
      </c>
      <c r="F189" s="90" t="s">
        <v>74</v>
      </c>
      <c r="G189" s="89" t="s">
        <v>73</v>
      </c>
      <c r="H189" s="90" t="s">
        <v>74</v>
      </c>
      <c r="I189" s="89" t="s">
        <v>73</v>
      </c>
      <c r="J189" s="90" t="s">
        <v>74</v>
      </c>
      <c r="K189" s="89" t="s">
        <v>73</v>
      </c>
      <c r="L189" s="90" t="s">
        <v>74</v>
      </c>
      <c r="M189" s="89" t="s">
        <v>73</v>
      </c>
      <c r="N189" s="90" t="s">
        <v>74</v>
      </c>
      <c r="O189" s="89" t="s">
        <v>73</v>
      </c>
      <c r="P189" s="90" t="s">
        <v>74</v>
      </c>
      <c r="Q189" s="91"/>
      <c r="R189" s="91"/>
    </row>
    <row r="190" spans="2:18">
      <c r="B190" s="86"/>
      <c r="C190" s="63"/>
      <c r="D190" s="75"/>
      <c r="E190" s="63"/>
      <c r="F190" s="75"/>
      <c r="G190" s="63"/>
      <c r="H190" s="75"/>
      <c r="I190" s="63"/>
      <c r="J190" s="75"/>
      <c r="K190" s="63"/>
      <c r="L190" s="75"/>
      <c r="M190" s="63"/>
      <c r="N190" s="75"/>
      <c r="O190" s="75"/>
      <c r="P190" s="53"/>
      <c r="Q190" s="3"/>
      <c r="R190" s="3"/>
    </row>
    <row r="191" spans="2:18" ht="24" customHeight="1">
      <c r="B191" s="307" t="s">
        <v>46</v>
      </c>
      <c r="C191" s="579">
        <f>SUMPRODUCT(($G$2='HTS_TST_Emergency Ward'!$E$2:$E$350)*('HTS_TST_Emergency Ward'!G$2:G$350))</f>
        <v>0</v>
      </c>
      <c r="D191" s="579">
        <f>SUMPRODUCT(($G$2='HTS_TST_Emergency Ward'!$E$2:$E$350)*('HTS_TST_Emergency Ward'!H$2:H$350))</f>
        <v>0</v>
      </c>
      <c r="E191" s="579">
        <f>SUMPRODUCT(($G$2='HTS_TST_Emergency Ward'!$E$2:$E$350)*('HTS_TST_Emergency Ward'!I$2:I$350))</f>
        <v>0</v>
      </c>
      <c r="F191" s="579">
        <f>SUMPRODUCT(($G$2='HTS_TST_Emergency Ward'!$E$2:$E$350)*('HTS_TST_Emergency Ward'!J$2:J$350))</f>
        <v>0</v>
      </c>
      <c r="G191" s="579">
        <f>SUMPRODUCT(($G$2='HTS_TST_Emergency Ward'!$E$2:$E$350)*('HTS_TST_Emergency Ward'!K$2:K$350))</f>
        <v>0</v>
      </c>
      <c r="H191" s="579">
        <f>SUMPRODUCT(($G$2='HTS_TST_Emergency Ward'!$E$2:$E$350)*('HTS_TST_Emergency Ward'!L$2:L$350))</f>
        <v>0</v>
      </c>
      <c r="I191" s="579">
        <f>SUMPRODUCT(($G$2='HTS_TST_Emergency Ward'!$E$2:$E$350)*('HTS_TST_Emergency Ward'!M$2:M$350))</f>
        <v>0</v>
      </c>
      <c r="J191" s="579">
        <f>SUMPRODUCT(($G$2='HTS_TST_Emergency Ward'!$E$2:$E$350)*('HTS_TST_Emergency Ward'!N$2:N$350))</f>
        <v>0</v>
      </c>
      <c r="K191" s="579">
        <f>SUMPRODUCT(($G$2='HTS_TST_Emergency Ward'!$E$2:$E$350)*('HTS_TST_Emergency Ward'!O$2:O$350))</f>
        <v>0</v>
      </c>
      <c r="L191" s="579">
        <f>SUMPRODUCT(($G$2='HTS_TST_Emergency Ward'!$E$2:$E$350)*('HTS_TST_Emergency Ward'!P$2:P$350))</f>
        <v>0</v>
      </c>
      <c r="M191" s="579">
        <f>SUMPRODUCT(($G$2='HTS_TST_Emergency Ward'!$E$2:$E$350)*('HTS_TST_Emergency Ward'!Q$2:Q$350))</f>
        <v>0</v>
      </c>
      <c r="N191" s="579">
        <f>SUMPRODUCT(($G$2='HTS_TST_Emergency Ward'!$E$2:$E$350)*('HTS_TST_Emergency Ward'!R$2:R$350))</f>
        <v>0</v>
      </c>
      <c r="O191" s="579">
        <f>SUMPRODUCT(($G$2='HTS_TST_Emergency Ward'!$E$2:$E$350)*('HTS_TST_Emergency Ward'!S$2:S$350))</f>
        <v>0</v>
      </c>
      <c r="P191" s="579">
        <f>SUMPRODUCT(($G$2='HTS_TST_Emergency Ward'!$E$2:$E$350)*('HTS_TST_Emergency Ward'!T$2:T$350))</f>
        <v>0</v>
      </c>
      <c r="Q191" s="3"/>
      <c r="R191" s="3"/>
    </row>
    <row r="192" spans="2:18">
      <c r="B192" s="44"/>
      <c r="C192" s="45"/>
      <c r="D192" s="45"/>
      <c r="E192" s="45"/>
      <c r="F192" s="45"/>
      <c r="G192" s="45"/>
      <c r="H192" s="45"/>
      <c r="I192" s="45"/>
      <c r="J192" s="45"/>
      <c r="K192" s="45"/>
      <c r="L192" s="45"/>
      <c r="M192" s="45"/>
      <c r="N192" s="45"/>
      <c r="O192" s="45"/>
      <c r="P192" s="46"/>
      <c r="Q192" s="3"/>
      <c r="R192" s="3"/>
    </row>
    <row r="193" spans="2:18" ht="8.25" customHeight="1">
      <c r="B193" s="86"/>
      <c r="C193" s="63"/>
      <c r="D193" s="75"/>
      <c r="E193" s="63"/>
      <c r="F193" s="75"/>
      <c r="G193" s="63"/>
      <c r="H193" s="75"/>
      <c r="I193" s="63"/>
      <c r="J193" s="75"/>
      <c r="K193" s="63"/>
      <c r="L193" s="75"/>
      <c r="M193" s="63"/>
      <c r="N193" s="75"/>
      <c r="O193" s="75"/>
      <c r="P193" s="53"/>
      <c r="Q193" s="3"/>
      <c r="R193" s="3"/>
    </row>
    <row r="194" spans="2:18" ht="22.5" customHeight="1">
      <c r="B194" s="307" t="s">
        <v>47</v>
      </c>
      <c r="C194" s="579">
        <f>SUMPRODUCT(($G$2='HTS_TST_Emergency Ward'!$E$2:$E$350)*('HTS_TST_Emergency Ward'!U$2:U$350))</f>
        <v>0</v>
      </c>
      <c r="D194" s="579">
        <f>SUMPRODUCT(($G$2='HTS_TST_Emergency Ward'!$E$2:$E$350)*('HTS_TST_Emergency Ward'!V$2:V$350))</f>
        <v>0</v>
      </c>
      <c r="E194" s="579">
        <f>SUMPRODUCT(($G$2='HTS_TST_Emergency Ward'!$E$2:$E$350)*('HTS_TST_Emergency Ward'!W$2:W$350))</f>
        <v>0</v>
      </c>
      <c r="F194" s="579">
        <f>SUMPRODUCT(($G$2='HTS_TST_Emergency Ward'!$E$2:$E$350)*('HTS_TST_Emergency Ward'!X$2:X$350))</f>
        <v>0</v>
      </c>
      <c r="G194" s="579">
        <f>SUMPRODUCT(($G$2='HTS_TST_Emergency Ward'!$E$2:$E$350)*('HTS_TST_Emergency Ward'!Y$2:Y$350))</f>
        <v>0</v>
      </c>
      <c r="H194" s="579">
        <f>SUMPRODUCT(($G$2='HTS_TST_Emergency Ward'!$E$2:$E$350)*('HTS_TST_Emergency Ward'!Z$2:Z$350))</f>
        <v>0</v>
      </c>
      <c r="I194" s="579">
        <f>SUMPRODUCT(($G$2='HTS_TST_Emergency Ward'!$E$2:$E$350)*('HTS_TST_Emergency Ward'!AA$2:AA$350))</f>
        <v>0</v>
      </c>
      <c r="J194" s="579">
        <f>SUMPRODUCT(($G$2='HTS_TST_Emergency Ward'!$E$2:$E$350)*('HTS_TST_Emergency Ward'!AB$2:AB$350))</f>
        <v>0</v>
      </c>
      <c r="K194" s="579">
        <f>SUMPRODUCT(($G$2='HTS_TST_Emergency Ward'!$E$2:$E$350)*('HTS_TST_Emergency Ward'!AC$2:AC$350))</f>
        <v>0</v>
      </c>
      <c r="L194" s="579">
        <f>SUMPRODUCT(($G$2='HTS_TST_Emergency Ward'!$E$2:$E$350)*('HTS_TST_Emergency Ward'!AD$2:AD$350))</f>
        <v>0</v>
      </c>
      <c r="M194" s="579">
        <f>SUMPRODUCT(($G$2='HTS_TST_Emergency Ward'!$E$2:$E$350)*('HTS_TST_Emergency Ward'!AE$2:AE$350))</f>
        <v>0</v>
      </c>
      <c r="N194" s="579">
        <f>SUMPRODUCT(($G$2='HTS_TST_Emergency Ward'!$E$2:$E$350)*('HTS_TST_Emergency Ward'!AF$2:AF$350))</f>
        <v>0</v>
      </c>
      <c r="O194" s="579">
        <f>SUMPRODUCT(($G$2='HTS_TST_Emergency Ward'!$E$2:$E$350)*('HTS_TST_Emergency Ward'!AG$2:AG$350))</f>
        <v>0</v>
      </c>
      <c r="P194" s="579">
        <f>SUMPRODUCT(($G$2='HTS_TST_Emergency Ward'!$E$2:$E$350)*('HTS_TST_Emergency Ward'!AH$2:AH$350))</f>
        <v>0</v>
      </c>
      <c r="Q194" s="3"/>
      <c r="R194" s="3"/>
    </row>
    <row r="195" spans="2:18">
      <c r="B195" s="44"/>
      <c r="C195" s="45"/>
      <c r="D195" s="45"/>
      <c r="E195" s="45"/>
      <c r="F195" s="45"/>
      <c r="G195" s="45"/>
      <c r="H195" s="45"/>
      <c r="I195" s="45"/>
      <c r="J195" s="45"/>
      <c r="K195" s="45"/>
      <c r="L195" s="45"/>
      <c r="M195" s="45"/>
      <c r="N195" s="45"/>
      <c r="O195" s="45"/>
      <c r="P195" s="46"/>
      <c r="Q195" s="3"/>
      <c r="R195" s="3"/>
    </row>
    <row r="196" spans="2:18">
      <c r="B196" s="898"/>
      <c r="C196" s="12"/>
      <c r="D196" s="12"/>
      <c r="E196" s="12"/>
      <c r="F196" s="12"/>
      <c r="G196" s="12"/>
      <c r="H196" s="12"/>
      <c r="I196" s="12"/>
      <c r="J196" s="12"/>
      <c r="K196" s="12"/>
      <c r="L196" s="12"/>
      <c r="M196" s="12"/>
      <c r="N196" s="12"/>
      <c r="O196" s="50"/>
      <c r="P196" s="51"/>
      <c r="Q196" s="3"/>
      <c r="R196" s="3"/>
    </row>
    <row r="197" spans="2:18" ht="17.850000000000001" customHeight="1">
      <c r="B197" s="899"/>
      <c r="C197" s="900" t="s">
        <v>75</v>
      </c>
      <c r="D197" s="901"/>
      <c r="E197" s="902" t="s">
        <v>76</v>
      </c>
      <c r="F197" s="903"/>
      <c r="G197" s="902" t="s">
        <v>77</v>
      </c>
      <c r="H197" s="903"/>
      <c r="I197" s="902" t="s">
        <v>78</v>
      </c>
      <c r="J197" s="903"/>
      <c r="K197" s="902" t="s">
        <v>79</v>
      </c>
      <c r="L197" s="903"/>
      <c r="M197" s="902" t="s">
        <v>80</v>
      </c>
      <c r="N197" s="903"/>
      <c r="O197" s="915"/>
      <c r="P197" s="905"/>
      <c r="Q197" s="3"/>
      <c r="R197" s="3"/>
    </row>
    <row r="198" spans="2:18" s="87" customFormat="1" ht="17.850000000000001" customHeight="1">
      <c r="B198" s="88"/>
      <c r="C198" s="89" t="s">
        <v>73</v>
      </c>
      <c r="D198" s="90" t="s">
        <v>74</v>
      </c>
      <c r="E198" s="89" t="s">
        <v>73</v>
      </c>
      <c r="F198" s="90" t="s">
        <v>74</v>
      </c>
      <c r="G198" s="89" t="s">
        <v>73</v>
      </c>
      <c r="H198" s="90" t="s">
        <v>74</v>
      </c>
      <c r="I198" s="89" t="s">
        <v>73</v>
      </c>
      <c r="J198" s="90" t="s">
        <v>74</v>
      </c>
      <c r="K198" s="89" t="s">
        <v>73</v>
      </c>
      <c r="L198" s="90" t="s">
        <v>74</v>
      </c>
      <c r="M198" s="89" t="s">
        <v>73</v>
      </c>
      <c r="N198" s="90" t="s">
        <v>74</v>
      </c>
      <c r="O198" s="100"/>
      <c r="P198" s="90"/>
      <c r="Q198" s="91"/>
      <c r="R198" s="91"/>
    </row>
    <row r="199" spans="2:18" ht="11.25" customHeight="1">
      <c r="B199" s="86"/>
      <c r="C199" s="63"/>
      <c r="D199" s="75"/>
      <c r="E199" s="63"/>
      <c r="F199" s="75"/>
      <c r="G199" s="63"/>
      <c r="H199" s="75"/>
      <c r="I199" s="63"/>
      <c r="J199" s="75"/>
      <c r="K199" s="63"/>
      <c r="L199" s="75"/>
      <c r="M199" s="63"/>
      <c r="N199" s="75"/>
      <c r="O199" s="408"/>
      <c r="P199" s="53"/>
      <c r="Q199" s="3"/>
      <c r="R199" s="3"/>
    </row>
    <row r="200" spans="2:18" ht="23.25" customHeight="1">
      <c r="B200" s="307" t="s">
        <v>46</v>
      </c>
      <c r="C200" s="579">
        <f>SUMPRODUCT(($G$2='HTS_TST_Emergency Ward'!$E$2:$E$350)*('HTS_TST_Emergency Ward'!AI$2:AI$350))</f>
        <v>0</v>
      </c>
      <c r="D200" s="579">
        <f>SUMPRODUCT(($G$2='HTS_TST_Emergency Ward'!$E$2:$E$350)*('HTS_TST_Emergency Ward'!AJ$2:AJ$350))</f>
        <v>0</v>
      </c>
      <c r="E200" s="579">
        <f>SUMPRODUCT(($G$2='HTS_TST_Emergency Ward'!$E$2:$E$350)*('HTS_TST_Emergency Ward'!AK$2:AK$350))</f>
        <v>0</v>
      </c>
      <c r="F200" s="579">
        <f>SUMPRODUCT(($G$2='HTS_TST_Emergency Ward'!$E$2:$E$350)*('HTS_TST_Emergency Ward'!AL$2:AL$350))</f>
        <v>0</v>
      </c>
      <c r="G200" s="579">
        <f>SUMPRODUCT(($G$2='HTS_TST_Emergency Ward'!$E$2:$E$350)*('HTS_TST_Emergency Ward'!AM$2:AM$350))</f>
        <v>0</v>
      </c>
      <c r="H200" s="579">
        <f>SUMPRODUCT(($G$2='HTS_TST_Emergency Ward'!$E$2:$E$350)*('HTS_TST_Emergency Ward'!AN$2:AN$350))</f>
        <v>0</v>
      </c>
      <c r="I200" s="579">
        <f>SUMPRODUCT(($G$2='HTS_TST_Emergency Ward'!$E$2:$E$350)*('HTS_TST_Emergency Ward'!AO$2:AO$350))</f>
        <v>0</v>
      </c>
      <c r="J200" s="579">
        <f>SUMPRODUCT(($G$2='HTS_TST_Emergency Ward'!$E$2:$E$350)*('HTS_TST_Emergency Ward'!AP$2:AP$350))</f>
        <v>0</v>
      </c>
      <c r="K200" s="579">
        <f>SUMPRODUCT(($G$2='HTS_TST_Emergency Ward'!$E$2:$E$350)*('HTS_TST_Emergency Ward'!AQ$2:AQ$350))</f>
        <v>0</v>
      </c>
      <c r="L200" s="579">
        <f>SUMPRODUCT(($G$2='HTS_TST_Emergency Ward'!$E$2:$E$350)*('HTS_TST_Emergency Ward'!AR$2:AR$350))</f>
        <v>0</v>
      </c>
      <c r="M200" s="579">
        <f>SUMPRODUCT(($G$2='HTS_TST_Emergency Ward'!$E$2:$E$350)*('HTS_TST_Emergency Ward'!AS$2:AS$350))</f>
        <v>0</v>
      </c>
      <c r="N200" s="579">
        <f>SUMPRODUCT(($G$2='HTS_TST_Emergency Ward'!$E$2:$E$350)*('HTS_TST_Emergency Ward'!AT$2:AT$350))</f>
        <v>0</v>
      </c>
      <c r="O200" s="409"/>
      <c r="P200" s="76"/>
      <c r="Q200" s="3"/>
      <c r="R200" s="3"/>
    </row>
    <row r="201" spans="2:18" ht="8.25" customHeight="1">
      <c r="B201" s="44"/>
      <c r="C201" s="45"/>
      <c r="D201" s="45"/>
      <c r="E201" s="45"/>
      <c r="F201" s="45"/>
      <c r="G201" s="45"/>
      <c r="H201" s="45"/>
      <c r="I201" s="45"/>
      <c r="J201" s="45"/>
      <c r="K201" s="45"/>
      <c r="L201" s="45"/>
      <c r="M201" s="45"/>
      <c r="N201" s="45"/>
      <c r="O201" s="45"/>
      <c r="P201" s="46"/>
      <c r="Q201" s="3"/>
      <c r="R201" s="3"/>
    </row>
    <row r="202" spans="2:18" ht="8.25" customHeight="1">
      <c r="B202" s="86"/>
      <c r="C202" s="63"/>
      <c r="D202" s="75"/>
      <c r="E202" s="63"/>
      <c r="F202" s="75"/>
      <c r="G202" s="63"/>
      <c r="H202" s="75"/>
      <c r="I202" s="63"/>
      <c r="J202" s="75"/>
      <c r="K202" s="63"/>
      <c r="L202" s="75"/>
      <c r="M202" s="63"/>
      <c r="N202" s="408"/>
      <c r="O202" s="408"/>
      <c r="P202" s="53"/>
      <c r="Q202" s="3"/>
      <c r="R202" s="3"/>
    </row>
    <row r="203" spans="2:18" ht="24.6" customHeight="1">
      <c r="B203" s="307" t="s">
        <v>47</v>
      </c>
      <c r="C203" s="579">
        <f>SUMPRODUCT(($G$2='HTS_TST_Emergency Ward'!$E$2:$E$350)*('HTS_TST_Emergency Ward'!AU$2:AU$350))</f>
        <v>0</v>
      </c>
      <c r="D203" s="579">
        <f>SUMPRODUCT(($G$2='HTS_TST_Emergency Ward'!$E$2:$E$350)*('HTS_TST_Emergency Ward'!AV$2:AV$350))</f>
        <v>0</v>
      </c>
      <c r="E203" s="579">
        <f>SUMPRODUCT(($G$2='HTS_TST_Emergency Ward'!$E$2:$E$350)*('HTS_TST_Emergency Ward'!AW$2:AW$350))</f>
        <v>0</v>
      </c>
      <c r="F203" s="579">
        <f>SUMPRODUCT(($G$2='HTS_TST_Emergency Ward'!$E$2:$E$350)*('HTS_TST_Emergency Ward'!AX$2:AX$350))</f>
        <v>0</v>
      </c>
      <c r="G203" s="579">
        <f>SUMPRODUCT(($G$2='HTS_TST_Emergency Ward'!$E$2:$E$350)*('HTS_TST_Emergency Ward'!AY$2:AY$350))</f>
        <v>0</v>
      </c>
      <c r="H203" s="579">
        <f>SUMPRODUCT(($G$2='HTS_TST_Emergency Ward'!$E$2:$E$350)*('HTS_TST_Emergency Ward'!AZ$2:AZ$350))</f>
        <v>0</v>
      </c>
      <c r="I203" s="579">
        <f>SUMPRODUCT(($G$2='HTS_TST_Emergency Ward'!$E$2:$E$350)*('HTS_TST_Emergency Ward'!BA$2:BA$350))</f>
        <v>0</v>
      </c>
      <c r="J203" s="579">
        <f>SUMPRODUCT(($G$2='HTS_TST_Emergency Ward'!$E$2:$E$350)*('HTS_TST_Emergency Ward'!BB$2:BB$350))</f>
        <v>0</v>
      </c>
      <c r="K203" s="579">
        <f>SUMPRODUCT(($G$2='HTS_TST_Emergency Ward'!$E$2:$E$350)*('HTS_TST_Emergency Ward'!BC$2:BC$350))</f>
        <v>0</v>
      </c>
      <c r="L203" s="579">
        <f>SUMPRODUCT(($G$2='HTS_TST_Emergency Ward'!$E$2:$E$350)*('HTS_TST_Emergency Ward'!BD$2:BD$350))</f>
        <v>0</v>
      </c>
      <c r="M203" s="579">
        <f>SUMPRODUCT(($G$2='HTS_TST_Emergency Ward'!$E$2:$E$350)*('HTS_TST_Emergency Ward'!BE$2:BE$350))</f>
        <v>0</v>
      </c>
      <c r="N203" s="579">
        <f>SUMPRODUCT(($G$2='HTS_TST_Emergency Ward'!$E$2:$E$350)*('HTS_TST_Emergency Ward'!BF$2:BF$350))</f>
        <v>0</v>
      </c>
      <c r="O203" s="409"/>
      <c r="P203" s="76"/>
      <c r="Q203" s="3"/>
      <c r="R203" s="3"/>
    </row>
    <row r="204" spans="2:18" ht="9.6" customHeight="1">
      <c r="B204" s="37"/>
      <c r="C204" s="3"/>
      <c r="D204" s="3"/>
      <c r="E204" s="3"/>
      <c r="F204" s="3"/>
      <c r="G204" s="3"/>
      <c r="H204" s="3"/>
      <c r="I204" s="3"/>
      <c r="J204" s="3"/>
      <c r="K204" s="3"/>
      <c r="L204" s="3"/>
      <c r="M204" s="3"/>
      <c r="N204" s="3"/>
      <c r="O204" s="3"/>
      <c r="P204" s="36"/>
      <c r="Q204" s="3"/>
      <c r="R204" s="3"/>
    </row>
    <row r="205" spans="2:18" ht="12" customHeight="1">
      <c r="B205" s="116"/>
      <c r="C205" s="112"/>
      <c r="D205" s="112"/>
      <c r="E205" s="112"/>
      <c r="F205" s="112"/>
      <c r="G205" s="112"/>
      <c r="H205" s="112"/>
      <c r="I205" s="112"/>
      <c r="J205" s="112"/>
      <c r="K205" s="112"/>
      <c r="L205" s="112"/>
      <c r="M205" s="112"/>
      <c r="N205" s="112"/>
      <c r="O205" s="112"/>
      <c r="P205" s="117"/>
      <c r="Q205" s="3"/>
      <c r="R205" s="3"/>
    </row>
    <row r="206" spans="2:18" ht="29.85" customHeight="1">
      <c r="B206" s="407" t="s">
        <v>81</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c r="B207" s="120"/>
      <c r="C207" s="114"/>
      <c r="D207" s="114"/>
      <c r="E207" s="114"/>
      <c r="F207" s="114"/>
      <c r="G207" s="114"/>
      <c r="H207" s="114"/>
      <c r="I207" s="114"/>
      <c r="J207" s="114"/>
      <c r="K207" s="114"/>
      <c r="L207" s="114"/>
      <c r="M207" s="114"/>
      <c r="N207" s="114"/>
      <c r="O207" s="114"/>
      <c r="P207" s="121"/>
      <c r="Q207" s="3"/>
      <c r="R207" s="3"/>
    </row>
    <row r="208" spans="2:18" s="102" customFormat="1" ht="22.35" customHeight="1">
      <c r="B208" s="906" t="str">
        <f>CONCATENATE(K$2,": HTS_TST (Facility) - PITC Modality: Other PITC")</f>
        <v>: HTS_TST (Facility) - PITC Modality: Other PITC</v>
      </c>
      <c r="C208" s="907"/>
      <c r="D208" s="907"/>
      <c r="E208" s="907"/>
      <c r="F208" s="907"/>
      <c r="G208" s="907"/>
      <c r="H208" s="907"/>
      <c r="I208" s="907"/>
      <c r="J208" s="907"/>
      <c r="K208" s="907"/>
      <c r="L208" s="907"/>
      <c r="M208" s="907"/>
      <c r="N208" s="907"/>
      <c r="O208" s="907"/>
      <c r="P208" s="907"/>
      <c r="Q208" s="61"/>
      <c r="R208" s="61"/>
    </row>
    <row r="209" spans="2:18" ht="24.75" customHeight="1">
      <c r="B209" s="913" t="s">
        <v>0</v>
      </c>
      <c r="C209" s="918"/>
      <c r="D209" s="908" t="s">
        <v>90</v>
      </c>
      <c r="E209" s="909"/>
      <c r="F209" s="909"/>
      <c r="G209" s="909"/>
      <c r="H209" s="909"/>
      <c r="I209" s="909"/>
      <c r="J209" s="909"/>
      <c r="K209" s="909"/>
      <c r="L209" s="909"/>
      <c r="M209" s="909"/>
      <c r="N209" s="909"/>
      <c r="O209" s="909"/>
      <c r="P209" s="53"/>
      <c r="Q209" s="3"/>
      <c r="R209" s="3"/>
    </row>
    <row r="210" spans="2:18" ht="15" customHeight="1">
      <c r="B210" s="33"/>
      <c r="C210" s="8"/>
      <c r="D210" s="4"/>
      <c r="E210" s="4"/>
      <c r="F210" s="4"/>
      <c r="G210" s="4"/>
      <c r="H210" s="4"/>
      <c r="I210" s="4"/>
      <c r="J210" s="4"/>
      <c r="K210" s="4"/>
      <c r="L210" s="4"/>
      <c r="M210" s="4"/>
      <c r="N210" s="4"/>
      <c r="O210" s="79"/>
      <c r="P210" s="92"/>
      <c r="Q210" s="3"/>
      <c r="R210" s="3"/>
    </row>
    <row r="211" spans="2:18">
      <c r="B211" s="898"/>
      <c r="C211" s="12"/>
      <c r="D211" s="12"/>
      <c r="E211" s="12"/>
      <c r="F211" s="12"/>
      <c r="G211" s="12"/>
      <c r="H211" s="12"/>
      <c r="I211" s="12"/>
      <c r="J211" s="12"/>
      <c r="K211" s="12"/>
      <c r="L211" s="12"/>
      <c r="M211" s="12"/>
      <c r="N211" s="12"/>
      <c r="O211" s="97"/>
      <c r="P211" s="98"/>
      <c r="Q211" s="3"/>
      <c r="R211" s="3"/>
    </row>
    <row r="212" spans="2:18" ht="22.35" customHeight="1">
      <c r="B212" s="899"/>
      <c r="C212" s="900" t="s">
        <v>5</v>
      </c>
      <c r="D212" s="901"/>
      <c r="E212" s="902" t="s">
        <v>9</v>
      </c>
      <c r="F212" s="903"/>
      <c r="G212" s="902" t="s">
        <v>22</v>
      </c>
      <c r="H212" s="903"/>
      <c r="I212" s="902" t="s">
        <v>23</v>
      </c>
      <c r="J212" s="903"/>
      <c r="K212" s="902" t="s">
        <v>24</v>
      </c>
      <c r="L212" s="903"/>
      <c r="M212" s="902" t="s">
        <v>25</v>
      </c>
      <c r="N212" s="903"/>
      <c r="O212" s="902" t="s">
        <v>26</v>
      </c>
      <c r="P212" s="903"/>
      <c r="Q212" s="3"/>
      <c r="R212" s="3"/>
    </row>
    <row r="213" spans="2:18" s="87" customFormat="1" ht="17.100000000000001" customHeight="1">
      <c r="B213" s="88"/>
      <c r="C213" s="89" t="s">
        <v>73</v>
      </c>
      <c r="D213" s="90" t="s">
        <v>74</v>
      </c>
      <c r="E213" s="89" t="s">
        <v>73</v>
      </c>
      <c r="F213" s="90" t="s">
        <v>74</v>
      </c>
      <c r="G213" s="89" t="s">
        <v>73</v>
      </c>
      <c r="H213" s="90" t="s">
        <v>74</v>
      </c>
      <c r="I213" s="89" t="s">
        <v>73</v>
      </c>
      <c r="J213" s="90" t="s">
        <v>74</v>
      </c>
      <c r="K213" s="89" t="s">
        <v>73</v>
      </c>
      <c r="L213" s="90" t="s">
        <v>74</v>
      </c>
      <c r="M213" s="89" t="s">
        <v>73</v>
      </c>
      <c r="N213" s="90" t="s">
        <v>74</v>
      </c>
      <c r="O213" s="89" t="s">
        <v>73</v>
      </c>
      <c r="P213" s="90" t="s">
        <v>74</v>
      </c>
      <c r="Q213" s="91"/>
      <c r="R213" s="91"/>
    </row>
    <row r="214" spans="2:18">
      <c r="B214" s="86"/>
      <c r="C214" s="63"/>
      <c r="D214" s="75"/>
      <c r="E214" s="63"/>
      <c r="F214" s="75"/>
      <c r="G214" s="63"/>
      <c r="H214" s="75"/>
      <c r="I214" s="63"/>
      <c r="J214" s="75"/>
      <c r="K214" s="63"/>
      <c r="L214" s="75"/>
      <c r="M214" s="63"/>
      <c r="N214" s="75"/>
      <c r="O214" s="75"/>
      <c r="P214" s="53"/>
      <c r="Q214" s="3"/>
      <c r="R214" s="3"/>
    </row>
    <row r="215" spans="2:18" ht="24" customHeight="1">
      <c r="B215" s="307" t="s">
        <v>46</v>
      </c>
      <c r="C215" s="579">
        <f>SUMPRODUCT(($G$2='HTS_TST_Other PITC'!$E$2:$E$350)*('HTS_TST_Other PITC'!G$2:G$350))</f>
        <v>0</v>
      </c>
      <c r="D215" s="579">
        <f>SUMPRODUCT(($G$2='HTS_TST_Other PITC'!$E$2:$E$350)*('HTS_TST_Other PITC'!H$2:H$350))</f>
        <v>0</v>
      </c>
      <c r="E215" s="579">
        <f>SUMPRODUCT(($G$2='HTS_TST_Other PITC'!$E$2:$E$350)*('HTS_TST_Other PITC'!I$2:I$350))</f>
        <v>0</v>
      </c>
      <c r="F215" s="579">
        <f>SUMPRODUCT(($G$2='HTS_TST_Other PITC'!$E$2:$E$350)*('HTS_TST_Other PITC'!J$2:J$350))</f>
        <v>0</v>
      </c>
      <c r="G215" s="579">
        <f>SUMPRODUCT(($G$2='HTS_TST_Other PITC'!$E$2:$E$350)*('HTS_TST_Other PITC'!K$2:K$350))</f>
        <v>0</v>
      </c>
      <c r="H215" s="579">
        <f>SUMPRODUCT(($G$2='HTS_TST_Other PITC'!$E$2:$E$350)*('HTS_TST_Other PITC'!L$2:L$350))</f>
        <v>0</v>
      </c>
      <c r="I215" s="579">
        <f>SUMPRODUCT(($G$2='HTS_TST_Other PITC'!$E$2:$E$350)*('HTS_TST_Other PITC'!M$2:M$350))</f>
        <v>0</v>
      </c>
      <c r="J215" s="579">
        <f>SUMPRODUCT(($G$2='HTS_TST_Other PITC'!$E$2:$E$350)*('HTS_TST_Other PITC'!N$2:N$350))</f>
        <v>0</v>
      </c>
      <c r="K215" s="579">
        <f>SUMPRODUCT(($G$2='HTS_TST_Other PITC'!$E$2:$E$350)*('HTS_TST_Other PITC'!O$2:O$350))</f>
        <v>0</v>
      </c>
      <c r="L215" s="579">
        <f>SUMPRODUCT(($G$2='HTS_TST_Other PITC'!$E$2:$E$350)*('HTS_TST_Other PITC'!P$2:P$350))</f>
        <v>0</v>
      </c>
      <c r="M215" s="579">
        <f>SUMPRODUCT(($G$2='HTS_TST_Other PITC'!$E$2:$E$350)*('HTS_TST_Other PITC'!Q$2:Q$350))</f>
        <v>0</v>
      </c>
      <c r="N215" s="579">
        <f>SUMPRODUCT(($G$2='HTS_TST_Other PITC'!$E$2:$E$350)*('HTS_TST_Other PITC'!R$2:R$350))</f>
        <v>0</v>
      </c>
      <c r="O215" s="579">
        <f>SUMPRODUCT(($G$2='HTS_TST_Other PITC'!$E$2:$E$350)*('HTS_TST_Other PITC'!S$2:S$350))</f>
        <v>0</v>
      </c>
      <c r="P215" s="579">
        <f>SUMPRODUCT(($G$2='HTS_TST_Other PITC'!$E$2:$E$350)*('HTS_TST_Other PITC'!T$2:T$350))</f>
        <v>0</v>
      </c>
      <c r="Q215" s="3"/>
      <c r="R215" s="3"/>
    </row>
    <row r="216" spans="2:18">
      <c r="B216" s="44"/>
      <c r="C216" s="455"/>
      <c r="D216" s="455"/>
      <c r="E216" s="455"/>
      <c r="F216" s="455"/>
      <c r="G216" s="455"/>
      <c r="H216" s="455"/>
      <c r="I216" s="455"/>
      <c r="J216" s="455"/>
      <c r="K216" s="455"/>
      <c r="L216" s="455"/>
      <c r="M216" s="455"/>
      <c r="N216" s="455"/>
      <c r="O216" s="455"/>
      <c r="P216" s="459"/>
      <c r="Q216" s="3"/>
      <c r="R216" s="3"/>
    </row>
    <row r="217" spans="2:18" ht="8.25" customHeight="1">
      <c r="B217" s="86"/>
      <c r="C217" s="456"/>
      <c r="D217" s="457"/>
      <c r="E217" s="456"/>
      <c r="F217" s="457"/>
      <c r="G217" s="456"/>
      <c r="H217" s="457"/>
      <c r="I217" s="456"/>
      <c r="J217" s="457"/>
      <c r="K217" s="456"/>
      <c r="L217" s="457"/>
      <c r="M217" s="456"/>
      <c r="N217" s="457"/>
      <c r="O217" s="457"/>
      <c r="P217" s="460"/>
      <c r="Q217" s="3"/>
      <c r="R217" s="3"/>
    </row>
    <row r="218" spans="2:18" ht="22.5" customHeight="1">
      <c r="B218" s="307" t="s">
        <v>47</v>
      </c>
      <c r="C218" s="579">
        <f>SUMPRODUCT(($G$2='HTS_TST_Other PITC'!$E$2:$E$350)*('HTS_TST_Other PITC'!U$2:U$350))</f>
        <v>0</v>
      </c>
      <c r="D218" s="579">
        <f>SUMPRODUCT(($G$2='HTS_TST_Other PITC'!$E$2:$E$350)*('HTS_TST_Other PITC'!V$2:V$350))</f>
        <v>0</v>
      </c>
      <c r="E218" s="579">
        <f>SUMPRODUCT(($G$2='HTS_TST_Other PITC'!$E$2:$E$350)*('HTS_TST_Other PITC'!W$2:W$350))</f>
        <v>0</v>
      </c>
      <c r="F218" s="579">
        <f>SUMPRODUCT(($G$2='HTS_TST_Other PITC'!$E$2:$E$350)*('HTS_TST_Other PITC'!X$2:X$350))</f>
        <v>0</v>
      </c>
      <c r="G218" s="579">
        <f>SUMPRODUCT(($G$2='HTS_TST_Other PITC'!$E$2:$E$350)*('HTS_TST_Other PITC'!Y$2:Y$350))</f>
        <v>0</v>
      </c>
      <c r="H218" s="579">
        <f>SUMPRODUCT(($G$2='HTS_TST_Other PITC'!$E$2:$E$350)*('HTS_TST_Other PITC'!Z$2:Z$350))</f>
        <v>0</v>
      </c>
      <c r="I218" s="579">
        <f>SUMPRODUCT(($G$2='HTS_TST_Other PITC'!$E$2:$E$350)*('HTS_TST_Other PITC'!AA$2:AA$350))</f>
        <v>0</v>
      </c>
      <c r="J218" s="579">
        <f>SUMPRODUCT(($G$2='HTS_TST_Other PITC'!$E$2:$E$350)*('HTS_TST_Other PITC'!AB$2:AB$350))</f>
        <v>0</v>
      </c>
      <c r="K218" s="579">
        <f>SUMPRODUCT(($G$2='HTS_TST_Other PITC'!$E$2:$E$350)*('HTS_TST_Other PITC'!AC$2:AC$350))</f>
        <v>0</v>
      </c>
      <c r="L218" s="579">
        <f>SUMPRODUCT(($G$2='HTS_TST_Other PITC'!$E$2:$E$350)*('HTS_TST_Other PITC'!AD$2:AD$350))</f>
        <v>0</v>
      </c>
      <c r="M218" s="579">
        <f>SUMPRODUCT(($G$2='HTS_TST_Other PITC'!$E$2:$E$350)*('HTS_TST_Other PITC'!AE$2:AE$350))</f>
        <v>0</v>
      </c>
      <c r="N218" s="579">
        <f>SUMPRODUCT(($G$2='HTS_TST_Other PITC'!$E$2:$E$350)*('HTS_TST_Other PITC'!AF$2:AF$350))</f>
        <v>0</v>
      </c>
      <c r="O218" s="579">
        <f>SUMPRODUCT(($G$2='HTS_TST_Other PITC'!$E$2:$E$350)*('HTS_TST_Other PITC'!AG$2:AG$350))</f>
        <v>0</v>
      </c>
      <c r="P218" s="579">
        <f>SUMPRODUCT(($G$2='HTS_TST_Other PITC'!$E$2:$E$350)*('HTS_TST_Other PITC'!AH$2:AH$350))</f>
        <v>0</v>
      </c>
      <c r="Q218" s="3"/>
      <c r="R218" s="3"/>
    </row>
    <row r="219" spans="2:18">
      <c r="B219" s="44"/>
      <c r="C219" s="45"/>
      <c r="D219" s="45"/>
      <c r="E219" s="45"/>
      <c r="F219" s="45"/>
      <c r="G219" s="45"/>
      <c r="H219" s="45"/>
      <c r="I219" s="45"/>
      <c r="J219" s="45"/>
      <c r="K219" s="45"/>
      <c r="L219" s="45"/>
      <c r="M219" s="45"/>
      <c r="N219" s="45"/>
      <c r="O219" s="45"/>
      <c r="P219" s="46"/>
      <c r="Q219" s="3"/>
      <c r="R219" s="3"/>
    </row>
    <row r="220" spans="2:18">
      <c r="B220" s="898"/>
      <c r="C220" s="12"/>
      <c r="D220" s="12"/>
      <c r="E220" s="12"/>
      <c r="F220" s="12"/>
      <c r="G220" s="12"/>
      <c r="H220" s="12"/>
      <c r="I220" s="12"/>
      <c r="J220" s="12"/>
      <c r="K220" s="12"/>
      <c r="L220" s="12"/>
      <c r="M220" s="12"/>
      <c r="N220" s="12"/>
      <c r="O220" s="50"/>
      <c r="P220" s="51"/>
      <c r="Q220" s="3"/>
      <c r="R220" s="3"/>
    </row>
    <row r="221" spans="2:18" ht="17.850000000000001" customHeight="1">
      <c r="B221" s="899"/>
      <c r="C221" s="900" t="s">
        <v>75</v>
      </c>
      <c r="D221" s="901"/>
      <c r="E221" s="902" t="s">
        <v>76</v>
      </c>
      <c r="F221" s="903"/>
      <c r="G221" s="902" t="s">
        <v>77</v>
      </c>
      <c r="H221" s="903"/>
      <c r="I221" s="902" t="s">
        <v>78</v>
      </c>
      <c r="J221" s="903"/>
      <c r="K221" s="902" t="s">
        <v>79</v>
      </c>
      <c r="L221" s="903"/>
      <c r="M221" s="902" t="s">
        <v>80</v>
      </c>
      <c r="N221" s="903"/>
      <c r="O221" s="915"/>
      <c r="P221" s="905"/>
      <c r="Q221" s="3"/>
      <c r="R221" s="3"/>
    </row>
    <row r="222" spans="2:18" s="87" customFormat="1" ht="17.850000000000001" customHeight="1">
      <c r="B222" s="88"/>
      <c r="C222" s="89" t="s">
        <v>73</v>
      </c>
      <c r="D222" s="90" t="s">
        <v>74</v>
      </c>
      <c r="E222" s="89" t="s">
        <v>73</v>
      </c>
      <c r="F222" s="90" t="s">
        <v>74</v>
      </c>
      <c r="G222" s="89" t="s">
        <v>73</v>
      </c>
      <c r="H222" s="90" t="s">
        <v>74</v>
      </c>
      <c r="I222" s="89" t="s">
        <v>73</v>
      </c>
      <c r="J222" s="90" t="s">
        <v>74</v>
      </c>
      <c r="K222" s="89" t="s">
        <v>73</v>
      </c>
      <c r="L222" s="90" t="s">
        <v>74</v>
      </c>
      <c r="M222" s="89" t="s">
        <v>73</v>
      </c>
      <c r="N222" s="90" t="s">
        <v>74</v>
      </c>
      <c r="O222" s="100"/>
      <c r="P222" s="90"/>
      <c r="Q222" s="91"/>
      <c r="R222" s="91"/>
    </row>
    <row r="223" spans="2:18" ht="11.25" customHeight="1">
      <c r="B223" s="86"/>
      <c r="C223" s="63"/>
      <c r="D223" s="75"/>
      <c r="E223" s="63"/>
      <c r="F223" s="75"/>
      <c r="G223" s="63"/>
      <c r="H223" s="75"/>
      <c r="I223" s="63"/>
      <c r="J223" s="75"/>
      <c r="K223" s="63"/>
      <c r="L223" s="75"/>
      <c r="M223" s="63"/>
      <c r="N223" s="75"/>
      <c r="O223" s="408"/>
      <c r="P223" s="53"/>
      <c r="Q223" s="3"/>
      <c r="R223" s="3"/>
    </row>
    <row r="224" spans="2:18" ht="23.25" customHeight="1">
      <c r="B224" s="307" t="s">
        <v>46</v>
      </c>
      <c r="C224" s="579">
        <f>SUMPRODUCT(($G$2='HTS_TST_Other PITC'!$E$2:$E$350)*('HTS_TST_Other PITC'!AI$2:AI$350))</f>
        <v>0</v>
      </c>
      <c r="D224" s="579">
        <f>SUMPRODUCT(($G$2='HTS_TST_Other PITC'!$E$2:$E$350)*('HTS_TST_Other PITC'!AJ$2:AJ$350))</f>
        <v>0</v>
      </c>
      <c r="E224" s="579">
        <f>SUMPRODUCT(($G$2='HTS_TST_Other PITC'!$E$2:$E$350)*('HTS_TST_Other PITC'!AK$2:AK$350))</f>
        <v>0</v>
      </c>
      <c r="F224" s="579">
        <f>SUMPRODUCT(($G$2='HTS_TST_Other PITC'!$E$2:$E$350)*('HTS_TST_Other PITC'!AL$2:AL$350))</f>
        <v>0</v>
      </c>
      <c r="G224" s="579">
        <f>SUMPRODUCT(($G$2='HTS_TST_Other PITC'!$E$2:$E$350)*('HTS_TST_Other PITC'!AM$2:AM$350))</f>
        <v>0</v>
      </c>
      <c r="H224" s="579">
        <f>SUMPRODUCT(($G$2='HTS_TST_Other PITC'!$E$2:$E$350)*('HTS_TST_Other PITC'!AN$2:AN$350))</f>
        <v>0</v>
      </c>
      <c r="I224" s="579">
        <f>SUMPRODUCT(($G$2='HTS_TST_Other PITC'!$E$2:$E$350)*('HTS_TST_Other PITC'!AO$2:AO$350))</f>
        <v>0</v>
      </c>
      <c r="J224" s="579">
        <f>SUMPRODUCT(($G$2='HTS_TST_Other PITC'!$E$2:$E$350)*('HTS_TST_Other PITC'!AP$2:AP$350))</f>
        <v>0</v>
      </c>
      <c r="K224" s="579">
        <f>SUMPRODUCT(($G$2='HTS_TST_Other PITC'!$E$2:$E$350)*('HTS_TST_Other PITC'!AQ$2:AQ$350))</f>
        <v>0</v>
      </c>
      <c r="L224" s="579">
        <f>SUMPRODUCT(($G$2='HTS_TST_Other PITC'!$E$2:$E$350)*('HTS_TST_Other PITC'!AR$2:AR$350))</f>
        <v>0</v>
      </c>
      <c r="M224" s="579">
        <f>SUMPRODUCT(($G$2='HTS_TST_Other PITC'!$E$2:$E$350)*('HTS_TST_Other PITC'!AS$2:AS$350))</f>
        <v>0</v>
      </c>
      <c r="N224" s="579">
        <f>SUMPRODUCT(($G$2='HTS_TST_Other PITC'!$E$2:$E$350)*('HTS_TST_Other PITC'!AT$2:AT$350))</f>
        <v>0</v>
      </c>
      <c r="O224" s="409"/>
      <c r="P224" s="76"/>
      <c r="Q224" s="3"/>
      <c r="R224" s="3"/>
    </row>
    <row r="225" spans="1:18" ht="8.25" customHeight="1">
      <c r="B225" s="44"/>
      <c r="C225" s="455"/>
      <c r="D225" s="455"/>
      <c r="E225" s="455"/>
      <c r="F225" s="455"/>
      <c r="G225" s="455"/>
      <c r="H225" s="455"/>
      <c r="I225" s="455"/>
      <c r="J225" s="455"/>
      <c r="K225" s="455"/>
      <c r="L225" s="455"/>
      <c r="M225" s="455"/>
      <c r="N225" s="455"/>
      <c r="O225" s="45"/>
      <c r="P225" s="46"/>
      <c r="Q225" s="3"/>
      <c r="R225" s="3"/>
    </row>
    <row r="226" spans="1:18" ht="8.25" customHeight="1">
      <c r="B226" s="86"/>
      <c r="C226" s="456"/>
      <c r="D226" s="457"/>
      <c r="E226" s="456"/>
      <c r="F226" s="457"/>
      <c r="G226" s="456"/>
      <c r="H226" s="457"/>
      <c r="I226" s="456"/>
      <c r="J226" s="457"/>
      <c r="K226" s="456"/>
      <c r="L226" s="457"/>
      <c r="M226" s="456"/>
      <c r="N226" s="458"/>
      <c r="O226" s="408"/>
      <c r="P226" s="53"/>
      <c r="Q226" s="3"/>
      <c r="R226" s="3"/>
    </row>
    <row r="227" spans="1:18" ht="24.6" customHeight="1">
      <c r="B227" s="307" t="s">
        <v>47</v>
      </c>
      <c r="C227" s="579">
        <f>SUMPRODUCT(($G$2='HTS_TST_Other PITC'!$E$2:$E$350)*('HTS_TST_Other PITC'!AU$2:AU$350))</f>
        <v>0</v>
      </c>
      <c r="D227" s="579">
        <f>SUMPRODUCT(($G$2='HTS_TST_Other PITC'!$E$2:$E$350)*('HTS_TST_Other PITC'!AV$2:AV$350))</f>
        <v>0</v>
      </c>
      <c r="E227" s="579">
        <f>SUMPRODUCT(($G$2='HTS_TST_Other PITC'!$E$2:$E$350)*('HTS_TST_Other PITC'!AW$2:AW$350))</f>
        <v>0</v>
      </c>
      <c r="F227" s="579">
        <f>SUMPRODUCT(($G$2='HTS_TST_Other PITC'!$E$2:$E$350)*('HTS_TST_Other PITC'!AX$2:AX$350))</f>
        <v>0</v>
      </c>
      <c r="G227" s="579">
        <f>SUMPRODUCT(($G$2='HTS_TST_Other PITC'!$E$2:$E$350)*('HTS_TST_Other PITC'!AY$2:AY$350))</f>
        <v>0</v>
      </c>
      <c r="H227" s="579">
        <f>SUMPRODUCT(($G$2='HTS_TST_Other PITC'!$E$2:$E$350)*('HTS_TST_Other PITC'!AZ$2:AZ$350))</f>
        <v>0</v>
      </c>
      <c r="I227" s="579">
        <f>SUMPRODUCT(($G$2='HTS_TST_Other PITC'!$E$2:$E$350)*('HTS_TST_Other PITC'!BA$2:BA$350))</f>
        <v>0</v>
      </c>
      <c r="J227" s="579">
        <f>SUMPRODUCT(($G$2='HTS_TST_Other PITC'!$E$2:$E$350)*('HTS_TST_Other PITC'!BB$2:BB$350))</f>
        <v>0</v>
      </c>
      <c r="K227" s="579">
        <f>SUMPRODUCT(($G$2='HTS_TST_Other PITC'!$E$2:$E$350)*('HTS_TST_Other PITC'!BC$2:BC$350))</f>
        <v>0</v>
      </c>
      <c r="L227" s="579">
        <f>SUMPRODUCT(($G$2='HTS_TST_Other PITC'!$E$2:$E$350)*('HTS_TST_Other PITC'!BD$2:BD$350))</f>
        <v>0</v>
      </c>
      <c r="M227" s="579">
        <f>SUMPRODUCT(($G$2='HTS_TST_Other PITC'!$E$2:$E$350)*('HTS_TST_Other PITC'!BE$2:BE$350))</f>
        <v>0</v>
      </c>
      <c r="N227" s="579">
        <f>SUMPRODUCT(($G$2='HTS_TST_Other PITC'!$E$2:$E$350)*('HTS_TST_Other PITC'!BF$2:BF$350))</f>
        <v>0</v>
      </c>
      <c r="O227" s="409"/>
      <c r="P227" s="76"/>
      <c r="Q227" s="3"/>
      <c r="R227" s="3"/>
    </row>
    <row r="228" spans="1:18" ht="9.6" customHeight="1">
      <c r="B228" s="37"/>
      <c r="C228" s="3"/>
      <c r="D228" s="3"/>
      <c r="E228" s="3"/>
      <c r="F228" s="3"/>
      <c r="G228" s="3"/>
      <c r="H228" s="3"/>
      <c r="I228" s="3"/>
      <c r="J228" s="3"/>
      <c r="K228" s="3"/>
      <c r="L228" s="3"/>
      <c r="M228" s="3"/>
      <c r="N228" s="3"/>
      <c r="O228" s="3"/>
      <c r="P228" s="36"/>
      <c r="Q228" s="3"/>
      <c r="R228" s="3"/>
    </row>
    <row r="229" spans="1:18" ht="9.75" customHeight="1">
      <c r="B229" s="116"/>
      <c r="C229" s="112"/>
      <c r="D229" s="112"/>
      <c r="E229" s="112"/>
      <c r="F229" s="112"/>
      <c r="G229" s="112"/>
      <c r="H229" s="112"/>
      <c r="I229" s="112"/>
      <c r="J229" s="112"/>
      <c r="K229" s="112"/>
      <c r="L229" s="112"/>
      <c r="M229" s="112"/>
      <c r="N229" s="112"/>
      <c r="O229" s="112"/>
      <c r="P229" s="117"/>
      <c r="Q229" s="3"/>
      <c r="R229" s="3"/>
    </row>
    <row r="230" spans="1:18" ht="29.85" customHeight="1">
      <c r="B230" s="118" t="s">
        <v>81</v>
      </c>
      <c r="C230" s="578"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c r="B231" s="120"/>
      <c r="C231" s="114"/>
      <c r="D231" s="114"/>
      <c r="E231" s="114"/>
      <c r="F231" s="114"/>
      <c r="G231" s="114"/>
      <c r="H231" s="114"/>
      <c r="I231" s="114"/>
      <c r="J231" s="114"/>
      <c r="K231" s="114"/>
      <c r="L231" s="114"/>
      <c r="M231" s="114"/>
      <c r="N231" s="114"/>
      <c r="O231" s="114"/>
      <c r="P231" s="121"/>
      <c r="Q231" s="3"/>
      <c r="R231" s="3"/>
    </row>
    <row r="232" spans="1:18" ht="8.85" customHeight="1">
      <c r="A232" s="2"/>
      <c r="B232" s="9"/>
      <c r="C232" s="10"/>
      <c r="D232" s="4"/>
      <c r="E232" s="4"/>
      <c r="F232" s="4"/>
      <c r="G232" s="4"/>
      <c r="H232" s="4"/>
      <c r="I232" s="4"/>
      <c r="J232" s="4"/>
      <c r="K232" s="4"/>
      <c r="L232" s="4"/>
      <c r="M232" s="4"/>
      <c r="N232" s="4"/>
      <c r="O232" s="4"/>
      <c r="P232" s="85"/>
      <c r="Q232" s="3"/>
      <c r="R232" s="3"/>
    </row>
    <row r="233" spans="1:18" s="102" customFormat="1" ht="22.35" customHeight="1">
      <c r="B233" s="906" t="str">
        <f>CONCATENATE(K$2,": HTS_TST (Facility) - SNS")</f>
        <v>: HTS_TST (Facility) - SNS</v>
      </c>
      <c r="C233" s="907"/>
      <c r="D233" s="907"/>
      <c r="E233" s="907"/>
      <c r="F233" s="907"/>
      <c r="G233" s="907"/>
      <c r="H233" s="907"/>
      <c r="I233" s="907"/>
      <c r="J233" s="907"/>
      <c r="K233" s="907"/>
      <c r="L233" s="907"/>
      <c r="M233" s="907"/>
      <c r="N233" s="907"/>
      <c r="O233" s="907"/>
      <c r="P233" s="907"/>
      <c r="Q233" s="61"/>
      <c r="R233" s="61"/>
    </row>
    <row r="234" spans="1:18" ht="24.75" customHeight="1">
      <c r="B234" s="913" t="s">
        <v>0</v>
      </c>
      <c r="C234" s="918"/>
      <c r="D234" s="908" t="s">
        <v>1944</v>
      </c>
      <c r="E234" s="909"/>
      <c r="F234" s="909"/>
      <c r="G234" s="909"/>
      <c r="H234" s="909"/>
      <c r="I234" s="909"/>
      <c r="J234" s="909"/>
      <c r="K234" s="909"/>
      <c r="L234" s="909"/>
      <c r="M234" s="909"/>
      <c r="N234" s="909"/>
      <c r="O234" s="909"/>
      <c r="P234" s="53"/>
      <c r="Q234" s="3"/>
      <c r="R234" s="3"/>
    </row>
    <row r="235" spans="1:18" ht="15" customHeight="1">
      <c r="B235" s="33"/>
      <c r="C235" s="8"/>
      <c r="D235" s="4"/>
      <c r="E235" s="4"/>
      <c r="F235" s="4"/>
      <c r="G235" s="4"/>
      <c r="H235" s="4"/>
      <c r="I235" s="4"/>
      <c r="J235" s="4"/>
      <c r="K235" s="4"/>
      <c r="L235" s="4"/>
      <c r="M235" s="4"/>
      <c r="N235" s="4"/>
      <c r="O235" s="79"/>
      <c r="P235" s="92"/>
      <c r="Q235" s="3"/>
      <c r="R235" s="3"/>
    </row>
    <row r="236" spans="1:18">
      <c r="B236" s="898"/>
      <c r="C236" s="12"/>
      <c r="D236" s="12"/>
      <c r="E236" s="12"/>
      <c r="F236" s="12"/>
      <c r="G236" s="12"/>
      <c r="H236" s="12"/>
      <c r="I236" s="12"/>
      <c r="J236" s="12"/>
      <c r="K236" s="12"/>
      <c r="L236" s="12"/>
      <c r="M236" s="12"/>
      <c r="N236" s="12"/>
      <c r="O236" s="97"/>
      <c r="P236" s="98"/>
      <c r="Q236" s="3"/>
      <c r="R236" s="3"/>
    </row>
    <row r="237" spans="1:18" ht="22.35" customHeight="1">
      <c r="B237" s="899"/>
      <c r="C237" s="900" t="s">
        <v>5</v>
      </c>
      <c r="D237" s="901"/>
      <c r="E237" s="902" t="s">
        <v>9</v>
      </c>
      <c r="F237" s="903"/>
      <c r="G237" s="902" t="s">
        <v>22</v>
      </c>
      <c r="H237" s="903"/>
      <c r="I237" s="902" t="s">
        <v>23</v>
      </c>
      <c r="J237" s="903"/>
      <c r="K237" s="902" t="s">
        <v>24</v>
      </c>
      <c r="L237" s="903"/>
      <c r="M237" s="902" t="s">
        <v>25</v>
      </c>
      <c r="N237" s="903"/>
      <c r="O237" s="902" t="s">
        <v>26</v>
      </c>
      <c r="P237" s="903"/>
      <c r="Q237" s="3"/>
      <c r="R237" s="3"/>
    </row>
    <row r="238" spans="1:18" s="87" customFormat="1" ht="17.100000000000001" customHeight="1">
      <c r="B238" s="88"/>
      <c r="C238" s="89" t="s">
        <v>73</v>
      </c>
      <c r="D238" s="90" t="s">
        <v>74</v>
      </c>
      <c r="E238" s="89" t="s">
        <v>73</v>
      </c>
      <c r="F238" s="90" t="s">
        <v>74</v>
      </c>
      <c r="G238" s="89" t="s">
        <v>73</v>
      </c>
      <c r="H238" s="90" t="s">
        <v>74</v>
      </c>
      <c r="I238" s="89" t="s">
        <v>73</v>
      </c>
      <c r="J238" s="90" t="s">
        <v>74</v>
      </c>
      <c r="K238" s="89" t="s">
        <v>73</v>
      </c>
      <c r="L238" s="90" t="s">
        <v>74</v>
      </c>
      <c r="M238" s="89" t="s">
        <v>73</v>
      </c>
      <c r="N238" s="90" t="s">
        <v>74</v>
      </c>
      <c r="O238" s="89" t="s">
        <v>73</v>
      </c>
      <c r="P238" s="90" t="s">
        <v>74</v>
      </c>
      <c r="Q238" s="91"/>
      <c r="R238" s="91"/>
    </row>
    <row r="239" spans="1:18">
      <c r="B239" s="86"/>
      <c r="C239" s="63"/>
      <c r="D239" s="75"/>
      <c r="E239" s="63"/>
      <c r="F239" s="75"/>
      <c r="G239" s="63"/>
      <c r="H239" s="75"/>
      <c r="I239" s="63"/>
      <c r="J239" s="75"/>
      <c r="K239" s="63"/>
      <c r="L239" s="75"/>
      <c r="M239" s="63"/>
      <c r="N239" s="75"/>
      <c r="O239" s="75"/>
      <c r="P239" s="53"/>
      <c r="Q239" s="3"/>
      <c r="R239" s="3"/>
    </row>
    <row r="240" spans="1:18" ht="24" customHeight="1">
      <c r="B240" s="738" t="s">
        <v>46</v>
      </c>
      <c r="C240" s="579">
        <f>SUMPRODUCT(($G$2=HTS_TST_SNS!$E$2:$E$350)*(HTS_TST_SNS!G$2:G$350))</f>
        <v>0</v>
      </c>
      <c r="D240" s="579">
        <f>SUMPRODUCT(($G$2=HTS_TST_SNS!$E$2:$E$350)*(HTS_TST_SNS!H$2:H$350))</f>
        <v>0</v>
      </c>
      <c r="E240" s="579">
        <f>SUMPRODUCT(($G$2=HTS_TST_SNS!$E$2:$E$350)*(HTS_TST_SNS!I$2:I$350))</f>
        <v>0</v>
      </c>
      <c r="F240" s="579">
        <f>SUMPRODUCT(($G$2=HTS_TST_SNS!$E$2:$E$350)*(HTS_TST_SNS!J$2:J$350))</f>
        <v>0</v>
      </c>
      <c r="G240" s="579">
        <f>SUMPRODUCT(($G$2=HTS_TST_SNS!$E$2:$E$350)*(HTS_TST_SNS!K$2:K$350))</f>
        <v>0</v>
      </c>
      <c r="H240" s="579">
        <f>SUMPRODUCT(($G$2=HTS_TST_SNS!$E$2:$E$350)*(HTS_TST_SNS!L$2:L$350))</f>
        <v>0</v>
      </c>
      <c r="I240" s="579">
        <f>SUMPRODUCT(($G$2=HTS_TST_SNS!$E$2:$E$350)*(HTS_TST_SNS!M$2:M$350))</f>
        <v>0</v>
      </c>
      <c r="J240" s="579">
        <f>SUMPRODUCT(($G$2=HTS_TST_SNS!$E$2:$E$350)*(HTS_TST_SNS!N$2:N$350))</f>
        <v>0</v>
      </c>
      <c r="K240" s="579">
        <f>SUMPRODUCT(($G$2=HTS_TST_SNS!$E$2:$E$350)*(HTS_TST_SNS!O$2:O$350))</f>
        <v>0</v>
      </c>
      <c r="L240" s="579">
        <f>SUMPRODUCT(($G$2=HTS_TST_SNS!$E$2:$E$350)*(HTS_TST_SNS!P$2:P$350))</f>
        <v>0</v>
      </c>
      <c r="M240" s="579">
        <f>SUMPRODUCT(($G$2=HTS_TST_SNS!$E$2:$E$350)*(HTS_TST_SNS!Q$2:Q$350))</f>
        <v>0</v>
      </c>
      <c r="N240" s="579">
        <f>SUMPRODUCT(($G$2=HTS_TST_SNS!$E$2:$E$350)*(HTS_TST_SNS!R$2:R$350))</f>
        <v>0</v>
      </c>
      <c r="O240" s="579">
        <f>SUMPRODUCT(($G$2=HTS_TST_SNS!$E$2:$E$350)*(HTS_TST_SNS!S$2:S$350))</f>
        <v>0</v>
      </c>
      <c r="P240" s="579">
        <f>SUMPRODUCT(($G$2=HTS_TST_SNS!$E$2:$E$350)*(HTS_TST_SNS!T$2:T$350))</f>
        <v>0</v>
      </c>
      <c r="Q240" s="3"/>
      <c r="R240" s="3"/>
    </row>
    <row r="241" spans="2:18">
      <c r="B241" s="44"/>
      <c r="C241" s="455"/>
      <c r="D241" s="455"/>
      <c r="E241" s="455"/>
      <c r="F241" s="455"/>
      <c r="G241" s="455"/>
      <c r="H241" s="455"/>
      <c r="I241" s="455"/>
      <c r="J241" s="455"/>
      <c r="K241" s="455"/>
      <c r="L241" s="455"/>
      <c r="M241" s="455"/>
      <c r="N241" s="455"/>
      <c r="O241" s="455"/>
      <c r="P241" s="459"/>
      <c r="Q241" s="3"/>
      <c r="R241" s="3"/>
    </row>
    <row r="242" spans="2:18" ht="8.25" customHeight="1">
      <c r="B242" s="86"/>
      <c r="C242" s="456"/>
      <c r="D242" s="457"/>
      <c r="E242" s="456"/>
      <c r="F242" s="457"/>
      <c r="G242" s="456"/>
      <c r="H242" s="457"/>
      <c r="I242" s="456"/>
      <c r="J242" s="457"/>
      <c r="K242" s="456"/>
      <c r="L242" s="457"/>
      <c r="M242" s="456"/>
      <c r="N242" s="457"/>
      <c r="O242" s="457"/>
      <c r="P242" s="460"/>
      <c r="Q242" s="3"/>
      <c r="R242" s="3"/>
    </row>
    <row r="243" spans="2:18" ht="22.5" customHeight="1">
      <c r="B243" s="738" t="s">
        <v>47</v>
      </c>
      <c r="C243" s="579">
        <f>SUMPRODUCT(($G$2=HTS_TST_SNS!$E$2:$E$350)*(HTS_TST_SNS!U$2:U$350))</f>
        <v>0</v>
      </c>
      <c r="D243" s="579">
        <f>SUMPRODUCT(($G$2=HTS_TST_SNS!$E$2:$E$350)*(HTS_TST_SNS!V$2:V$350))</f>
        <v>0</v>
      </c>
      <c r="E243" s="579">
        <f>SUMPRODUCT(($G$2=HTS_TST_SNS!$E$2:$E$350)*(HTS_TST_SNS!W$2:W$350))</f>
        <v>0</v>
      </c>
      <c r="F243" s="579">
        <f>SUMPRODUCT(($G$2=HTS_TST_SNS!$E$2:$E$350)*(HTS_TST_SNS!X$2:X$350))</f>
        <v>0</v>
      </c>
      <c r="G243" s="579">
        <f>SUMPRODUCT(($G$2=HTS_TST_SNS!$E$2:$E$350)*(HTS_TST_SNS!Y$2:Y$350))</f>
        <v>0</v>
      </c>
      <c r="H243" s="579">
        <f>SUMPRODUCT(($G$2=HTS_TST_SNS!$E$2:$E$350)*(HTS_TST_SNS!Z$2:Z$350))</f>
        <v>0</v>
      </c>
      <c r="I243" s="579">
        <f>SUMPRODUCT(($G$2=HTS_TST_SNS!$E$2:$E$350)*(HTS_TST_SNS!AA$2:AA$350))</f>
        <v>0</v>
      </c>
      <c r="J243" s="579">
        <f>SUMPRODUCT(($G$2=HTS_TST_SNS!$E$2:$E$350)*(HTS_TST_SNS!AB$2:AB$350))</f>
        <v>0</v>
      </c>
      <c r="K243" s="579">
        <f>SUMPRODUCT(($G$2=HTS_TST_SNS!$E$2:$E$350)*(HTS_TST_SNS!AC$2:AC$350))</f>
        <v>0</v>
      </c>
      <c r="L243" s="579">
        <f>SUMPRODUCT(($G$2=HTS_TST_SNS!$E$2:$E$350)*(HTS_TST_SNS!AD$2:AD$350))</f>
        <v>0</v>
      </c>
      <c r="M243" s="579">
        <f>SUMPRODUCT(($G$2=HTS_TST_SNS!$E$2:$E$350)*(HTS_TST_SNS!AE$2:AE$350))</f>
        <v>0</v>
      </c>
      <c r="N243" s="579">
        <f>SUMPRODUCT(($G$2=HTS_TST_SNS!$E$2:$E$350)*(HTS_TST_SNS!AF$2:AF$350))</f>
        <v>0</v>
      </c>
      <c r="O243" s="579">
        <f>SUMPRODUCT(($G$2=HTS_TST_SNS!$E$2:$E$350)*(HTS_TST_SNS!AG$2:AG$350))</f>
        <v>0</v>
      </c>
      <c r="P243" s="579">
        <f>SUMPRODUCT(($G$2=HTS_TST_SNS!$E$2:$E$350)*(HTS_TST_SNS!AH$2:AH$350))</f>
        <v>0</v>
      </c>
      <c r="Q243" s="3"/>
      <c r="R243" s="3"/>
    </row>
    <row r="244" spans="2:18">
      <c r="B244" s="44"/>
      <c r="C244" s="45"/>
      <c r="D244" s="45"/>
      <c r="E244" s="45"/>
      <c r="F244" s="45"/>
      <c r="G244" s="45"/>
      <c r="H244" s="45"/>
      <c r="I244" s="45"/>
      <c r="J244" s="45"/>
      <c r="K244" s="45"/>
      <c r="L244" s="45"/>
      <c r="M244" s="45"/>
      <c r="N244" s="45"/>
      <c r="O244" s="45"/>
      <c r="P244" s="46"/>
      <c r="Q244" s="3"/>
      <c r="R244" s="3"/>
    </row>
    <row r="245" spans="2:18">
      <c r="B245" s="898"/>
      <c r="C245" s="12"/>
      <c r="D245" s="12"/>
      <c r="E245" s="12"/>
      <c r="F245" s="12"/>
      <c r="G245" s="12"/>
      <c r="H245" s="12"/>
      <c r="I245" s="12"/>
      <c r="J245" s="12"/>
      <c r="K245" s="12"/>
      <c r="L245" s="12"/>
      <c r="M245" s="12"/>
      <c r="N245" s="12"/>
      <c r="O245" s="50"/>
      <c r="P245" s="51"/>
      <c r="Q245" s="3"/>
      <c r="R245" s="3"/>
    </row>
    <row r="246" spans="2:18" ht="17.850000000000001" customHeight="1">
      <c r="B246" s="899"/>
      <c r="C246" s="900" t="s">
        <v>75</v>
      </c>
      <c r="D246" s="901"/>
      <c r="E246" s="902" t="s">
        <v>76</v>
      </c>
      <c r="F246" s="903"/>
      <c r="G246" s="902" t="s">
        <v>77</v>
      </c>
      <c r="H246" s="903"/>
      <c r="I246" s="902" t="s">
        <v>78</v>
      </c>
      <c r="J246" s="903"/>
      <c r="K246" s="902" t="s">
        <v>79</v>
      </c>
      <c r="L246" s="903"/>
      <c r="M246" s="902" t="s">
        <v>80</v>
      </c>
      <c r="N246" s="903"/>
      <c r="O246" s="915"/>
      <c r="P246" s="905"/>
      <c r="Q246" s="3"/>
      <c r="R246" s="3"/>
    </row>
    <row r="247" spans="2:18" s="87" customFormat="1" ht="17.850000000000001" customHeight="1">
      <c r="B247" s="88"/>
      <c r="C247" s="89" t="s">
        <v>73</v>
      </c>
      <c r="D247" s="90" t="s">
        <v>74</v>
      </c>
      <c r="E247" s="89" t="s">
        <v>73</v>
      </c>
      <c r="F247" s="90" t="s">
        <v>74</v>
      </c>
      <c r="G247" s="89" t="s">
        <v>73</v>
      </c>
      <c r="H247" s="90" t="s">
        <v>74</v>
      </c>
      <c r="I247" s="89" t="s">
        <v>73</v>
      </c>
      <c r="J247" s="90" t="s">
        <v>74</v>
      </c>
      <c r="K247" s="89" t="s">
        <v>73</v>
      </c>
      <c r="L247" s="90" t="s">
        <v>74</v>
      </c>
      <c r="M247" s="89" t="s">
        <v>73</v>
      </c>
      <c r="N247" s="90" t="s">
        <v>74</v>
      </c>
      <c r="O247" s="100"/>
      <c r="P247" s="90"/>
      <c r="Q247" s="91"/>
      <c r="R247" s="91"/>
    </row>
    <row r="248" spans="2:18" ht="11.25" customHeight="1">
      <c r="B248" s="86"/>
      <c r="C248" s="63"/>
      <c r="D248" s="75"/>
      <c r="E248" s="63"/>
      <c r="F248" s="75"/>
      <c r="G248" s="63"/>
      <c r="H248" s="75"/>
      <c r="I248" s="63"/>
      <c r="J248" s="75"/>
      <c r="K248" s="63"/>
      <c r="L248" s="75"/>
      <c r="M248" s="63"/>
      <c r="N248" s="75"/>
      <c r="O248" s="735"/>
      <c r="P248" s="53"/>
      <c r="Q248" s="3"/>
      <c r="R248" s="3"/>
    </row>
    <row r="249" spans="2:18" ht="23.25" customHeight="1">
      <c r="B249" s="738" t="s">
        <v>46</v>
      </c>
      <c r="C249" s="579">
        <f>SUMPRODUCT(($G$2=HTS_TST_SNS!$E$2:$E$350)*(HTS_TST_SNS!AI$2:AI$350))</f>
        <v>0</v>
      </c>
      <c r="D249" s="579">
        <f>SUMPRODUCT(($G$2=HTS_TST_SNS!$E$2:$E$350)*(HTS_TST_SNS!AJ$2:AJ$350))</f>
        <v>0</v>
      </c>
      <c r="E249" s="579">
        <f>SUMPRODUCT(($G$2=HTS_TST_SNS!$E$2:$E$350)*(HTS_TST_SNS!AK$2:AK$350))</f>
        <v>0</v>
      </c>
      <c r="F249" s="579">
        <f>SUMPRODUCT(($G$2=HTS_TST_SNS!$E$2:$E$350)*(HTS_TST_SNS!AL$2:AL$350))</f>
        <v>0</v>
      </c>
      <c r="G249" s="579">
        <f>SUMPRODUCT(($G$2=HTS_TST_SNS!$E$2:$E$350)*(HTS_TST_SNS!AM$2:AM$350))</f>
        <v>0</v>
      </c>
      <c r="H249" s="579">
        <f>SUMPRODUCT(($G$2=HTS_TST_SNS!$E$2:$E$350)*(HTS_TST_SNS!AN$2:AN$350))</f>
        <v>0</v>
      </c>
      <c r="I249" s="579">
        <f>SUMPRODUCT(($G$2=HTS_TST_SNS!$E$2:$E$350)*(HTS_TST_SNS!AO$2:AO$350))</f>
        <v>0</v>
      </c>
      <c r="J249" s="579">
        <f>SUMPRODUCT(($G$2=HTS_TST_SNS!$E$2:$E$350)*(HTS_TST_SNS!AP$2:AP$350))</f>
        <v>0</v>
      </c>
      <c r="K249" s="579">
        <f>SUMPRODUCT(($G$2=HTS_TST_SNS!$E$2:$E$350)*(HTS_TST_SNS!AQ$2:AQ$350))</f>
        <v>0</v>
      </c>
      <c r="L249" s="579">
        <f>SUMPRODUCT(($G$2=HTS_TST_SNS!$E$2:$E$350)*(HTS_TST_SNS!AR$2:AR$350))</f>
        <v>0</v>
      </c>
      <c r="M249" s="579">
        <f>SUMPRODUCT(($G$2=HTS_TST_SNS!$E$2:$E$350)*(HTS_TST_SNS!AS$2:AS$350))</f>
        <v>0</v>
      </c>
      <c r="N249" s="579">
        <f>SUMPRODUCT(($G$2=HTS_TST_SNS!$E$2:$E$350)*(HTS_TST_SNS!AT$2:AT$350))</f>
        <v>0</v>
      </c>
      <c r="O249" s="736"/>
      <c r="P249" s="76"/>
      <c r="Q249" s="3"/>
      <c r="R249" s="3"/>
    </row>
    <row r="250" spans="2:18" ht="8.25" customHeight="1">
      <c r="B250" s="44"/>
      <c r="C250" s="455"/>
      <c r="D250" s="455"/>
      <c r="E250" s="455"/>
      <c r="F250" s="455"/>
      <c r="G250" s="455"/>
      <c r="H250" s="455"/>
      <c r="I250" s="455"/>
      <c r="J250" s="455"/>
      <c r="K250" s="455"/>
      <c r="L250" s="455"/>
      <c r="M250" s="455"/>
      <c r="N250" s="455"/>
      <c r="O250" s="45"/>
      <c r="P250" s="46"/>
      <c r="Q250" s="3"/>
      <c r="R250" s="3"/>
    </row>
    <row r="251" spans="2:18" ht="8.25" customHeight="1">
      <c r="B251" s="86"/>
      <c r="C251" s="456"/>
      <c r="D251" s="457"/>
      <c r="E251" s="456"/>
      <c r="F251" s="457"/>
      <c r="G251" s="456"/>
      <c r="H251" s="457"/>
      <c r="I251" s="456"/>
      <c r="J251" s="457"/>
      <c r="K251" s="456"/>
      <c r="L251" s="457"/>
      <c r="M251" s="456"/>
      <c r="N251" s="458"/>
      <c r="O251" s="735"/>
      <c r="P251" s="53"/>
      <c r="Q251" s="3"/>
      <c r="R251" s="3"/>
    </row>
    <row r="252" spans="2:18" ht="24.6" customHeight="1">
      <c r="B252" s="738" t="s">
        <v>47</v>
      </c>
      <c r="C252" s="579">
        <f>SUMPRODUCT(($G$2=HTS_TST_SNS!$E$2:$E$350)*(HTS_TST_SNS!AU$2:AU$350))</f>
        <v>0</v>
      </c>
      <c r="D252" s="579">
        <f>SUMPRODUCT(($G$2=HTS_TST_SNS!$E$2:$E$350)*(HTS_TST_SNS!AV$2:AV$350))</f>
        <v>0</v>
      </c>
      <c r="E252" s="579">
        <f>SUMPRODUCT(($G$2=HTS_TST_SNS!$E$2:$E$350)*(HTS_TST_SNS!AW$2:AW$350))</f>
        <v>0</v>
      </c>
      <c r="F252" s="579">
        <f>SUMPRODUCT(($G$2=HTS_TST_SNS!$E$2:$E$350)*(HTS_TST_SNS!AX$2:AX$350))</f>
        <v>0</v>
      </c>
      <c r="G252" s="579">
        <f>SUMPRODUCT(($G$2=HTS_TST_SNS!$E$2:$E$350)*(HTS_TST_SNS!AY$2:AY$350))</f>
        <v>0</v>
      </c>
      <c r="H252" s="579">
        <f>SUMPRODUCT(($G$2=HTS_TST_SNS!$E$2:$E$350)*(HTS_TST_SNS!AZ$2:AZ$350))</f>
        <v>0</v>
      </c>
      <c r="I252" s="579">
        <f>SUMPRODUCT(($G$2=HTS_TST_SNS!$E$2:$E$350)*(HTS_TST_SNS!BA$2:BA$350))</f>
        <v>0</v>
      </c>
      <c r="J252" s="579">
        <f>SUMPRODUCT(($G$2=HTS_TST_SNS!$E$2:$E$350)*(HTS_TST_SNS!BB$2:BB$350))</f>
        <v>0</v>
      </c>
      <c r="K252" s="579">
        <f>SUMPRODUCT(($G$2=HTS_TST_SNS!$E$2:$E$350)*(HTS_TST_SNS!BC$2:BC$350))</f>
        <v>0</v>
      </c>
      <c r="L252" s="579">
        <f>SUMPRODUCT(($G$2=HTS_TST_SNS!$E$2:$E$350)*(HTS_TST_SNS!BD$2:BD$350))</f>
        <v>0</v>
      </c>
      <c r="M252" s="579">
        <f>SUMPRODUCT(($G$2=HTS_TST_SNS!$E$2:$E$350)*(HTS_TST_SNS!BE$2:BE$350))</f>
        <v>0</v>
      </c>
      <c r="N252" s="579">
        <f>SUMPRODUCT(($G$2=HTS_TST_SNS!$E$2:$E$350)*(HTS_TST_SNS!BF$2:BF$350))</f>
        <v>0</v>
      </c>
      <c r="O252" s="736"/>
      <c r="P252" s="76"/>
      <c r="Q252" s="3"/>
      <c r="R252" s="3"/>
    </row>
    <row r="253" spans="2:18" ht="9.6" customHeight="1">
      <c r="B253" s="37"/>
      <c r="C253" s="3"/>
      <c r="D253" s="3"/>
      <c r="E253" s="3"/>
      <c r="F253" s="3"/>
      <c r="G253" s="3"/>
      <c r="H253" s="3"/>
      <c r="I253" s="3"/>
      <c r="J253" s="3"/>
      <c r="K253" s="3"/>
      <c r="L253" s="3"/>
      <c r="M253" s="3"/>
      <c r="N253" s="3"/>
      <c r="O253" s="3"/>
      <c r="P253" s="36"/>
      <c r="Q253" s="3"/>
      <c r="R253" s="3"/>
    </row>
    <row r="254" spans="2:18" ht="9.75" customHeight="1">
      <c r="B254" s="116"/>
      <c r="C254" s="112"/>
      <c r="D254" s="112"/>
      <c r="E254" s="112"/>
      <c r="F254" s="112"/>
      <c r="G254" s="112"/>
      <c r="H254" s="112"/>
      <c r="I254" s="112"/>
      <c r="J254" s="112"/>
      <c r="K254" s="112"/>
      <c r="L254" s="112"/>
      <c r="M254" s="112"/>
      <c r="N254" s="112"/>
      <c r="O254" s="112"/>
      <c r="P254" s="117"/>
      <c r="Q254" s="3"/>
      <c r="R254" s="3"/>
    </row>
    <row r="255" spans="2:18" ht="29.85" customHeight="1">
      <c r="B255" s="734" t="s">
        <v>81</v>
      </c>
      <c r="C255" s="578" t="str">
        <f>IF(SUM(C240:P240,C243:P243,C249:N249,C252:N252)=0,"subtotal",SUM(C240:P240,C243:P243,C249:N249,C252:N252))</f>
        <v>subtotal</v>
      </c>
      <c r="D255" s="3"/>
      <c r="E255" s="3"/>
      <c r="F255" s="3"/>
      <c r="G255" s="3"/>
      <c r="H255" s="3"/>
      <c r="I255" s="3"/>
      <c r="J255" s="3"/>
      <c r="K255" s="3"/>
      <c r="L255" s="3"/>
      <c r="M255" s="3"/>
      <c r="N255" s="3"/>
      <c r="O255" s="3"/>
      <c r="P255" s="119"/>
      <c r="Q255" s="3"/>
      <c r="R255" s="3"/>
    </row>
    <row r="256" spans="2:18" ht="9" customHeight="1">
      <c r="B256" s="120"/>
      <c r="C256" s="114"/>
      <c r="D256" s="114"/>
      <c r="E256" s="114"/>
      <c r="F256" s="114"/>
      <c r="G256" s="114"/>
      <c r="H256" s="114"/>
      <c r="I256" s="114"/>
      <c r="J256" s="114"/>
      <c r="K256" s="114"/>
      <c r="L256" s="114"/>
      <c r="M256" s="114"/>
      <c r="N256" s="114"/>
      <c r="O256" s="114"/>
      <c r="P256" s="121"/>
      <c r="Q256" s="3"/>
      <c r="R256" s="3"/>
    </row>
    <row r="257" spans="1:18" ht="8.85" customHeight="1">
      <c r="A257" s="2"/>
      <c r="B257" s="9"/>
      <c r="C257" s="10"/>
      <c r="D257" s="4"/>
      <c r="E257" s="4"/>
      <c r="F257" s="4"/>
      <c r="G257" s="4"/>
      <c r="H257" s="4"/>
      <c r="I257" s="4"/>
      <c r="J257" s="4"/>
      <c r="K257" s="4"/>
      <c r="L257" s="4"/>
      <c r="M257" s="4"/>
      <c r="N257" s="4"/>
      <c r="O257" s="4"/>
      <c r="P257" s="735"/>
      <c r="Q257" s="3"/>
      <c r="R257" s="3"/>
    </row>
    <row r="258" spans="1:18">
      <c r="B258" s="15"/>
      <c r="C258" s="16"/>
      <c r="D258" s="16"/>
      <c r="E258" s="16"/>
      <c r="F258" s="16"/>
      <c r="G258" s="16"/>
      <c r="H258" s="16"/>
      <c r="I258" s="16"/>
      <c r="J258" s="16"/>
      <c r="K258" s="16"/>
      <c r="L258" s="16"/>
      <c r="M258" s="16"/>
      <c r="N258" s="16"/>
      <c r="O258" s="17"/>
      <c r="P258" s="85"/>
    </row>
    <row r="259" spans="1:18" ht="20.25" customHeight="1">
      <c r="B259" s="18" t="s">
        <v>34</v>
      </c>
      <c r="C259" s="916" t="str">
        <f>C$2</f>
        <v>USAID Tujenge Jamii</v>
      </c>
      <c r="D259" s="916"/>
      <c r="E259" s="916"/>
      <c r="F259" s="916"/>
      <c r="G259" s="2"/>
      <c r="H259" s="843" t="s">
        <v>66</v>
      </c>
      <c r="I259" s="843"/>
      <c r="J259" s="843"/>
      <c r="K259" s="59" t="str">
        <f>$K2</f>
        <v/>
      </c>
      <c r="L259" s="57"/>
      <c r="M259" s="47" t="s">
        <v>35</v>
      </c>
      <c r="N259" s="917">
        <f>N2</f>
        <v>0</v>
      </c>
      <c r="O259" s="917"/>
      <c r="P259" s="85"/>
    </row>
    <row r="260" spans="1:18" s="102" customFormat="1" ht="22.35" customHeight="1">
      <c r="B260" s="906" t="str">
        <f>CONCATENATE(K$2,": HTS_TST (Facility) - PITC Modality: VCT")</f>
        <v>: HTS_TST (Facility) - PITC Modality: VCT</v>
      </c>
      <c r="C260" s="907"/>
      <c r="D260" s="907"/>
      <c r="E260" s="907"/>
      <c r="F260" s="907"/>
      <c r="G260" s="907"/>
      <c r="H260" s="907"/>
      <c r="I260" s="907"/>
      <c r="J260" s="907"/>
      <c r="K260" s="907"/>
      <c r="L260" s="907"/>
      <c r="M260" s="907"/>
      <c r="N260" s="907"/>
      <c r="O260" s="907"/>
      <c r="P260" s="907"/>
      <c r="Q260" s="61"/>
      <c r="R260" s="61"/>
    </row>
    <row r="261" spans="1:18" ht="24.75" customHeight="1">
      <c r="B261" s="913" t="s">
        <v>0</v>
      </c>
      <c r="C261" s="914"/>
      <c r="D261" s="908" t="s">
        <v>91</v>
      </c>
      <c r="E261" s="909"/>
      <c r="F261" s="909"/>
      <c r="G261" s="909"/>
      <c r="H261" s="909"/>
      <c r="I261" s="909"/>
      <c r="J261" s="909"/>
      <c r="K261" s="909"/>
      <c r="L261" s="909"/>
      <c r="M261" s="909"/>
      <c r="N261" s="909"/>
      <c r="O261" s="910"/>
      <c r="P261" s="53"/>
      <c r="Q261" s="3"/>
      <c r="R261" s="3"/>
    </row>
    <row r="262" spans="1:18" ht="15" customHeight="1">
      <c r="B262" s="33"/>
      <c r="C262" s="8"/>
      <c r="D262" s="4"/>
      <c r="E262" s="4"/>
      <c r="F262" s="4"/>
      <c r="G262" s="4"/>
      <c r="H262" s="4"/>
      <c r="I262" s="4"/>
      <c r="J262" s="4"/>
      <c r="K262" s="4"/>
      <c r="L262" s="4"/>
      <c r="M262" s="4"/>
      <c r="N262" s="4"/>
      <c r="O262" s="79"/>
      <c r="P262" s="92"/>
      <c r="Q262" s="3"/>
      <c r="R262" s="3"/>
    </row>
    <row r="263" spans="1:18">
      <c r="B263" s="898"/>
      <c r="C263" s="12"/>
      <c r="D263" s="12"/>
      <c r="E263" s="12"/>
      <c r="F263" s="12"/>
      <c r="G263" s="12"/>
      <c r="H263" s="12"/>
      <c r="I263" s="12"/>
      <c r="J263" s="12"/>
      <c r="K263" s="12"/>
      <c r="L263" s="12"/>
      <c r="M263" s="12"/>
      <c r="N263" s="12"/>
      <c r="O263" s="97"/>
      <c r="P263" s="98"/>
      <c r="Q263" s="3"/>
      <c r="R263" s="3"/>
    </row>
    <row r="264" spans="1:18" ht="22.35" customHeight="1">
      <c r="B264" s="899"/>
      <c r="C264" s="900" t="s">
        <v>5</v>
      </c>
      <c r="D264" s="901"/>
      <c r="E264" s="902" t="s">
        <v>9</v>
      </c>
      <c r="F264" s="903"/>
      <c r="G264" s="902" t="s">
        <v>22</v>
      </c>
      <c r="H264" s="903"/>
      <c r="I264" s="902" t="s">
        <v>23</v>
      </c>
      <c r="J264" s="903"/>
      <c r="K264" s="902" t="s">
        <v>24</v>
      </c>
      <c r="L264" s="903"/>
      <c r="M264" s="902" t="s">
        <v>25</v>
      </c>
      <c r="N264" s="903"/>
      <c r="O264" s="911" t="s">
        <v>26</v>
      </c>
      <c r="P264" s="912"/>
      <c r="Q264" s="3"/>
      <c r="R264" s="3"/>
    </row>
    <row r="265" spans="1:18" s="87" customFormat="1" ht="17.100000000000001" customHeight="1">
      <c r="B265" s="88"/>
      <c r="C265" s="89" t="s">
        <v>73</v>
      </c>
      <c r="D265" s="90" t="s">
        <v>74</v>
      </c>
      <c r="E265" s="89" t="s">
        <v>73</v>
      </c>
      <c r="F265" s="90" t="s">
        <v>74</v>
      </c>
      <c r="G265" s="89" t="s">
        <v>73</v>
      </c>
      <c r="H265" s="90" t="s">
        <v>74</v>
      </c>
      <c r="I265" s="89" t="s">
        <v>73</v>
      </c>
      <c r="J265" s="90" t="s">
        <v>74</v>
      </c>
      <c r="K265" s="89" t="s">
        <v>73</v>
      </c>
      <c r="L265" s="90" t="s">
        <v>74</v>
      </c>
      <c r="M265" s="89" t="s">
        <v>73</v>
      </c>
      <c r="N265" s="90" t="s">
        <v>74</v>
      </c>
      <c r="O265" s="89" t="s">
        <v>73</v>
      </c>
      <c r="P265" s="90" t="s">
        <v>74</v>
      </c>
      <c r="Q265" s="91"/>
      <c r="R265" s="91"/>
    </row>
    <row r="266" spans="1:18">
      <c r="B266" s="86"/>
      <c r="C266" s="63"/>
      <c r="D266" s="75"/>
      <c r="E266" s="63"/>
      <c r="F266" s="75"/>
      <c r="G266" s="63"/>
      <c r="H266" s="75"/>
      <c r="I266" s="63"/>
      <c r="J266" s="75"/>
      <c r="K266" s="63"/>
      <c r="L266" s="75"/>
      <c r="M266" s="63"/>
      <c r="N266" s="75"/>
      <c r="O266" s="75"/>
      <c r="P266" s="53"/>
      <c r="Q266" s="3"/>
      <c r="R266" s="3"/>
    </row>
    <row r="267" spans="1:18" ht="24" customHeight="1">
      <c r="B267" s="99" t="s">
        <v>46</v>
      </c>
      <c r="C267" s="579">
        <f>SUMPRODUCT(($G$2=HTS_TST_VCT!$E$2:$E$350)*(HTS_TST_VCT!G$2:G$350))</f>
        <v>0</v>
      </c>
      <c r="D267" s="579">
        <f>SUMPRODUCT(($G$2=HTS_TST_VCT!$E$2:$E$350)*(HTS_TST_VCT!H$2:H$350))</f>
        <v>0</v>
      </c>
      <c r="E267" s="579">
        <f>SUMPRODUCT(($G$2=HTS_TST_VCT!$E$2:$E$350)*(HTS_TST_VCT!I$2:I$350))</f>
        <v>0</v>
      </c>
      <c r="F267" s="579">
        <f>SUMPRODUCT(($G$2=HTS_TST_VCT!$E$2:$E$350)*(HTS_TST_VCT!J$2:J$350))</f>
        <v>0</v>
      </c>
      <c r="G267" s="579">
        <f>SUMPRODUCT(($G$2=HTS_TST_VCT!$E$2:$E$350)*(HTS_TST_VCT!K$2:K$350))</f>
        <v>0</v>
      </c>
      <c r="H267" s="579">
        <f>SUMPRODUCT(($G$2=HTS_TST_VCT!$E$2:$E$350)*(HTS_TST_VCT!L$2:L$350))</f>
        <v>0</v>
      </c>
      <c r="I267" s="579">
        <f>SUMPRODUCT(($G$2=HTS_TST_VCT!$E$2:$E$350)*(HTS_TST_VCT!M$2:M$350))</f>
        <v>0</v>
      </c>
      <c r="J267" s="579">
        <f>SUMPRODUCT(($G$2=HTS_TST_VCT!$E$2:$E$350)*(HTS_TST_VCT!N$2:N$350))</f>
        <v>0</v>
      </c>
      <c r="K267" s="579">
        <f>SUMPRODUCT(($G$2=HTS_TST_VCT!$E$2:$E$350)*(HTS_TST_VCT!O$2:O$350))</f>
        <v>0</v>
      </c>
      <c r="L267" s="579">
        <f>SUMPRODUCT(($G$2=HTS_TST_VCT!$E$2:$E$350)*(HTS_TST_VCT!P$2:P$350))</f>
        <v>0</v>
      </c>
      <c r="M267" s="579">
        <f>SUMPRODUCT(($G$2=HTS_TST_VCT!$E$2:$E$350)*(HTS_TST_VCT!Q$2:Q$350))</f>
        <v>0</v>
      </c>
      <c r="N267" s="579">
        <f>SUMPRODUCT(($G$2=HTS_TST_VCT!$E$2:$E$350)*(HTS_TST_VCT!R$2:R$350))</f>
        <v>0</v>
      </c>
      <c r="O267" s="579">
        <f>SUMPRODUCT(($G$2=HTS_TST_VCT!$E$2:$E$350)*(HTS_TST_VCT!S$2:S$350))</f>
        <v>0</v>
      </c>
      <c r="P267" s="579">
        <f>SUMPRODUCT(($G$2=HTS_TST_VCT!$E$2:$E$350)*(HTS_TST_VCT!T$2:T$350))</f>
        <v>0</v>
      </c>
      <c r="Q267" s="3"/>
      <c r="R267" s="3"/>
    </row>
    <row r="268" spans="1:18">
      <c r="B268" s="44"/>
      <c r="C268" s="45"/>
      <c r="D268" s="45"/>
      <c r="E268" s="45"/>
      <c r="F268" s="45"/>
      <c r="G268" s="45"/>
      <c r="H268" s="45"/>
      <c r="I268" s="45"/>
      <c r="J268" s="45"/>
      <c r="K268" s="45"/>
      <c r="L268" s="45"/>
      <c r="M268" s="45"/>
      <c r="N268" s="45"/>
      <c r="O268" s="45"/>
      <c r="P268" s="46"/>
      <c r="Q268" s="3"/>
      <c r="R268" s="3"/>
    </row>
    <row r="269" spans="1:18" ht="8.25" customHeight="1">
      <c r="B269" s="86"/>
      <c r="C269" s="63"/>
      <c r="D269" s="75"/>
      <c r="E269" s="63"/>
      <c r="F269" s="75"/>
      <c r="G269" s="63"/>
      <c r="H269" s="75"/>
      <c r="I269" s="63"/>
      <c r="J269" s="75"/>
      <c r="K269" s="63"/>
      <c r="L269" s="75"/>
      <c r="M269" s="63"/>
      <c r="N269" s="75"/>
      <c r="O269" s="75"/>
      <c r="P269" s="53"/>
      <c r="Q269" s="3"/>
      <c r="R269" s="3"/>
    </row>
    <row r="270" spans="1:18" ht="22.5" customHeight="1">
      <c r="B270" s="99" t="s">
        <v>47</v>
      </c>
      <c r="C270" s="579">
        <f>SUMPRODUCT(($G$2=HTS_TST_VCT!$E$2:$E$350)*(HTS_TST_VCT!U$2:U$350))</f>
        <v>0</v>
      </c>
      <c r="D270" s="579">
        <f>SUMPRODUCT(($G$2=HTS_TST_VCT!$E$2:$E$350)*(HTS_TST_VCT!V$2:V$350))</f>
        <v>0</v>
      </c>
      <c r="E270" s="579">
        <f>SUMPRODUCT(($G$2=HTS_TST_VCT!$E$2:$E$350)*(HTS_TST_VCT!W$2:W$350))</f>
        <v>0</v>
      </c>
      <c r="F270" s="579">
        <f>SUMPRODUCT(($G$2=HTS_TST_VCT!$E$2:$E$350)*(HTS_TST_VCT!X$2:X$350))</f>
        <v>0</v>
      </c>
      <c r="G270" s="579">
        <f>SUMPRODUCT(($G$2=HTS_TST_VCT!$E$2:$E$350)*(HTS_TST_VCT!Y$2:Y$350))</f>
        <v>0</v>
      </c>
      <c r="H270" s="579">
        <f>SUMPRODUCT(($G$2=HTS_TST_VCT!$E$2:$E$350)*(HTS_TST_VCT!Z$2:Z$350))</f>
        <v>0</v>
      </c>
      <c r="I270" s="579">
        <f>SUMPRODUCT(($G$2=HTS_TST_VCT!$E$2:$E$350)*(HTS_TST_VCT!AA$2:AA$350))</f>
        <v>0</v>
      </c>
      <c r="J270" s="579">
        <f>SUMPRODUCT(($G$2=HTS_TST_VCT!$E$2:$E$350)*(HTS_TST_VCT!AB$2:AB$350))</f>
        <v>0</v>
      </c>
      <c r="K270" s="579">
        <f>SUMPRODUCT(($G$2=HTS_TST_VCT!$E$2:$E$350)*(HTS_TST_VCT!AC$2:AC$350))</f>
        <v>0</v>
      </c>
      <c r="L270" s="579">
        <f>SUMPRODUCT(($G$2=HTS_TST_VCT!$E$2:$E$350)*(HTS_TST_VCT!AD$2:AD$350))</f>
        <v>0</v>
      </c>
      <c r="M270" s="579">
        <f>SUMPRODUCT(($G$2=HTS_TST_VCT!$E$2:$E$350)*(HTS_TST_VCT!AE$2:AE$350))</f>
        <v>0</v>
      </c>
      <c r="N270" s="579">
        <f>SUMPRODUCT(($G$2=HTS_TST_VCT!$E$2:$E$350)*(HTS_TST_VCT!AF$2:AF$350))</f>
        <v>0</v>
      </c>
      <c r="O270" s="579">
        <f>SUMPRODUCT(($G$2=HTS_TST_VCT!$E$2:$E$350)*(HTS_TST_VCT!AG$2:AG$350))</f>
        <v>0</v>
      </c>
      <c r="P270" s="579">
        <f>SUMPRODUCT(($G$2=HTS_TST_VCT!$E$2:$E$350)*(HTS_TST_VCT!AH$2:AH$350))</f>
        <v>0</v>
      </c>
      <c r="Q270" s="3"/>
      <c r="R270" s="3"/>
    </row>
    <row r="271" spans="1:18">
      <c r="B271" s="44"/>
      <c r="C271" s="45"/>
      <c r="D271" s="45"/>
      <c r="E271" s="45"/>
      <c r="F271" s="45"/>
      <c r="G271" s="45"/>
      <c r="H271" s="45"/>
      <c r="I271" s="45"/>
      <c r="J271" s="45"/>
      <c r="K271" s="45"/>
      <c r="L271" s="45"/>
      <c r="M271" s="45"/>
      <c r="N271" s="45"/>
      <c r="O271" s="45"/>
      <c r="P271" s="46"/>
      <c r="Q271" s="3"/>
      <c r="R271" s="3"/>
    </row>
    <row r="272" spans="1:18">
      <c r="B272" s="898"/>
      <c r="C272" s="12"/>
      <c r="D272" s="12"/>
      <c r="E272" s="12"/>
      <c r="F272" s="12"/>
      <c r="G272" s="12"/>
      <c r="H272" s="12"/>
      <c r="I272" s="12"/>
      <c r="J272" s="12"/>
      <c r="K272" s="12"/>
      <c r="L272" s="12"/>
      <c r="M272" s="12"/>
      <c r="N272" s="12"/>
      <c r="O272" s="50"/>
      <c r="P272" s="51"/>
      <c r="Q272" s="3"/>
      <c r="R272" s="3"/>
    </row>
    <row r="273" spans="2:18" ht="17.850000000000001" customHeight="1">
      <c r="B273" s="899"/>
      <c r="C273" s="900" t="s">
        <v>75</v>
      </c>
      <c r="D273" s="901"/>
      <c r="E273" s="902" t="s">
        <v>76</v>
      </c>
      <c r="F273" s="903"/>
      <c r="G273" s="902" t="s">
        <v>77</v>
      </c>
      <c r="H273" s="903"/>
      <c r="I273" s="902" t="s">
        <v>78</v>
      </c>
      <c r="J273" s="903"/>
      <c r="K273" s="902" t="s">
        <v>79</v>
      </c>
      <c r="L273" s="903"/>
      <c r="M273" s="902" t="s">
        <v>80</v>
      </c>
      <c r="N273" s="903"/>
      <c r="O273" s="904"/>
      <c r="P273" s="905"/>
      <c r="Q273" s="3"/>
      <c r="R273" s="3"/>
    </row>
    <row r="274" spans="2:18" s="87" customFormat="1" ht="17.850000000000001" customHeight="1">
      <c r="B274" s="88"/>
      <c r="C274" s="89" t="s">
        <v>73</v>
      </c>
      <c r="D274" s="90" t="s">
        <v>74</v>
      </c>
      <c r="E274" s="89" t="s">
        <v>73</v>
      </c>
      <c r="F274" s="90" t="s">
        <v>74</v>
      </c>
      <c r="G274" s="89" t="s">
        <v>73</v>
      </c>
      <c r="H274" s="90" t="s">
        <v>74</v>
      </c>
      <c r="I274" s="89" t="s">
        <v>73</v>
      </c>
      <c r="J274" s="90" t="s">
        <v>74</v>
      </c>
      <c r="K274" s="89" t="s">
        <v>73</v>
      </c>
      <c r="L274" s="90" t="s">
        <v>74</v>
      </c>
      <c r="M274" s="89" t="s">
        <v>73</v>
      </c>
      <c r="N274" s="90" t="s">
        <v>74</v>
      </c>
      <c r="O274" s="100"/>
      <c r="P274" s="90"/>
      <c r="Q274" s="91"/>
      <c r="R274" s="91"/>
    </row>
    <row r="275" spans="2:18" ht="11.25" customHeight="1">
      <c r="B275" s="86"/>
      <c r="C275" s="63"/>
      <c r="D275" s="75"/>
      <c r="E275" s="63"/>
      <c r="F275" s="75"/>
      <c r="G275" s="63"/>
      <c r="H275" s="75"/>
      <c r="I275" s="63"/>
      <c r="J275" s="75"/>
      <c r="K275" s="63"/>
      <c r="L275" s="75"/>
      <c r="M275" s="63"/>
      <c r="N275" s="75"/>
      <c r="O275" s="85"/>
      <c r="P275" s="53"/>
      <c r="Q275" s="3"/>
      <c r="R275" s="3"/>
    </row>
    <row r="276" spans="2:18" ht="23.25" customHeight="1">
      <c r="B276" s="99" t="s">
        <v>46</v>
      </c>
      <c r="C276" s="579">
        <f>SUMPRODUCT(($G$2=HTS_TST_VCT!$E$2:$E$350)*(HTS_TST_VCT!AI$2:AI$350))</f>
        <v>0</v>
      </c>
      <c r="D276" s="579">
        <f>SUMPRODUCT(($G$2=HTS_TST_VCT!$E$2:$E$350)*(HTS_TST_VCT!AJ$2:AJ$350))</f>
        <v>0</v>
      </c>
      <c r="E276" s="579">
        <f>SUMPRODUCT(($G$2=HTS_TST_VCT!$E$2:$E$350)*(HTS_TST_VCT!AK$2:AK$350))</f>
        <v>0</v>
      </c>
      <c r="F276" s="579">
        <f>SUMPRODUCT(($G$2=HTS_TST_VCT!$E$2:$E$350)*(HTS_TST_VCT!AL$2:AL$350))</f>
        <v>0</v>
      </c>
      <c r="G276" s="579">
        <f>SUMPRODUCT(($G$2=HTS_TST_VCT!$E$2:$E$350)*(HTS_TST_VCT!AM$2:AM$350))</f>
        <v>0</v>
      </c>
      <c r="H276" s="579">
        <f>SUMPRODUCT(($G$2=HTS_TST_VCT!$E$2:$E$350)*(HTS_TST_VCT!AN$2:AN$350))</f>
        <v>0</v>
      </c>
      <c r="I276" s="579">
        <f>SUMPRODUCT(($G$2=HTS_TST_VCT!$E$2:$E$350)*(HTS_TST_VCT!AO$2:AO$350))</f>
        <v>0</v>
      </c>
      <c r="J276" s="579">
        <f>SUMPRODUCT(($G$2=HTS_TST_VCT!$E$2:$E$350)*(HTS_TST_VCT!AP$2:AP$350))</f>
        <v>0</v>
      </c>
      <c r="K276" s="579">
        <f>SUMPRODUCT(($G$2=HTS_TST_VCT!$E$2:$E$350)*(HTS_TST_VCT!AQ$2:AQ$350))</f>
        <v>0</v>
      </c>
      <c r="L276" s="579">
        <f>SUMPRODUCT(($G$2=HTS_TST_VCT!$E$2:$E$350)*(HTS_TST_VCT!AR$2:AR$350))</f>
        <v>0</v>
      </c>
      <c r="M276" s="579">
        <f>SUMPRODUCT(($G$2=HTS_TST_VCT!$E$2:$E$350)*(HTS_TST_VCT!AS$2:AS$350))</f>
        <v>0</v>
      </c>
      <c r="N276" s="579">
        <f>SUMPRODUCT(($G$2=HTS_TST_VCT!$E$2:$E$350)*(HTS_TST_VCT!AT$2:AT$350))</f>
        <v>0</v>
      </c>
      <c r="O276" s="14"/>
      <c r="P276" s="76"/>
      <c r="Q276" s="3"/>
      <c r="R276" s="3"/>
    </row>
    <row r="277" spans="2:18" ht="8.25" customHeight="1">
      <c r="B277" s="44"/>
      <c r="C277" s="45"/>
      <c r="D277" s="45"/>
      <c r="E277" s="45"/>
      <c r="F277" s="45"/>
      <c r="G277" s="45"/>
      <c r="H277" s="45"/>
      <c r="I277" s="45"/>
      <c r="J277" s="45"/>
      <c r="K277" s="45"/>
      <c r="L277" s="45"/>
      <c r="M277" s="45"/>
      <c r="N277" s="45"/>
      <c r="O277" s="45"/>
      <c r="P277" s="46"/>
      <c r="Q277" s="3"/>
      <c r="R277" s="3"/>
    </row>
    <row r="278" spans="2:18" ht="8.25" customHeight="1">
      <c r="B278" s="86"/>
      <c r="C278" s="63"/>
      <c r="D278" s="75"/>
      <c r="E278" s="63"/>
      <c r="F278" s="75"/>
      <c r="G278" s="63"/>
      <c r="H278" s="75"/>
      <c r="I278" s="63"/>
      <c r="J278" s="75"/>
      <c r="K278" s="63"/>
      <c r="L278" s="75"/>
      <c r="M278" s="63"/>
      <c r="N278" s="85"/>
      <c r="O278" s="85"/>
      <c r="P278" s="53"/>
      <c r="Q278" s="3"/>
      <c r="R278" s="3"/>
    </row>
    <row r="279" spans="2:18" ht="24.6" customHeight="1">
      <c r="B279" s="99" t="s">
        <v>47</v>
      </c>
      <c r="C279" s="579">
        <f>SUMPRODUCT(($G$2=HTS_TST_VCT!$E$2:$E$350)*(HTS_TST_VCT!AU$2:AU$350))</f>
        <v>0</v>
      </c>
      <c r="D279" s="579">
        <f>SUMPRODUCT(($G$2=HTS_TST_VCT!$E$2:$E$350)*(HTS_TST_VCT!AV$2:AV$350))</f>
        <v>0</v>
      </c>
      <c r="E279" s="579">
        <f>SUMPRODUCT(($G$2=HTS_TST_VCT!$E$2:$E$350)*(HTS_TST_VCT!AW$2:AW$350))</f>
        <v>0</v>
      </c>
      <c r="F279" s="579">
        <f>SUMPRODUCT(($G$2=HTS_TST_VCT!$E$2:$E$350)*(HTS_TST_VCT!AX$2:AX$350))</f>
        <v>0</v>
      </c>
      <c r="G279" s="579">
        <f>SUMPRODUCT(($G$2=HTS_TST_VCT!$E$2:$E$350)*(HTS_TST_VCT!AY$2:AY$350))</f>
        <v>0</v>
      </c>
      <c r="H279" s="579">
        <f>SUMPRODUCT(($G$2=HTS_TST_VCT!$E$2:$E$350)*(HTS_TST_VCT!AZ$2:AZ$350))</f>
        <v>0</v>
      </c>
      <c r="I279" s="579">
        <f>SUMPRODUCT(($G$2=HTS_TST_VCT!$E$2:$E$350)*(HTS_TST_VCT!BA$2:BA$350))</f>
        <v>0</v>
      </c>
      <c r="J279" s="579">
        <f>SUMPRODUCT(($G$2=HTS_TST_VCT!$E$2:$E$350)*(HTS_TST_VCT!BB$2:BB$350))</f>
        <v>0</v>
      </c>
      <c r="K279" s="579">
        <f>SUMPRODUCT(($G$2=HTS_TST_VCT!$E$2:$E$350)*(HTS_TST_VCT!BC$2:BC$350))</f>
        <v>0</v>
      </c>
      <c r="L279" s="579">
        <f>SUMPRODUCT(($G$2=HTS_TST_VCT!$E$2:$E$350)*(HTS_TST_VCT!BD$2:BD$350))</f>
        <v>0</v>
      </c>
      <c r="M279" s="579">
        <f>SUMPRODUCT(($G$2=HTS_TST_VCT!$E$2:$E$350)*(HTS_TST_VCT!BE$2:BE$350))</f>
        <v>0</v>
      </c>
      <c r="N279" s="579">
        <f>SUMPRODUCT(($G$2=HTS_TST_VCT!$E$2:$E$350)*(HTS_TST_VCT!BF$2:BF$350))</f>
        <v>0</v>
      </c>
      <c r="O279" s="14"/>
      <c r="P279" s="76"/>
      <c r="Q279" s="3"/>
      <c r="R279" s="3"/>
    </row>
    <row r="280" spans="2:18" ht="9.6" customHeight="1">
      <c r="B280" s="37"/>
      <c r="C280" s="3"/>
      <c r="D280" s="3"/>
      <c r="E280" s="3"/>
      <c r="F280" s="3"/>
      <c r="G280" s="3"/>
      <c r="H280" s="3"/>
      <c r="I280" s="3"/>
      <c r="J280" s="3"/>
      <c r="K280" s="3"/>
      <c r="L280" s="3"/>
      <c r="M280" s="3"/>
      <c r="N280" s="3"/>
      <c r="O280" s="3"/>
      <c r="P280" s="36"/>
      <c r="Q280" s="3"/>
      <c r="R280" s="3"/>
    </row>
    <row r="281" spans="2:18" ht="12" customHeight="1">
      <c r="B281" s="116"/>
      <c r="C281" s="112"/>
      <c r="D281" s="112"/>
      <c r="E281" s="112"/>
      <c r="F281" s="112"/>
      <c r="G281" s="112"/>
      <c r="H281" s="112"/>
      <c r="I281" s="112"/>
      <c r="J281" s="112"/>
      <c r="K281" s="112"/>
      <c r="L281" s="112"/>
      <c r="M281" s="112"/>
      <c r="N281" s="112"/>
      <c r="O281" s="112"/>
      <c r="P281" s="117"/>
      <c r="Q281" s="3"/>
      <c r="R281" s="3"/>
    </row>
    <row r="282" spans="2:18" ht="29.85" customHeight="1">
      <c r="B282" s="118" t="s">
        <v>81</v>
      </c>
      <c r="C282" s="581" t="str">
        <f>IF(SUM(C267:P267,C270:P270,C276:N276,C279:N279)=0,"subtotal",SUM(C267:P267,C270:P270,C276:N276,C279:N279))</f>
        <v>subtotal</v>
      </c>
      <c r="D282" s="3"/>
      <c r="E282" s="3"/>
      <c r="F282" s="3"/>
      <c r="G282" s="3"/>
      <c r="H282" s="3"/>
      <c r="I282" s="3"/>
      <c r="J282" s="3"/>
      <c r="K282" s="3"/>
      <c r="L282" s="3"/>
      <c r="M282" s="3"/>
      <c r="N282" s="3"/>
      <c r="O282" s="3"/>
      <c r="P282" s="119"/>
      <c r="Q282" s="3"/>
      <c r="R282" s="3"/>
    </row>
    <row r="283" spans="2:18">
      <c r="B283" s="120"/>
      <c r="C283" s="114"/>
      <c r="D283" s="114"/>
      <c r="E283" s="114"/>
      <c r="F283" s="114"/>
      <c r="G283" s="114"/>
      <c r="H283" s="114"/>
      <c r="I283" s="114"/>
      <c r="J283" s="114"/>
      <c r="K283" s="114"/>
      <c r="L283" s="114"/>
      <c r="M283" s="114"/>
      <c r="N283" s="114"/>
      <c r="O283" s="114"/>
      <c r="P283" s="121"/>
      <c r="Q283" s="3"/>
      <c r="R283" s="3"/>
    </row>
    <row r="284" spans="2:18" s="102" customFormat="1" ht="22.35" customHeight="1">
      <c r="B284" s="897"/>
      <c r="C284" s="897"/>
      <c r="D284" s="897"/>
      <c r="E284" s="897"/>
      <c r="F284" s="897"/>
      <c r="G284" s="897"/>
      <c r="H284" s="897"/>
      <c r="I284" s="897"/>
      <c r="J284" s="897"/>
      <c r="K284" s="897"/>
      <c r="L284" s="897"/>
      <c r="M284" s="897"/>
      <c r="N284" s="897"/>
      <c r="O284" s="897"/>
      <c r="P284" s="897"/>
      <c r="Q284" s="61"/>
      <c r="R284" s="61"/>
    </row>
    <row r="285" spans="2:18" ht="24.75" customHeight="1">
      <c r="B285" s="895"/>
      <c r="C285" s="895"/>
      <c r="D285" s="896"/>
      <c r="E285" s="896"/>
      <c r="F285" s="896"/>
      <c r="G285" s="896"/>
      <c r="H285" s="896"/>
      <c r="I285" s="896"/>
      <c r="J285" s="896"/>
      <c r="K285" s="896"/>
      <c r="L285" s="896"/>
      <c r="M285" s="896"/>
      <c r="N285" s="896"/>
      <c r="O285" s="896"/>
      <c r="P285" s="111"/>
      <c r="Q285" s="3"/>
      <c r="R285" s="3"/>
    </row>
    <row r="286" spans="2:18" ht="15" customHeight="1">
      <c r="B286" s="8"/>
      <c r="C286" s="8"/>
      <c r="D286" s="139"/>
      <c r="E286" s="139"/>
      <c r="F286" s="139"/>
      <c r="G286" s="139"/>
      <c r="H286" s="139"/>
      <c r="I286" s="139"/>
      <c r="J286" s="139"/>
      <c r="K286" s="139"/>
      <c r="L286" s="139"/>
      <c r="M286" s="139"/>
      <c r="N286" s="139"/>
      <c r="O286" s="139"/>
      <c r="P286" s="111"/>
      <c r="Q286" s="3"/>
      <c r="R286" s="3"/>
    </row>
    <row r="287" spans="2:18">
      <c r="B287" s="891"/>
      <c r="C287" s="126"/>
      <c r="D287" s="126"/>
      <c r="E287" s="126"/>
      <c r="F287" s="126"/>
      <c r="G287" s="126"/>
      <c r="H287" s="126"/>
      <c r="I287" s="126"/>
      <c r="J287" s="126"/>
      <c r="K287" s="126"/>
      <c r="L287" s="126"/>
      <c r="M287" s="126"/>
      <c r="N287" s="126"/>
      <c r="O287" s="126"/>
      <c r="P287" s="126"/>
      <c r="Q287" s="3"/>
      <c r="R287" s="3"/>
    </row>
    <row r="288" spans="2:18" ht="22.35" customHeight="1">
      <c r="B288" s="891"/>
      <c r="C288" s="892"/>
      <c r="D288" s="892"/>
      <c r="E288" s="893"/>
      <c r="F288" s="893"/>
      <c r="G288" s="893"/>
      <c r="H288" s="893"/>
      <c r="I288" s="893"/>
      <c r="J288" s="893"/>
      <c r="K288" s="893"/>
      <c r="L288" s="893"/>
      <c r="M288" s="893"/>
      <c r="N288" s="893"/>
      <c r="O288" s="893"/>
      <c r="P288" s="893"/>
      <c r="Q288" s="3"/>
      <c r="R288" s="3"/>
    </row>
    <row r="289" spans="2:18" s="87" customFormat="1" ht="17.100000000000001" customHeight="1">
      <c r="B289" s="148"/>
      <c r="C289" s="140"/>
      <c r="D289" s="141"/>
      <c r="E289" s="140"/>
      <c r="F289" s="141"/>
      <c r="G289" s="140"/>
      <c r="H289" s="141"/>
      <c r="I289" s="140"/>
      <c r="J289" s="141"/>
      <c r="K289" s="140"/>
      <c r="L289" s="141"/>
      <c r="M289" s="140"/>
      <c r="N289" s="141"/>
      <c r="O289" s="140"/>
      <c r="P289" s="141"/>
      <c r="Q289" s="91"/>
      <c r="R289" s="91"/>
    </row>
    <row r="290" spans="2:18">
      <c r="B290" s="149"/>
      <c r="C290" s="150"/>
      <c r="D290" s="111"/>
      <c r="E290" s="150"/>
      <c r="F290" s="111"/>
      <c r="G290" s="150"/>
      <c r="H290" s="111"/>
      <c r="I290" s="150"/>
      <c r="J290" s="111"/>
      <c r="K290" s="150"/>
      <c r="L290" s="111"/>
      <c r="M290" s="150"/>
      <c r="N290" s="111"/>
      <c r="O290" s="111"/>
      <c r="P290" s="111"/>
      <c r="Q290" s="3"/>
      <c r="R290" s="3"/>
    </row>
    <row r="291" spans="2:18" ht="24" customHeight="1">
      <c r="B291" s="142"/>
      <c r="C291" s="14"/>
      <c r="D291" s="14"/>
      <c r="E291" s="14"/>
      <c r="F291" s="14"/>
      <c r="G291" s="14"/>
      <c r="H291" s="14"/>
      <c r="I291" s="14"/>
      <c r="J291" s="14"/>
      <c r="K291" s="14"/>
      <c r="L291" s="14"/>
      <c r="M291" s="14"/>
      <c r="N291" s="14"/>
      <c r="O291" s="14"/>
      <c r="P291" s="14"/>
      <c r="Q291" s="3"/>
      <c r="R291" s="3"/>
    </row>
    <row r="292" spans="2:18">
      <c r="B292" s="126"/>
      <c r="C292" s="126"/>
      <c r="D292" s="126"/>
      <c r="E292" s="126"/>
      <c r="F292" s="126"/>
      <c r="G292" s="126"/>
      <c r="H292" s="126"/>
      <c r="I292" s="126"/>
      <c r="J292" s="126"/>
      <c r="K292" s="126"/>
      <c r="L292" s="126"/>
      <c r="M292" s="126"/>
      <c r="N292" s="126"/>
      <c r="O292" s="126"/>
      <c r="P292" s="126"/>
      <c r="Q292" s="3"/>
      <c r="R292" s="3"/>
    </row>
    <row r="293" spans="2:18" ht="8.25" customHeight="1">
      <c r="B293" s="149"/>
      <c r="C293" s="150"/>
      <c r="D293" s="111"/>
      <c r="E293" s="150"/>
      <c r="F293" s="111"/>
      <c r="G293" s="150"/>
      <c r="H293" s="111"/>
      <c r="I293" s="150"/>
      <c r="J293" s="111"/>
      <c r="K293" s="150"/>
      <c r="L293" s="111"/>
      <c r="M293" s="150"/>
      <c r="N293" s="111"/>
      <c r="O293" s="111"/>
      <c r="P293" s="111"/>
      <c r="Q293" s="3"/>
      <c r="R293" s="3"/>
    </row>
    <row r="294" spans="2:18" ht="22.5" customHeight="1">
      <c r="B294" s="142"/>
      <c r="C294" s="14"/>
      <c r="D294" s="14"/>
      <c r="E294" s="14"/>
      <c r="F294" s="14"/>
      <c r="G294" s="14"/>
      <c r="H294" s="14"/>
      <c r="I294" s="14"/>
      <c r="J294" s="14"/>
      <c r="K294" s="14"/>
      <c r="L294" s="14"/>
      <c r="M294" s="14"/>
      <c r="N294" s="14"/>
      <c r="O294" s="14"/>
      <c r="P294" s="14"/>
      <c r="Q294" s="3"/>
      <c r="R294" s="3"/>
    </row>
    <row r="295" spans="2:18">
      <c r="B295" s="126"/>
      <c r="C295" s="126"/>
      <c r="D295" s="126"/>
      <c r="E295" s="126"/>
      <c r="F295" s="126"/>
      <c r="G295" s="126"/>
      <c r="H295" s="126"/>
      <c r="I295" s="126"/>
      <c r="J295" s="126"/>
      <c r="K295" s="126"/>
      <c r="L295" s="126"/>
      <c r="M295" s="126"/>
      <c r="N295" s="126"/>
      <c r="O295" s="126"/>
      <c r="P295" s="126"/>
      <c r="Q295" s="3"/>
      <c r="R295" s="3"/>
    </row>
    <row r="296" spans="2:18">
      <c r="B296" s="891"/>
      <c r="C296" s="126"/>
      <c r="D296" s="126"/>
      <c r="E296" s="126"/>
      <c r="F296" s="126"/>
      <c r="G296" s="126"/>
      <c r="H296" s="126"/>
      <c r="I296" s="126"/>
      <c r="J296" s="126"/>
      <c r="K296" s="126"/>
      <c r="L296" s="126"/>
      <c r="M296" s="126"/>
      <c r="N296" s="126"/>
      <c r="O296" s="126"/>
      <c r="P296" s="126"/>
      <c r="Q296" s="3"/>
      <c r="R296" s="3"/>
    </row>
    <row r="297" spans="2:18" ht="17.850000000000001" customHeight="1">
      <c r="B297" s="891"/>
      <c r="C297" s="892"/>
      <c r="D297" s="892"/>
      <c r="E297" s="893"/>
      <c r="F297" s="893"/>
      <c r="G297" s="893"/>
      <c r="H297" s="893"/>
      <c r="I297" s="893"/>
      <c r="J297" s="893"/>
      <c r="K297" s="893"/>
      <c r="L297" s="893"/>
      <c r="M297" s="893"/>
      <c r="N297" s="893"/>
      <c r="O297" s="894"/>
      <c r="P297" s="894"/>
      <c r="Q297" s="3"/>
      <c r="R297" s="3"/>
    </row>
    <row r="298" spans="2:18" s="87" customFormat="1" ht="17.850000000000001" customHeight="1">
      <c r="B298" s="148"/>
      <c r="C298" s="140"/>
      <c r="D298" s="141"/>
      <c r="E298" s="140"/>
      <c r="F298" s="141"/>
      <c r="G298" s="140"/>
      <c r="H298" s="141"/>
      <c r="I298" s="140"/>
      <c r="J298" s="141"/>
      <c r="K298" s="140"/>
      <c r="L298" s="141"/>
      <c r="M298" s="140"/>
      <c r="N298" s="141"/>
      <c r="O298" s="140"/>
      <c r="P298" s="141"/>
      <c r="Q298" s="91"/>
      <c r="R298" s="91"/>
    </row>
    <row r="299" spans="2:18" ht="11.25" customHeight="1">
      <c r="B299" s="149"/>
      <c r="C299" s="150"/>
      <c r="D299" s="111"/>
      <c r="E299" s="150"/>
      <c r="F299" s="111"/>
      <c r="G299" s="150"/>
      <c r="H299" s="111"/>
      <c r="I299" s="150"/>
      <c r="J299" s="111"/>
      <c r="K299" s="150"/>
      <c r="L299" s="111"/>
      <c r="M299" s="150"/>
      <c r="N299" s="111"/>
      <c r="O299" s="111"/>
      <c r="P299" s="111"/>
      <c r="Q299" s="3"/>
      <c r="R299" s="3"/>
    </row>
    <row r="300" spans="2:18" ht="23.25" customHeight="1">
      <c r="B300" s="142"/>
      <c r="C300" s="14"/>
      <c r="D300" s="14"/>
      <c r="E300" s="14"/>
      <c r="F300" s="14"/>
      <c r="G300" s="14"/>
      <c r="H300" s="14"/>
      <c r="I300" s="14"/>
      <c r="J300" s="14"/>
      <c r="K300" s="14"/>
      <c r="L300" s="14"/>
      <c r="M300" s="14"/>
      <c r="N300" s="14"/>
      <c r="O300" s="14"/>
      <c r="P300" s="14"/>
      <c r="Q300" s="3"/>
      <c r="R300" s="3"/>
    </row>
    <row r="301" spans="2:18" ht="8.25" customHeight="1">
      <c r="B301" s="126"/>
      <c r="C301" s="126"/>
      <c r="D301" s="126"/>
      <c r="E301" s="126"/>
      <c r="F301" s="126"/>
      <c r="G301" s="126"/>
      <c r="H301" s="126"/>
      <c r="I301" s="126"/>
      <c r="J301" s="126"/>
      <c r="K301" s="126"/>
      <c r="L301" s="126"/>
      <c r="M301" s="126"/>
      <c r="N301" s="126"/>
      <c r="O301" s="126"/>
      <c r="P301" s="126"/>
      <c r="Q301" s="3"/>
      <c r="R301" s="3"/>
    </row>
    <row r="302" spans="2:18" ht="8.25" customHeight="1">
      <c r="B302" s="149"/>
      <c r="C302" s="150"/>
      <c r="D302" s="111"/>
      <c r="E302" s="150"/>
      <c r="F302" s="111"/>
      <c r="G302" s="150"/>
      <c r="H302" s="111"/>
      <c r="I302" s="150"/>
      <c r="J302" s="111"/>
      <c r="K302" s="150"/>
      <c r="L302" s="111"/>
      <c r="M302" s="150"/>
      <c r="N302" s="111"/>
      <c r="O302" s="111"/>
      <c r="P302" s="111"/>
      <c r="Q302" s="3"/>
      <c r="R302" s="3"/>
    </row>
    <row r="303" spans="2:18" ht="24.6" customHeight="1">
      <c r="B303" s="142"/>
      <c r="C303" s="14"/>
      <c r="D303" s="14"/>
      <c r="E303" s="14"/>
      <c r="F303" s="14"/>
      <c r="G303" s="14"/>
      <c r="H303" s="14"/>
      <c r="I303" s="14"/>
      <c r="J303" s="14"/>
      <c r="K303" s="14"/>
      <c r="L303" s="14"/>
      <c r="M303" s="14"/>
      <c r="N303" s="14"/>
      <c r="O303" s="14"/>
      <c r="P303" s="14"/>
      <c r="Q303" s="3"/>
      <c r="R303" s="3"/>
    </row>
    <row r="304" spans="2:18" ht="9.6" customHeight="1">
      <c r="B304" s="126"/>
      <c r="C304" s="126"/>
      <c r="D304" s="126"/>
      <c r="E304" s="126"/>
      <c r="F304" s="126"/>
      <c r="G304" s="126"/>
      <c r="H304" s="126"/>
      <c r="I304" s="126"/>
      <c r="J304" s="126"/>
      <c r="K304" s="126"/>
      <c r="L304" s="126"/>
      <c r="M304" s="126"/>
      <c r="N304" s="126"/>
      <c r="O304" s="126"/>
      <c r="P304" s="126"/>
      <c r="Q304" s="3"/>
      <c r="R304" s="3"/>
    </row>
    <row r="305" spans="2:18" ht="12" customHeight="1">
      <c r="B305" s="126"/>
      <c r="C305" s="126"/>
      <c r="D305" s="126"/>
      <c r="E305" s="126"/>
      <c r="F305" s="126"/>
      <c r="G305" s="126"/>
      <c r="H305" s="126"/>
      <c r="I305" s="126"/>
      <c r="J305" s="126"/>
      <c r="K305" s="126"/>
      <c r="L305" s="126"/>
      <c r="M305" s="126"/>
      <c r="N305" s="126"/>
      <c r="O305" s="126"/>
      <c r="P305" s="126"/>
      <c r="Q305" s="3"/>
      <c r="R305" s="3"/>
    </row>
    <row r="306" spans="2:18" ht="29.85" customHeight="1">
      <c r="B306" s="142"/>
      <c r="C306" s="14"/>
      <c r="D306" s="126"/>
      <c r="E306" s="126"/>
      <c r="F306" s="126"/>
      <c r="G306" s="126"/>
      <c r="H306" s="126"/>
      <c r="I306" s="126"/>
      <c r="J306" s="126"/>
      <c r="K306" s="126"/>
      <c r="L306" s="126"/>
      <c r="M306" s="126"/>
      <c r="N306" s="126"/>
      <c r="O306" s="126"/>
      <c r="P306" s="126"/>
      <c r="Q306" s="3"/>
      <c r="R306" s="3"/>
    </row>
    <row r="307" spans="2:18">
      <c r="B307" s="126"/>
      <c r="C307" s="126"/>
      <c r="D307" s="126"/>
      <c r="E307" s="126"/>
      <c r="F307" s="126"/>
      <c r="G307" s="126"/>
      <c r="H307" s="126"/>
      <c r="I307" s="126"/>
      <c r="J307" s="126"/>
      <c r="K307" s="126"/>
      <c r="L307" s="126"/>
      <c r="M307" s="126"/>
      <c r="N307" s="126"/>
      <c r="O307" s="126"/>
      <c r="P307" s="126"/>
      <c r="Q307" s="3"/>
      <c r="R307" s="3"/>
    </row>
    <row r="308" spans="2:18" s="102" customFormat="1" ht="22.35" customHeight="1">
      <c r="B308" s="897"/>
      <c r="C308" s="897"/>
      <c r="D308" s="897"/>
      <c r="E308" s="897"/>
      <c r="F308" s="897"/>
      <c r="G308" s="897"/>
      <c r="H308" s="897"/>
      <c r="I308" s="897"/>
      <c r="J308" s="897"/>
      <c r="K308" s="897"/>
      <c r="L308" s="897"/>
      <c r="M308" s="897"/>
      <c r="N308" s="897"/>
      <c r="O308" s="897"/>
      <c r="P308" s="897"/>
      <c r="Q308" s="61"/>
      <c r="R308" s="61"/>
    </row>
    <row r="309" spans="2:18" ht="24.75" customHeight="1">
      <c r="B309" s="895"/>
      <c r="C309" s="895"/>
      <c r="D309" s="896"/>
      <c r="E309" s="896"/>
      <c r="F309" s="896"/>
      <c r="G309" s="896"/>
      <c r="H309" s="896"/>
      <c r="I309" s="896"/>
      <c r="J309" s="896"/>
      <c r="K309" s="896"/>
      <c r="L309" s="896"/>
      <c r="M309" s="896"/>
      <c r="N309" s="896"/>
      <c r="O309" s="896"/>
      <c r="P309" s="111"/>
      <c r="Q309" s="3"/>
      <c r="R309" s="3"/>
    </row>
    <row r="310" spans="2:18" ht="15" customHeight="1">
      <c r="B310" s="8"/>
      <c r="C310" s="8"/>
      <c r="D310" s="139"/>
      <c r="E310" s="139"/>
      <c r="F310" s="139"/>
      <c r="G310" s="139"/>
      <c r="H310" s="139"/>
      <c r="I310" s="139"/>
      <c r="J310" s="139"/>
      <c r="K310" s="139"/>
      <c r="L310" s="139"/>
      <c r="M310" s="139"/>
      <c r="N310" s="139"/>
      <c r="O310" s="139"/>
      <c r="P310" s="111"/>
      <c r="Q310" s="3"/>
      <c r="R310" s="3"/>
    </row>
    <row r="311" spans="2:18">
      <c r="B311" s="891"/>
      <c r="C311" s="126"/>
      <c r="D311" s="126"/>
      <c r="E311" s="126"/>
      <c r="F311" s="126"/>
      <c r="G311" s="126"/>
      <c r="H311" s="126"/>
      <c r="I311" s="126"/>
      <c r="J311" s="126"/>
      <c r="K311" s="126"/>
      <c r="L311" s="126"/>
      <c r="M311" s="126"/>
      <c r="N311" s="126"/>
      <c r="O311" s="126"/>
      <c r="P311" s="126"/>
      <c r="Q311" s="3"/>
      <c r="R311" s="3"/>
    </row>
    <row r="312" spans="2:18" ht="22.35" customHeight="1">
      <c r="B312" s="891"/>
      <c r="C312" s="892"/>
      <c r="D312" s="892"/>
      <c r="E312" s="893"/>
      <c r="F312" s="893"/>
      <c r="G312" s="893"/>
      <c r="H312" s="893"/>
      <c r="I312" s="893"/>
      <c r="J312" s="893"/>
      <c r="K312" s="893"/>
      <c r="L312" s="893"/>
      <c r="M312" s="893"/>
      <c r="N312" s="893"/>
      <c r="O312" s="893"/>
      <c r="P312" s="893"/>
      <c r="Q312" s="3"/>
      <c r="R312" s="3"/>
    </row>
    <row r="313" spans="2:18" s="87" customFormat="1" ht="17.100000000000001" customHeight="1">
      <c r="B313" s="148"/>
      <c r="C313" s="140"/>
      <c r="D313" s="141"/>
      <c r="E313" s="140"/>
      <c r="F313" s="141"/>
      <c r="G313" s="140"/>
      <c r="H313" s="141"/>
      <c r="I313" s="140"/>
      <c r="J313" s="141"/>
      <c r="K313" s="140"/>
      <c r="L313" s="141"/>
      <c r="M313" s="140"/>
      <c r="N313" s="141"/>
      <c r="O313" s="140"/>
      <c r="P313" s="141"/>
      <c r="Q313" s="91"/>
      <c r="R313" s="91"/>
    </row>
    <row r="314" spans="2:18">
      <c r="B314" s="149"/>
      <c r="C314" s="150"/>
      <c r="D314" s="111"/>
      <c r="E314" s="150"/>
      <c r="F314" s="111"/>
      <c r="G314" s="150"/>
      <c r="H314" s="111"/>
      <c r="I314" s="150"/>
      <c r="J314" s="111"/>
      <c r="K314" s="150"/>
      <c r="L314" s="111"/>
      <c r="M314" s="150"/>
      <c r="N314" s="111"/>
      <c r="O314" s="111"/>
      <c r="P314" s="111"/>
      <c r="Q314" s="3"/>
      <c r="R314" s="3"/>
    </row>
    <row r="315" spans="2:18" ht="24" customHeight="1">
      <c r="B315" s="142"/>
      <c r="C315" s="14"/>
      <c r="D315" s="14"/>
      <c r="E315" s="14"/>
      <c r="F315" s="14"/>
      <c r="G315" s="14"/>
      <c r="H315" s="14"/>
      <c r="I315" s="14"/>
      <c r="J315" s="14"/>
      <c r="K315" s="14"/>
      <c r="L315" s="14"/>
      <c r="M315" s="14"/>
      <c r="N315" s="14"/>
      <c r="O315" s="14"/>
      <c r="P315" s="14"/>
      <c r="Q315" s="3"/>
      <c r="R315" s="3"/>
    </row>
    <row r="316" spans="2:18">
      <c r="B316" s="126"/>
      <c r="C316" s="126"/>
      <c r="D316" s="126"/>
      <c r="E316" s="126"/>
      <c r="F316" s="126"/>
      <c r="G316" s="126"/>
      <c r="H316" s="126"/>
      <c r="I316" s="126"/>
      <c r="J316" s="126"/>
      <c r="K316" s="126"/>
      <c r="L316" s="126"/>
      <c r="M316" s="126"/>
      <c r="N316" s="126"/>
      <c r="O316" s="126"/>
      <c r="P316" s="126"/>
      <c r="Q316" s="3"/>
      <c r="R316" s="3"/>
    </row>
    <row r="317" spans="2:18" ht="8.25" customHeight="1">
      <c r="B317" s="149"/>
      <c r="C317" s="150"/>
      <c r="D317" s="111"/>
      <c r="E317" s="150"/>
      <c r="F317" s="111"/>
      <c r="G317" s="150"/>
      <c r="H317" s="111"/>
      <c r="I317" s="150"/>
      <c r="J317" s="111"/>
      <c r="K317" s="150"/>
      <c r="L317" s="111"/>
      <c r="M317" s="150"/>
      <c r="N317" s="111"/>
      <c r="O317" s="111"/>
      <c r="P317" s="111"/>
      <c r="Q317" s="3"/>
      <c r="R317" s="3"/>
    </row>
    <row r="318" spans="2:18" ht="22.5" customHeight="1">
      <c r="B318" s="142"/>
      <c r="C318" s="14"/>
      <c r="D318" s="14"/>
      <c r="E318" s="14"/>
      <c r="F318" s="14"/>
      <c r="G318" s="14"/>
      <c r="H318" s="14"/>
      <c r="I318" s="14"/>
      <c r="J318" s="14"/>
      <c r="K318" s="14"/>
      <c r="L318" s="14"/>
      <c r="M318" s="14"/>
      <c r="N318" s="14"/>
      <c r="O318" s="14"/>
      <c r="P318" s="14"/>
      <c r="Q318" s="3"/>
      <c r="R318" s="3"/>
    </row>
    <row r="319" spans="2:18">
      <c r="B319" s="126"/>
      <c r="C319" s="126"/>
      <c r="D319" s="126"/>
      <c r="E319" s="126"/>
      <c r="F319" s="126"/>
      <c r="G319" s="126"/>
      <c r="H319" s="126"/>
      <c r="I319" s="126"/>
      <c r="J319" s="126"/>
      <c r="K319" s="126"/>
      <c r="L319" s="126"/>
      <c r="M319" s="126"/>
      <c r="N319" s="126"/>
      <c r="O319" s="126"/>
      <c r="P319" s="126"/>
      <c r="Q319" s="3"/>
      <c r="R319" s="3"/>
    </row>
    <row r="320" spans="2:18">
      <c r="B320" s="891"/>
      <c r="C320" s="126"/>
      <c r="D320" s="126"/>
      <c r="E320" s="126"/>
      <c r="F320" s="126"/>
      <c r="G320" s="126"/>
      <c r="H320" s="126"/>
      <c r="I320" s="126"/>
      <c r="J320" s="126"/>
      <c r="K320" s="126"/>
      <c r="L320" s="126"/>
      <c r="M320" s="126"/>
      <c r="N320" s="126"/>
      <c r="O320" s="126"/>
      <c r="P320" s="126"/>
      <c r="Q320" s="3"/>
      <c r="R320" s="3"/>
    </row>
    <row r="321" spans="1:21" ht="17.850000000000001" customHeight="1">
      <c r="B321" s="891"/>
      <c r="C321" s="892"/>
      <c r="D321" s="892"/>
      <c r="E321" s="893"/>
      <c r="F321" s="893"/>
      <c r="G321" s="893"/>
      <c r="H321" s="893"/>
      <c r="I321" s="893"/>
      <c r="J321" s="893"/>
      <c r="K321" s="893"/>
      <c r="L321" s="893"/>
      <c r="M321" s="893"/>
      <c r="N321" s="893"/>
      <c r="O321" s="894"/>
      <c r="P321" s="894"/>
      <c r="Q321" s="3"/>
      <c r="R321" s="3"/>
    </row>
    <row r="322" spans="1:21" s="87" customFormat="1" ht="17.850000000000001" customHeight="1">
      <c r="B322" s="148"/>
      <c r="C322" s="140"/>
      <c r="D322" s="141"/>
      <c r="E322" s="140"/>
      <c r="F322" s="141"/>
      <c r="G322" s="140"/>
      <c r="H322" s="141"/>
      <c r="I322" s="140"/>
      <c r="J322" s="141"/>
      <c r="K322" s="140"/>
      <c r="L322" s="141"/>
      <c r="M322" s="140"/>
      <c r="N322" s="141"/>
      <c r="O322" s="140"/>
      <c r="P322" s="141"/>
      <c r="Q322" s="91"/>
      <c r="R322" s="91"/>
    </row>
    <row r="323" spans="1:21" ht="11.25" customHeight="1">
      <c r="B323" s="149"/>
      <c r="C323" s="150"/>
      <c r="D323" s="111"/>
      <c r="E323" s="150"/>
      <c r="F323" s="111"/>
      <c r="G323" s="150"/>
      <c r="H323" s="111"/>
      <c r="I323" s="150"/>
      <c r="J323" s="111"/>
      <c r="K323" s="150"/>
      <c r="L323" s="111"/>
      <c r="M323" s="150"/>
      <c r="N323" s="111"/>
      <c r="O323" s="111"/>
      <c r="P323" s="111"/>
      <c r="Q323" s="3"/>
      <c r="R323" s="3"/>
    </row>
    <row r="324" spans="1:21" ht="23.25" customHeight="1">
      <c r="B324" s="142"/>
      <c r="C324" s="14"/>
      <c r="D324" s="14"/>
      <c r="E324" s="14"/>
      <c r="F324" s="14"/>
      <c r="G324" s="14"/>
      <c r="H324" s="14"/>
      <c r="I324" s="14"/>
      <c r="J324" s="14"/>
      <c r="K324" s="14"/>
      <c r="L324" s="14"/>
      <c r="M324" s="14"/>
      <c r="N324" s="14"/>
      <c r="O324" s="14"/>
      <c r="P324" s="14"/>
      <c r="Q324" s="3"/>
      <c r="R324" s="3"/>
    </row>
    <row r="325" spans="1:21" ht="8.25" customHeight="1">
      <c r="B325" s="126"/>
      <c r="C325" s="126"/>
      <c r="D325" s="126"/>
      <c r="E325" s="126"/>
      <c r="F325" s="126"/>
      <c r="G325" s="126"/>
      <c r="H325" s="126"/>
      <c r="I325" s="126"/>
      <c r="J325" s="126"/>
      <c r="K325" s="126"/>
      <c r="L325" s="126"/>
      <c r="M325" s="126"/>
      <c r="N325" s="126"/>
      <c r="O325" s="126"/>
      <c r="P325" s="126"/>
      <c r="Q325" s="3"/>
      <c r="R325" s="3"/>
    </row>
    <row r="326" spans="1:21" ht="8.25" customHeight="1">
      <c r="B326" s="149"/>
      <c r="C326" s="150"/>
      <c r="D326" s="111"/>
      <c r="E326" s="150"/>
      <c r="F326" s="111"/>
      <c r="G326" s="150"/>
      <c r="H326" s="111"/>
      <c r="I326" s="150"/>
      <c r="J326" s="111"/>
      <c r="K326" s="150"/>
      <c r="L326" s="111"/>
      <c r="M326" s="150"/>
      <c r="N326" s="111"/>
      <c r="O326" s="111"/>
      <c r="P326" s="111"/>
      <c r="Q326" s="3"/>
      <c r="R326" s="3"/>
    </row>
    <row r="327" spans="1:21" ht="24.6" customHeight="1">
      <c r="B327" s="142"/>
      <c r="C327" s="14"/>
      <c r="D327" s="14"/>
      <c r="E327" s="14"/>
      <c r="F327" s="14"/>
      <c r="G327" s="14"/>
      <c r="H327" s="14"/>
      <c r="I327" s="14"/>
      <c r="J327" s="14"/>
      <c r="K327" s="14"/>
      <c r="L327" s="14"/>
      <c r="M327" s="14"/>
      <c r="N327" s="14"/>
      <c r="O327" s="14"/>
      <c r="P327" s="14"/>
      <c r="Q327" s="3"/>
      <c r="R327" s="3"/>
    </row>
    <row r="328" spans="1:21" ht="9.6" customHeight="1">
      <c r="B328" s="126"/>
      <c r="C328" s="126"/>
      <c r="D328" s="126"/>
      <c r="E328" s="126"/>
      <c r="F328" s="126"/>
      <c r="G328" s="126"/>
      <c r="H328" s="126"/>
      <c r="I328" s="126"/>
      <c r="J328" s="126"/>
      <c r="K328" s="126"/>
      <c r="L328" s="126"/>
      <c r="M328" s="126"/>
      <c r="N328" s="126"/>
      <c r="O328" s="126"/>
      <c r="P328" s="126"/>
      <c r="Q328" s="3"/>
      <c r="R328" s="3"/>
    </row>
    <row r="329" spans="1:21" ht="9.75" customHeight="1">
      <c r="B329" s="126"/>
      <c r="C329" s="126"/>
      <c r="D329" s="126"/>
      <c r="E329" s="126"/>
      <c r="F329" s="126"/>
      <c r="G329" s="126"/>
      <c r="H329" s="126"/>
      <c r="I329" s="126"/>
      <c r="J329" s="126"/>
      <c r="K329" s="126"/>
      <c r="L329" s="126"/>
      <c r="M329" s="126"/>
      <c r="N329" s="126"/>
      <c r="O329" s="126"/>
      <c r="P329" s="126"/>
      <c r="Q329" s="3"/>
      <c r="R329" s="3"/>
    </row>
    <row r="330" spans="1:21" ht="29.85" customHeight="1">
      <c r="B330" s="142"/>
      <c r="C330" s="14"/>
      <c r="D330" s="126"/>
      <c r="E330" s="126"/>
      <c r="F330" s="126"/>
      <c r="G330" s="126"/>
      <c r="H330" s="126"/>
      <c r="I330" s="126"/>
      <c r="J330" s="126"/>
      <c r="K330" s="126"/>
      <c r="L330" s="126"/>
      <c r="M330" s="126"/>
      <c r="N330" s="126"/>
      <c r="O330" s="126"/>
      <c r="P330" s="126"/>
      <c r="Q330" s="3"/>
      <c r="R330" s="3"/>
    </row>
    <row r="331" spans="1:21" ht="9" customHeight="1">
      <c r="B331" s="126"/>
      <c r="C331" s="126"/>
      <c r="D331" s="126"/>
      <c r="E331" s="126"/>
      <c r="F331" s="126"/>
      <c r="G331" s="126"/>
      <c r="H331" s="126"/>
      <c r="I331" s="126"/>
      <c r="J331" s="126"/>
      <c r="K331" s="126"/>
      <c r="L331" s="126"/>
      <c r="M331" s="126"/>
      <c r="N331" s="126"/>
      <c r="O331" s="126"/>
      <c r="P331" s="126"/>
      <c r="Q331" s="3"/>
      <c r="R331" s="3"/>
    </row>
    <row r="332" spans="1:21" ht="8.85" customHeight="1">
      <c r="A332" s="2"/>
      <c r="B332" s="9"/>
      <c r="C332" s="10"/>
      <c r="D332" s="4"/>
      <c r="E332" s="4"/>
      <c r="F332" s="4"/>
      <c r="G332" s="4"/>
      <c r="H332" s="4"/>
      <c r="I332" s="4"/>
      <c r="J332" s="4"/>
      <c r="K332" s="4"/>
      <c r="L332" s="4"/>
      <c r="M332" s="4"/>
      <c r="N332" s="4"/>
      <c r="O332" s="4"/>
      <c r="P332" s="85"/>
      <c r="Q332" s="3"/>
      <c r="R332" s="878"/>
      <c r="S332" s="878"/>
      <c r="T332" s="878"/>
      <c r="U332" s="878"/>
    </row>
  </sheetData>
  <sheetProtection password="CC71" sheet="1" objects="1" scenarios="1"/>
  <mergeCells count="204">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G164:H164"/>
    <mergeCell ref="I164:J164"/>
    <mergeCell ref="K164:L164"/>
    <mergeCell ref="M164:N164"/>
    <mergeCell ref="O164:P164"/>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208:P208"/>
    <mergeCell ref="B209:C209"/>
    <mergeCell ref="D209:O209"/>
    <mergeCell ref="B211:B212"/>
    <mergeCell ref="C212:D212"/>
    <mergeCell ref="E212:F212"/>
    <mergeCell ref="G212:H212"/>
    <mergeCell ref="I212:J212"/>
    <mergeCell ref="K212:L212"/>
    <mergeCell ref="M212:N212"/>
    <mergeCell ref="O212:P212"/>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60:P260"/>
    <mergeCell ref="D261:O261"/>
    <mergeCell ref="B263:B264"/>
    <mergeCell ref="C264:D264"/>
    <mergeCell ref="E264:F264"/>
    <mergeCell ref="G264:H264"/>
    <mergeCell ref="I264:J264"/>
    <mergeCell ref="K264:L264"/>
    <mergeCell ref="M264:N264"/>
    <mergeCell ref="O264:P264"/>
    <mergeCell ref="B261:C261"/>
    <mergeCell ref="B272:B273"/>
    <mergeCell ref="C273:D273"/>
    <mergeCell ref="E273:F273"/>
    <mergeCell ref="G273:H273"/>
    <mergeCell ref="I273:J273"/>
    <mergeCell ref="K273:L273"/>
    <mergeCell ref="M273:N273"/>
    <mergeCell ref="O273:P273"/>
    <mergeCell ref="B284:P284"/>
    <mergeCell ref="B285:C285"/>
    <mergeCell ref="D285:O285"/>
    <mergeCell ref="B287:B288"/>
    <mergeCell ref="C288:D288"/>
    <mergeCell ref="E288:F288"/>
    <mergeCell ref="G288:H288"/>
    <mergeCell ref="I288:J288"/>
    <mergeCell ref="K288:L288"/>
    <mergeCell ref="M288:N288"/>
    <mergeCell ref="O288:P288"/>
    <mergeCell ref="B296:B297"/>
    <mergeCell ref="C297:D297"/>
    <mergeCell ref="E297:F297"/>
    <mergeCell ref="G297:H297"/>
    <mergeCell ref="I297:J297"/>
    <mergeCell ref="K297:L297"/>
    <mergeCell ref="M297:N297"/>
    <mergeCell ref="O297:P297"/>
    <mergeCell ref="B308:P308"/>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s>
  <conditionalFormatting sqref="C53:P53">
    <cfRule type="cellIs" dxfId="324" priority="44" operator="equal">
      <formula>0</formula>
    </cfRule>
  </conditionalFormatting>
  <conditionalFormatting sqref="C59:N59">
    <cfRule type="cellIs" dxfId="323" priority="43" operator="equal">
      <formula>0</formula>
    </cfRule>
  </conditionalFormatting>
  <conditionalFormatting sqref="C62:N62">
    <cfRule type="cellIs" dxfId="322" priority="42" operator="equal">
      <formula>0</formula>
    </cfRule>
  </conditionalFormatting>
  <conditionalFormatting sqref="C50:P50">
    <cfRule type="cellIs" dxfId="321" priority="45" operator="equal">
      <formula>0</formula>
    </cfRule>
  </conditionalFormatting>
  <conditionalFormatting sqref="C73:H73">
    <cfRule type="cellIs" dxfId="320" priority="41" operator="equal">
      <formula>0</formula>
    </cfRule>
  </conditionalFormatting>
  <conditionalFormatting sqref="C76:H76">
    <cfRule type="cellIs" dxfId="319" priority="40" operator="equal">
      <formula>0</formula>
    </cfRule>
  </conditionalFormatting>
  <conditionalFormatting sqref="C91:H91">
    <cfRule type="cellIs" dxfId="318" priority="39" operator="equal">
      <formula>0</formula>
    </cfRule>
  </conditionalFormatting>
  <conditionalFormatting sqref="C94:H94">
    <cfRule type="cellIs" dxfId="317" priority="38" operator="equal">
      <formula>0</formula>
    </cfRule>
  </conditionalFormatting>
  <conditionalFormatting sqref="C97">
    <cfRule type="cellIs" dxfId="316" priority="37" operator="equal">
      <formula>0</formula>
    </cfRule>
  </conditionalFormatting>
  <conditionalFormatting sqref="C129:L129">
    <cfRule type="cellIs" dxfId="315" priority="36" operator="equal">
      <formula>0</formula>
    </cfRule>
  </conditionalFormatting>
  <conditionalFormatting sqref="C132:L132">
    <cfRule type="cellIs" dxfId="314" priority="35" operator="equal">
      <formula>0</formula>
    </cfRule>
  </conditionalFormatting>
  <conditionalFormatting sqref="C167:P167">
    <cfRule type="cellIs" dxfId="313" priority="34" operator="equal">
      <formula>0</formula>
    </cfRule>
  </conditionalFormatting>
  <conditionalFormatting sqref="C267:P267">
    <cfRule type="cellIs" dxfId="312" priority="18" operator="equal">
      <formula>0</formula>
    </cfRule>
  </conditionalFormatting>
  <conditionalFormatting sqref="C170:P170">
    <cfRule type="cellIs" dxfId="311" priority="30" operator="equal">
      <formula>0</formula>
    </cfRule>
  </conditionalFormatting>
  <conditionalFormatting sqref="C176:N176">
    <cfRule type="cellIs" dxfId="310" priority="29" operator="equal">
      <formula>0</formula>
    </cfRule>
  </conditionalFormatting>
  <conditionalFormatting sqref="C179:N179">
    <cfRule type="cellIs" dxfId="309" priority="28" operator="equal">
      <formula>0</formula>
    </cfRule>
  </conditionalFormatting>
  <conditionalFormatting sqref="C191:P191">
    <cfRule type="cellIs" dxfId="308" priority="27" operator="equal">
      <formula>0</formula>
    </cfRule>
  </conditionalFormatting>
  <conditionalFormatting sqref="C194:P194">
    <cfRule type="cellIs" dxfId="307" priority="26" operator="equal">
      <formula>0</formula>
    </cfRule>
  </conditionalFormatting>
  <conditionalFormatting sqref="C200:N200">
    <cfRule type="cellIs" dxfId="306" priority="25" operator="equal">
      <formula>0</formula>
    </cfRule>
  </conditionalFormatting>
  <conditionalFormatting sqref="C203:N203">
    <cfRule type="cellIs" dxfId="305" priority="24" operator="equal">
      <formula>0</formula>
    </cfRule>
  </conditionalFormatting>
  <conditionalFormatting sqref="C215:P215">
    <cfRule type="cellIs" dxfId="304" priority="23" operator="equal">
      <formula>0</formula>
    </cfRule>
  </conditionalFormatting>
  <conditionalFormatting sqref="C218:P218">
    <cfRule type="cellIs" dxfId="303" priority="22" operator="equal">
      <formula>0</formula>
    </cfRule>
  </conditionalFormatting>
  <conditionalFormatting sqref="C224:N224">
    <cfRule type="cellIs" dxfId="302" priority="21" operator="equal">
      <formula>0</formula>
    </cfRule>
  </conditionalFormatting>
  <conditionalFormatting sqref="C279:N279">
    <cfRule type="cellIs" dxfId="301" priority="15" operator="equal">
      <formula>0</formula>
    </cfRule>
  </conditionalFormatting>
  <conditionalFormatting sqref="C227:N227">
    <cfRule type="cellIs" dxfId="300" priority="19" operator="equal">
      <formula>0</formula>
    </cfRule>
  </conditionalFormatting>
  <conditionalFormatting sqref="C270:P270">
    <cfRule type="cellIs" dxfId="299" priority="17" operator="equal">
      <formula>0</formula>
    </cfRule>
  </conditionalFormatting>
  <conditionalFormatting sqref="C276:N276">
    <cfRule type="cellIs" dxfId="298" priority="16" operator="equal">
      <formula>0</formula>
    </cfRule>
  </conditionalFormatting>
  <conditionalFormatting sqref="C17">
    <cfRule type="cellIs" dxfId="297" priority="14" operator="equal">
      <formula>0</formula>
    </cfRule>
  </conditionalFormatting>
  <conditionalFormatting sqref="D17">
    <cfRule type="cellIs" dxfId="296" priority="13" operator="equal">
      <formula>0</formula>
    </cfRule>
  </conditionalFormatting>
  <conditionalFormatting sqref="C20">
    <cfRule type="cellIs" dxfId="295" priority="12" operator="equal">
      <formula>0</formula>
    </cfRule>
  </conditionalFormatting>
  <conditionalFormatting sqref="D20">
    <cfRule type="cellIs" dxfId="294" priority="11" operator="equal">
      <formula>0</formula>
    </cfRule>
  </conditionalFormatting>
  <conditionalFormatting sqref="D23">
    <cfRule type="cellIs" dxfId="293" priority="10" operator="equal">
      <formula>0</formula>
    </cfRule>
  </conditionalFormatting>
  <conditionalFormatting sqref="C23">
    <cfRule type="cellIs" dxfId="292" priority="9" operator="equal">
      <formula>0</formula>
    </cfRule>
  </conditionalFormatting>
  <conditionalFormatting sqref="C26">
    <cfRule type="cellIs" dxfId="291" priority="8" operator="equal">
      <formula>0</formula>
    </cfRule>
  </conditionalFormatting>
  <conditionalFormatting sqref="D26">
    <cfRule type="cellIs" dxfId="290" priority="7" operator="equal">
      <formula>0</formula>
    </cfRule>
  </conditionalFormatting>
  <conditionalFormatting sqref="D29">
    <cfRule type="cellIs" dxfId="289" priority="6" operator="equal">
      <formula>0</formula>
    </cfRule>
  </conditionalFormatting>
  <conditionalFormatting sqref="C29">
    <cfRule type="cellIs" dxfId="288" priority="5" operator="equal">
      <formula>0</formula>
    </cfRule>
  </conditionalFormatting>
  <conditionalFormatting sqref="C240:P240">
    <cfRule type="cellIs" dxfId="287" priority="4" operator="equal">
      <formula>0</formula>
    </cfRule>
  </conditionalFormatting>
  <conditionalFormatting sqref="C243:P243">
    <cfRule type="cellIs" dxfId="286" priority="3" operator="equal">
      <formula>0</formula>
    </cfRule>
  </conditionalFormatting>
  <conditionalFormatting sqref="C249:N249">
    <cfRule type="cellIs" dxfId="285" priority="2" operator="equal">
      <formula>0</formula>
    </cfRule>
  </conditionalFormatting>
  <conditionalFormatting sqref="C252:N252">
    <cfRule type="cellIs" dxfId="284"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7.8554687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1235</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row r="39" spans="1:62" s="510" customFormat="1"/>
    <row r="40" spans="1:62" s="510" customFormat="1"/>
    <row r="41" spans="1:62" s="510" customFormat="1"/>
    <row r="42" spans="1:62" s="510" customFormat="1"/>
    <row r="43" spans="1:62" s="510" customFormat="1"/>
    <row r="44" spans="1:62" s="510" customFormat="1"/>
    <row r="45" spans="1:62" s="510" customFormat="1"/>
    <row r="46" spans="1:62" s="510" customFormat="1"/>
    <row r="47" spans="1:62" s="510" customFormat="1"/>
    <row r="48" spans="1:6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c r="A1" s="531" t="s">
        <v>154</v>
      </c>
      <c r="B1" s="531" t="s">
        <v>155</v>
      </c>
      <c r="C1" s="531" t="s">
        <v>225</v>
      </c>
      <c r="D1" s="531" t="s">
        <v>226</v>
      </c>
      <c r="E1" s="531" t="s">
        <v>227</v>
      </c>
      <c r="F1" s="531" t="s">
        <v>66</v>
      </c>
      <c r="G1" s="531" t="s">
        <v>913</v>
      </c>
      <c r="H1" s="531" t="s">
        <v>914</v>
      </c>
      <c r="I1" s="531" t="s">
        <v>915</v>
      </c>
      <c r="J1" s="531" t="s">
        <v>916</v>
      </c>
      <c r="K1" s="531" t="s">
        <v>917</v>
      </c>
      <c r="L1" s="531" t="s">
        <v>918</v>
      </c>
      <c r="M1" s="531" t="s">
        <v>919</v>
      </c>
      <c r="N1" s="531" t="s">
        <v>920</v>
      </c>
      <c r="O1" s="531" t="s">
        <v>921</v>
      </c>
      <c r="P1" s="531" t="s">
        <v>922</v>
      </c>
      <c r="Q1" s="531" t="s">
        <v>923</v>
      </c>
      <c r="R1" s="531" t="s">
        <v>924</v>
      </c>
      <c r="S1" s="531" t="s">
        <v>925</v>
      </c>
      <c r="T1" s="531" t="s">
        <v>273</v>
      </c>
      <c r="U1" s="531" t="s">
        <v>274</v>
      </c>
      <c r="V1" s="531" t="s">
        <v>275</v>
      </c>
    </row>
    <row r="2" spans="1:22" s="510" customFormat="1">
      <c r="A2" s="562"/>
      <c r="B2" s="562"/>
      <c r="C2" s="562"/>
      <c r="D2" s="562"/>
      <c r="E2" s="562"/>
      <c r="F2" s="562"/>
      <c r="G2" s="562"/>
      <c r="H2" s="562"/>
      <c r="I2" s="562"/>
      <c r="J2" s="562"/>
      <c r="K2" s="562"/>
      <c r="L2" s="562"/>
      <c r="M2" s="562"/>
      <c r="N2" s="562"/>
      <c r="O2" s="562"/>
      <c r="P2" s="562"/>
      <c r="Q2" s="562"/>
      <c r="R2" s="562"/>
      <c r="S2" s="562"/>
      <c r="T2" s="562"/>
      <c r="U2" s="562"/>
      <c r="V2" s="562"/>
    </row>
    <row r="3" spans="1:22" s="510" customFormat="1">
      <c r="A3" s="563"/>
      <c r="B3" s="563"/>
      <c r="C3" s="563"/>
      <c r="D3" s="563"/>
      <c r="E3" s="563"/>
      <c r="F3" s="563"/>
      <c r="G3" s="563"/>
      <c r="H3" s="563"/>
      <c r="I3" s="563"/>
      <c r="J3" s="563"/>
      <c r="K3" s="563"/>
      <c r="L3" s="563"/>
      <c r="M3" s="563"/>
      <c r="N3" s="563"/>
      <c r="O3" s="563"/>
      <c r="P3" s="563"/>
      <c r="Q3" s="563"/>
      <c r="R3" s="563"/>
      <c r="S3" s="563"/>
      <c r="T3" s="563"/>
      <c r="U3" s="563"/>
      <c r="V3" s="563"/>
    </row>
    <row r="4" spans="1:22" s="510" customFormat="1">
      <c r="A4" s="562"/>
      <c r="B4" s="562"/>
      <c r="C4" s="562"/>
      <c r="D4" s="562"/>
      <c r="E4" s="562"/>
      <c r="F4" s="562"/>
      <c r="G4" s="562"/>
      <c r="H4" s="562"/>
      <c r="I4" s="562"/>
      <c r="J4" s="562"/>
      <c r="K4" s="562"/>
      <c r="L4" s="562"/>
      <c r="M4" s="562"/>
      <c r="N4" s="562"/>
      <c r="O4" s="562"/>
      <c r="P4" s="562"/>
      <c r="Q4" s="562"/>
      <c r="R4" s="562"/>
      <c r="S4" s="562"/>
      <c r="T4" s="562"/>
      <c r="U4" s="562"/>
      <c r="V4" s="562"/>
    </row>
    <row r="5" spans="1:22" s="510" customFormat="1">
      <c r="A5" s="563"/>
      <c r="B5" s="563"/>
      <c r="C5" s="563"/>
      <c r="D5" s="563"/>
      <c r="E5" s="563"/>
      <c r="F5" s="563"/>
      <c r="G5" s="563"/>
      <c r="H5" s="563"/>
      <c r="I5" s="563"/>
      <c r="J5" s="563"/>
      <c r="K5" s="563"/>
      <c r="L5" s="563"/>
      <c r="M5" s="563"/>
      <c r="N5" s="563"/>
      <c r="O5" s="563"/>
      <c r="P5" s="563"/>
      <c r="Q5" s="563"/>
      <c r="R5" s="563"/>
      <c r="S5" s="563"/>
      <c r="T5" s="563"/>
      <c r="U5" s="563"/>
      <c r="V5" s="563"/>
    </row>
    <row r="6" spans="1:22" s="510" customFormat="1">
      <c r="A6" s="562"/>
      <c r="B6" s="562"/>
      <c r="C6" s="562"/>
      <c r="D6" s="562"/>
      <c r="E6" s="562"/>
      <c r="F6" s="562"/>
      <c r="G6" s="562"/>
      <c r="H6" s="562"/>
      <c r="I6" s="562"/>
      <c r="J6" s="562"/>
      <c r="K6" s="562"/>
      <c r="L6" s="562"/>
      <c r="M6" s="562"/>
      <c r="N6" s="562"/>
      <c r="O6" s="562"/>
      <c r="P6" s="562"/>
      <c r="Q6" s="562"/>
      <c r="R6" s="562"/>
      <c r="S6" s="562"/>
      <c r="T6" s="562"/>
      <c r="U6" s="562"/>
      <c r="V6" s="562"/>
    </row>
    <row r="7" spans="1:22" s="510" customFormat="1">
      <c r="A7" s="563"/>
      <c r="B7" s="563"/>
      <c r="C7" s="563"/>
      <c r="D7" s="563"/>
      <c r="E7" s="563"/>
      <c r="F7" s="563"/>
      <c r="G7" s="563"/>
      <c r="H7" s="563"/>
      <c r="I7" s="563"/>
      <c r="J7" s="563"/>
      <c r="K7" s="563"/>
      <c r="L7" s="563"/>
      <c r="M7" s="563"/>
      <c r="N7" s="563"/>
      <c r="O7" s="563"/>
      <c r="P7" s="563"/>
      <c r="Q7" s="563"/>
      <c r="R7" s="563"/>
      <c r="S7" s="563"/>
      <c r="T7" s="563"/>
      <c r="U7" s="563"/>
      <c r="V7" s="563"/>
    </row>
    <row r="8" spans="1:22" s="510" customFormat="1">
      <c r="A8" s="562"/>
      <c r="B8" s="562"/>
      <c r="C8" s="562"/>
      <c r="D8" s="562"/>
      <c r="E8" s="562"/>
      <c r="F8" s="562"/>
      <c r="G8" s="562"/>
      <c r="H8" s="562"/>
      <c r="I8" s="562"/>
      <c r="J8" s="562"/>
      <c r="K8" s="562"/>
      <c r="L8" s="562"/>
      <c r="M8" s="562"/>
      <c r="N8" s="562"/>
      <c r="O8" s="562"/>
      <c r="P8" s="562"/>
      <c r="Q8" s="562"/>
      <c r="R8" s="562"/>
      <c r="S8" s="562"/>
      <c r="T8" s="562"/>
      <c r="U8" s="562"/>
      <c r="V8" s="562"/>
    </row>
    <row r="9" spans="1:22" s="510" customFormat="1">
      <c r="A9" s="563"/>
      <c r="B9" s="563"/>
      <c r="C9" s="563"/>
      <c r="D9" s="563"/>
      <c r="E9" s="563"/>
      <c r="F9" s="563"/>
      <c r="G9" s="563"/>
      <c r="H9" s="563"/>
      <c r="I9" s="563"/>
      <c r="J9" s="563"/>
      <c r="K9" s="563"/>
      <c r="L9" s="563"/>
      <c r="M9" s="563"/>
      <c r="N9" s="563"/>
      <c r="O9" s="563"/>
      <c r="P9" s="563"/>
      <c r="Q9" s="563"/>
      <c r="R9" s="563"/>
      <c r="S9" s="563"/>
      <c r="T9" s="563"/>
      <c r="U9" s="563"/>
      <c r="V9" s="563"/>
    </row>
    <row r="10" spans="1:22"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row>
    <row r="11" spans="1:22"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row>
    <row r="12" spans="1:22"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row>
    <row r="13" spans="1:22"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row>
    <row r="14" spans="1:22"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row>
    <row r="15" spans="1:22"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row>
    <row r="16" spans="1:22"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row>
    <row r="17" spans="1:22"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row>
    <row r="18" spans="1:22"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row>
    <row r="19" spans="1:22"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row>
    <row r="20" spans="1:22"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row>
    <row r="21" spans="1:22"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row>
    <row r="22" spans="1:22"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row>
    <row r="23" spans="1:22"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row>
    <row r="24" spans="1:22"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row>
    <row r="25" spans="1:22"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row>
    <row r="26" spans="1:22"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row>
    <row r="27" spans="1:22"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row>
    <row r="28" spans="1:22"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row>
    <row r="29" spans="1:22"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row>
    <row r="30" spans="1:22"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row>
    <row r="31" spans="1:22"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row>
    <row r="32" spans="1:22"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row>
    <row r="33" spans="1:22"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row>
    <row r="34" spans="1:22"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row>
    <row r="35" spans="1:22"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row>
    <row r="36" spans="1:22"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row>
    <row r="37" spans="1:22"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row>
    <row r="38" spans="1:22"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row>
    <row r="39" spans="1:22"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row>
    <row r="40" spans="1:22"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row>
    <row r="41" spans="1:22"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row>
    <row r="42" spans="1:22" s="510" customFormat="1"/>
    <row r="43" spans="1:22" s="510" customFormat="1"/>
    <row r="44" spans="1:22" s="510" customFormat="1"/>
    <row r="45" spans="1:22" s="510" customFormat="1"/>
    <row r="46" spans="1:22" s="510" customFormat="1"/>
    <row r="47" spans="1:22" s="510" customFormat="1"/>
    <row r="48" spans="1:2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22" s="414" customFormat="1">
      <c r="A350" s="484">
        <f>A2</f>
        <v>0</v>
      </c>
      <c r="B350" s="484" t="s">
        <v>1757</v>
      </c>
      <c r="C350" s="484" t="s">
        <v>1757</v>
      </c>
      <c r="D350" s="484" t="s">
        <v>1757</v>
      </c>
      <c r="E350" s="484">
        <v>11111</v>
      </c>
      <c r="F350" s="484" t="s">
        <v>67</v>
      </c>
      <c r="G350" s="484">
        <f>SUM(G2:G349)</f>
        <v>0</v>
      </c>
      <c r="H350" s="484">
        <f t="shared" ref="H350: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14">
        <v>1</v>
      </c>
      <c r="U350" s="414">
        <v>1</v>
      </c>
      <c r="V350" s="414">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414" bestFit="1" customWidth="1"/>
    <col min="2" max="2" width="10.140625" style="414" customWidth="1"/>
    <col min="3" max="3" width="14.28515625" style="414"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22.5703125" style="414" customWidth="1"/>
    <col min="14" max="14" width="23.28515625" style="414" customWidth="1"/>
    <col min="15" max="15" width="11.85546875" style="414" customWidth="1"/>
    <col min="16" max="16" width="12.5703125" style="414" customWidth="1"/>
    <col min="17" max="17" width="12.140625" style="414" customWidth="1"/>
    <col min="18" max="18" width="12.85546875" style="414" customWidth="1"/>
    <col min="19" max="19" width="12.5703125" style="414" customWidth="1"/>
    <col min="20" max="21" width="20.7109375" style="414" customWidth="1"/>
    <col min="22" max="22" width="23.7109375" style="414" customWidth="1"/>
    <col min="23" max="23" width="19.5703125" style="414" customWidth="1"/>
    <col min="24" max="16384" width="9.140625" style="414"/>
  </cols>
  <sheetData>
    <row r="1" spans="1:22">
      <c r="A1" s="511" t="s">
        <v>154</v>
      </c>
      <c r="B1" s="511" t="s">
        <v>155</v>
      </c>
      <c r="C1" s="511" t="s">
        <v>225</v>
      </c>
      <c r="D1" s="511" t="s">
        <v>226</v>
      </c>
      <c r="E1" s="511" t="s">
        <v>227</v>
      </c>
      <c r="F1" s="511" t="s">
        <v>66</v>
      </c>
      <c r="G1" s="511" t="s">
        <v>913</v>
      </c>
      <c r="H1" s="511" t="s">
        <v>914</v>
      </c>
      <c r="I1" s="511" t="s">
        <v>915</v>
      </c>
      <c r="J1" s="511" t="s">
        <v>916</v>
      </c>
      <c r="K1" s="511" t="s">
        <v>917</v>
      </c>
      <c r="L1" s="511" t="s">
        <v>918</v>
      </c>
      <c r="M1" s="511" t="s">
        <v>927</v>
      </c>
      <c r="N1" s="511" t="s">
        <v>920</v>
      </c>
      <c r="O1" s="511" t="s">
        <v>921</v>
      </c>
      <c r="P1" s="511" t="s">
        <v>922</v>
      </c>
      <c r="Q1" s="511" t="s">
        <v>923</v>
      </c>
      <c r="R1" s="511" t="s">
        <v>924</v>
      </c>
      <c r="S1" s="511" t="s">
        <v>926</v>
      </c>
      <c r="T1" s="511" t="s">
        <v>273</v>
      </c>
      <c r="U1" s="511" t="s">
        <v>274</v>
      </c>
      <c r="V1" s="512" t="s">
        <v>275</v>
      </c>
    </row>
    <row r="2" spans="1:22" s="510" customFormat="1">
      <c r="A2" s="549"/>
      <c r="B2" s="549"/>
      <c r="C2" s="549"/>
      <c r="D2" s="549"/>
      <c r="E2" s="549"/>
      <c r="F2" s="549"/>
      <c r="G2" s="549"/>
      <c r="H2" s="549"/>
      <c r="I2" s="549"/>
      <c r="J2" s="549"/>
      <c r="K2" s="549"/>
      <c r="L2" s="549"/>
      <c r="M2" s="549"/>
      <c r="N2" s="549"/>
      <c r="O2" s="549"/>
      <c r="P2" s="549"/>
      <c r="Q2" s="549"/>
      <c r="R2" s="549"/>
      <c r="S2" s="549"/>
      <c r="T2" s="549"/>
      <c r="U2" s="549"/>
      <c r="V2" s="549"/>
    </row>
    <row r="3" spans="1:22" s="510" customFormat="1">
      <c r="A3" s="549"/>
      <c r="B3" s="549"/>
      <c r="C3" s="549"/>
      <c r="D3" s="549"/>
      <c r="E3" s="549"/>
      <c r="F3" s="549"/>
      <c r="G3" s="549"/>
      <c r="H3" s="549"/>
      <c r="I3" s="549"/>
      <c r="J3" s="549"/>
      <c r="K3" s="549"/>
      <c r="L3" s="549"/>
      <c r="M3" s="549"/>
      <c r="N3" s="549"/>
      <c r="O3" s="549"/>
      <c r="P3" s="549"/>
      <c r="Q3" s="549"/>
      <c r="R3" s="549"/>
      <c r="S3" s="549"/>
      <c r="T3" s="549"/>
      <c r="U3" s="549"/>
      <c r="V3" s="549"/>
    </row>
    <row r="4" spans="1:22" s="510" customFormat="1">
      <c r="A4" s="549"/>
      <c r="B4" s="549"/>
      <c r="C4" s="549"/>
      <c r="D4" s="549"/>
      <c r="E4" s="549"/>
      <c r="F4" s="549"/>
      <c r="G4" s="549"/>
      <c r="H4" s="549"/>
      <c r="I4" s="549"/>
      <c r="J4" s="549"/>
      <c r="K4" s="549"/>
      <c r="L4" s="549"/>
      <c r="M4" s="549"/>
      <c r="N4" s="549"/>
      <c r="O4" s="549"/>
      <c r="P4" s="549"/>
      <c r="Q4" s="549"/>
      <c r="R4" s="549"/>
      <c r="S4" s="549"/>
      <c r="T4" s="549"/>
      <c r="U4" s="549"/>
      <c r="V4" s="549"/>
    </row>
    <row r="5" spans="1:22" s="510" customFormat="1">
      <c r="A5" s="549"/>
      <c r="B5" s="549"/>
      <c r="C5" s="549"/>
      <c r="D5" s="549"/>
      <c r="E5" s="549"/>
      <c r="F5" s="549"/>
      <c r="G5" s="549"/>
      <c r="H5" s="549"/>
      <c r="I5" s="549"/>
      <c r="J5" s="549"/>
      <c r="K5" s="549"/>
      <c r="L5" s="549"/>
      <c r="M5" s="549"/>
      <c r="N5" s="549"/>
      <c r="O5" s="549"/>
      <c r="P5" s="549"/>
      <c r="Q5" s="549"/>
      <c r="R5" s="549"/>
      <c r="S5" s="549"/>
      <c r="T5" s="549"/>
      <c r="U5" s="549"/>
      <c r="V5" s="549"/>
    </row>
    <row r="6" spans="1:22" s="510" customFormat="1">
      <c r="A6" s="549"/>
      <c r="B6" s="549"/>
      <c r="C6" s="549"/>
      <c r="D6" s="549"/>
      <c r="E6" s="549"/>
      <c r="F6" s="549"/>
      <c r="G6" s="549"/>
      <c r="H6" s="549"/>
      <c r="I6" s="549"/>
      <c r="J6" s="549"/>
      <c r="K6" s="549"/>
      <c r="L6" s="549"/>
      <c r="M6" s="549"/>
      <c r="N6" s="549"/>
      <c r="O6" s="549"/>
      <c r="P6" s="549"/>
      <c r="Q6" s="549"/>
      <c r="R6" s="549"/>
      <c r="S6" s="549"/>
      <c r="T6" s="549"/>
      <c r="U6" s="549"/>
      <c r="V6" s="549"/>
    </row>
    <row r="7" spans="1:22" s="510" customFormat="1">
      <c r="A7" s="549"/>
      <c r="B7" s="549"/>
      <c r="C7" s="549"/>
      <c r="D7" s="549"/>
      <c r="E7" s="549"/>
      <c r="F7" s="549"/>
      <c r="G7" s="549"/>
      <c r="H7" s="549"/>
      <c r="I7" s="549"/>
      <c r="J7" s="549"/>
      <c r="K7" s="549"/>
      <c r="L7" s="549"/>
      <c r="M7" s="549"/>
      <c r="N7" s="549"/>
      <c r="O7" s="549"/>
      <c r="P7" s="549"/>
      <c r="Q7" s="549"/>
      <c r="R7" s="549"/>
      <c r="S7" s="549"/>
      <c r="T7" s="549"/>
      <c r="U7" s="549"/>
      <c r="V7" s="549"/>
    </row>
    <row r="8" spans="1:22" s="510" customFormat="1">
      <c r="A8" s="549"/>
      <c r="B8" s="549"/>
      <c r="C8" s="549"/>
      <c r="D8" s="549"/>
      <c r="E8" s="549"/>
      <c r="F8" s="549"/>
      <c r="G8" s="549"/>
      <c r="H8" s="549"/>
      <c r="I8" s="549"/>
      <c r="J8" s="549"/>
      <c r="K8" s="549"/>
      <c r="L8" s="549"/>
      <c r="M8" s="549"/>
      <c r="N8" s="549"/>
      <c r="O8" s="549"/>
      <c r="P8" s="549"/>
      <c r="Q8" s="549"/>
      <c r="R8" s="549"/>
      <c r="S8" s="549"/>
      <c r="T8" s="549"/>
      <c r="U8" s="549"/>
      <c r="V8" s="549"/>
    </row>
    <row r="9" spans="1:22" s="510" customFormat="1">
      <c r="A9" s="549"/>
      <c r="B9" s="549"/>
      <c r="C9" s="549"/>
      <c r="D9" s="549"/>
      <c r="E9" s="549"/>
      <c r="F9" s="549"/>
      <c r="G9" s="549"/>
      <c r="H9" s="549"/>
      <c r="I9" s="549"/>
      <c r="J9" s="549"/>
      <c r="K9" s="549"/>
      <c r="L9" s="549"/>
      <c r="M9" s="549"/>
      <c r="N9" s="549"/>
      <c r="O9" s="549"/>
      <c r="P9" s="549"/>
      <c r="Q9" s="549"/>
      <c r="R9" s="549"/>
      <c r="S9" s="549"/>
      <c r="T9" s="549"/>
      <c r="U9" s="549"/>
      <c r="V9" s="549"/>
    </row>
    <row r="10" spans="1:2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row>
    <row r="11" spans="1:22" s="510" customFormat="1"/>
    <row r="12" spans="1:22" s="510" customFormat="1"/>
    <row r="13" spans="1:22" s="510" customFormat="1"/>
    <row r="14" spans="1:22" s="510" customFormat="1"/>
    <row r="15" spans="1:22" s="510" customFormat="1"/>
    <row r="16" spans="1:22" s="510" customFormat="1"/>
    <row r="17" s="510" customFormat="1"/>
    <row r="18" s="510" customFormat="1"/>
    <row r="19" s="510" customFormat="1"/>
    <row r="20" s="510" customFormat="1"/>
    <row r="21" s="510" customFormat="1"/>
    <row r="22" s="510" customFormat="1"/>
    <row r="23" s="510" customFormat="1"/>
    <row r="24" s="510" customFormat="1"/>
    <row r="25" s="510" customFormat="1"/>
    <row r="26" s="510" customFormat="1"/>
    <row r="27" s="510" customFormat="1"/>
    <row r="28" s="510" customFormat="1"/>
    <row r="29" s="510" customFormat="1"/>
    <row r="30" s="510" customFormat="1"/>
    <row r="31" s="510" customFormat="1"/>
    <row r="32"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9">
      <c r="A350" s="484">
        <f>A2</f>
        <v>0</v>
      </c>
      <c r="B350" s="484" t="s">
        <v>1757</v>
      </c>
      <c r="C350" s="484" t="s">
        <v>1757</v>
      </c>
      <c r="D350" s="484" t="s">
        <v>1757</v>
      </c>
      <c r="E350" s="484">
        <v>11111</v>
      </c>
      <c r="F350" s="484" t="s">
        <v>67</v>
      </c>
      <c r="G350" s="484">
        <f>SUM(G2:G349)</f>
        <v>0</v>
      </c>
      <c r="H350" s="484">
        <f t="shared" ref="H350: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c r="A1" s="515" t="s">
        <v>154</v>
      </c>
      <c r="B1" s="515" t="s">
        <v>155</v>
      </c>
      <c r="C1" s="515" t="s">
        <v>225</v>
      </c>
      <c r="D1" s="515" t="s">
        <v>226</v>
      </c>
      <c r="E1" s="515" t="s">
        <v>227</v>
      </c>
      <c r="F1" s="515" t="s">
        <v>66</v>
      </c>
      <c r="G1" s="515" t="s">
        <v>892</v>
      </c>
      <c r="H1" s="515" t="s">
        <v>893</v>
      </c>
      <c r="I1" s="515" t="s">
        <v>894</v>
      </c>
      <c r="J1" s="515" t="s">
        <v>895</v>
      </c>
      <c r="K1" s="515" t="s">
        <v>896</v>
      </c>
      <c r="L1" s="515" t="s">
        <v>897</v>
      </c>
      <c r="M1" s="515" t="s">
        <v>898</v>
      </c>
      <c r="N1" s="515" t="s">
        <v>899</v>
      </c>
      <c r="O1" s="515" t="s">
        <v>900</v>
      </c>
      <c r="P1" s="515" t="s">
        <v>901</v>
      </c>
      <c r="Q1" s="515" t="s">
        <v>902</v>
      </c>
      <c r="R1" s="515" t="s">
        <v>903</v>
      </c>
      <c r="S1" s="515" t="s">
        <v>904</v>
      </c>
      <c r="T1" s="515" t="s">
        <v>905</v>
      </c>
      <c r="U1" s="515" t="s">
        <v>906</v>
      </c>
      <c r="V1" s="515" t="s">
        <v>907</v>
      </c>
      <c r="W1" s="515" t="s">
        <v>908</v>
      </c>
      <c r="X1" s="515" t="s">
        <v>909</v>
      </c>
      <c r="Y1" s="515" t="s">
        <v>910</v>
      </c>
      <c r="Z1" s="515" t="s">
        <v>911</v>
      </c>
      <c r="AA1" s="515" t="s">
        <v>912</v>
      </c>
      <c r="AB1" s="515" t="s">
        <v>273</v>
      </c>
      <c r="AC1" s="515" t="s">
        <v>274</v>
      </c>
      <c r="AD1" s="516" t="s">
        <v>275</v>
      </c>
    </row>
    <row r="2" spans="1:30"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row>
    <row r="3" spans="1:30"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row>
    <row r="4" spans="1:30"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row>
    <row r="5" spans="1:30"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row>
    <row r="6" spans="1:30"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row>
    <row r="7" spans="1:30"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row>
    <row r="8" spans="1:30"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row>
    <row r="9" spans="1:30"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row>
    <row r="10" spans="1:30"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row>
    <row r="11" spans="1:30"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row>
    <row r="12" spans="1:30"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row>
    <row r="13" spans="1:30"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row>
    <row r="14" spans="1:30"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row>
    <row r="15" spans="1:30"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row>
    <row r="16" spans="1:30"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row>
    <row r="17" spans="1:30"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row>
    <row r="18" spans="1:30"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row>
    <row r="19" spans="1:30"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row>
    <row r="20" spans="1:30"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row>
    <row r="21" spans="1:30"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row>
    <row r="22" spans="1:30"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row>
    <row r="23" spans="1:30"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row>
    <row r="24" spans="1:30"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row>
    <row r="25" spans="1:30"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row>
    <row r="26" spans="1:30"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row>
    <row r="27" spans="1:30"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row>
    <row r="28" spans="1:30"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row>
    <row r="29" spans="1:30"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row>
    <row r="30" spans="1:30"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row>
    <row r="31" spans="1:30"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row>
    <row r="32" spans="1:30"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row>
    <row r="33" spans="1:30"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row>
    <row r="34" spans="1:30"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row>
    <row r="35" spans="1:30"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row>
    <row r="36" spans="1:30"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row>
    <row r="37" spans="1:30"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row>
    <row r="38" spans="1:30"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row>
    <row r="39" spans="1:30"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row>
    <row r="40" spans="1:30"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row>
    <row r="41" spans="1:30"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row>
    <row r="42" spans="1:30"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row>
    <row r="43" spans="1:30"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row>
    <row r="44" spans="1:30"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row>
    <row r="45" spans="1:30"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row>
    <row r="46" spans="1:30"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row>
    <row r="47" spans="1:30"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row>
    <row r="48" spans="1:30"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row>
    <row r="49" spans="1:30"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row>
    <row r="50" spans="1:30"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row>
    <row r="51" spans="1:30"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row>
    <row r="52" spans="1:30"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row>
    <row r="53" spans="1:30"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row>
    <row r="54" spans="1:30"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row>
    <row r="55" spans="1:30" s="510" customFormat="1"/>
    <row r="56" spans="1:30" s="510" customFormat="1"/>
    <row r="57" spans="1:30" s="510" customFormat="1"/>
    <row r="58" spans="1:30" s="510" customFormat="1"/>
    <row r="59" spans="1:30" s="510" customFormat="1"/>
    <row r="60" spans="1:30" s="510" customFormat="1"/>
    <row r="61" spans="1:30" s="510" customFormat="1"/>
    <row r="62" spans="1:30" s="510" customFormat="1"/>
    <row r="63" spans="1:30" s="510" customFormat="1"/>
    <row r="64" spans="1:30"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30" s="414" customFormat="1">
      <c r="A350" s="484">
        <f>A2</f>
        <v>0</v>
      </c>
      <c r="B350" s="484" t="s">
        <v>1757</v>
      </c>
      <c r="C350" s="484" t="s">
        <v>1757</v>
      </c>
      <c r="D350" s="484" t="s">
        <v>1757</v>
      </c>
      <c r="E350" s="484">
        <v>11111</v>
      </c>
      <c r="F350" s="484" t="s">
        <v>67</v>
      </c>
      <c r="G350" s="484">
        <f>SUM(G2:G349)</f>
        <v>0</v>
      </c>
      <c r="H350" s="484">
        <f t="shared" ref="H350:AA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508">
        <f t="shared" si="0"/>
        <v>0</v>
      </c>
      <c r="AB350" s="514">
        <v>1</v>
      </c>
      <c r="AC350" s="514">
        <v>1</v>
      </c>
      <c r="AD350" s="514">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9" width="12.14062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1232</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row r="42" spans="1:62" s="510" customFormat="1"/>
    <row r="43" spans="1:62" s="510" customFormat="1"/>
    <row r="44" spans="1:62" s="510" customFormat="1"/>
    <row r="45" spans="1:62" s="510" customFormat="1"/>
    <row r="46" spans="1:62" s="510" customFormat="1"/>
    <row r="47" spans="1:62" s="510" customFormat="1"/>
    <row r="48" spans="1:6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4">
        <v>1</v>
      </c>
      <c r="BI350" s="514">
        <v>1</v>
      </c>
      <c r="BJ350" s="514">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9.8554687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1234</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row r="15" spans="1:62" s="510" customFormat="1"/>
    <row r="16" spans="1:62" s="510" customFormat="1"/>
    <row r="17" s="510" customFormat="1"/>
    <row r="18" s="510" customFormat="1"/>
    <row r="19" s="510" customFormat="1"/>
    <row r="20" s="510" customFormat="1"/>
    <row r="21" s="510" customFormat="1"/>
    <row r="22" s="510" customFormat="1"/>
    <row r="23" s="510" customFormat="1"/>
    <row r="24" s="510" customFormat="1"/>
    <row r="25" s="510" customFormat="1"/>
    <row r="26" s="510" customFormat="1"/>
    <row r="27" s="510" customFormat="1"/>
    <row r="28" s="510" customFormat="1"/>
    <row r="29" s="510" customFormat="1"/>
    <row r="30" s="510" customFormat="1"/>
    <row r="31" s="510" customFormat="1"/>
    <row r="32"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59">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484">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44.14062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9.570312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1187</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pans="1:62"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row>
    <row r="98" spans="1:62"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row>
    <row r="99" spans="1:62"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row>
    <row r="100" spans="1:62"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row>
    <row r="101" spans="1:62"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row>
    <row r="102" spans="1:62"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row>
    <row r="103" spans="1:62"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row>
    <row r="104" spans="1:62"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row>
    <row r="105" spans="1:62"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row>
    <row r="106" spans="1:62"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row>
    <row r="107" spans="1:62"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row>
    <row r="108" spans="1:62"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row>
    <row r="109" spans="1:62"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row>
    <row r="110" spans="1:62"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row>
    <row r="111" spans="1:62"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row>
    <row r="112" spans="1:62"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row>
    <row r="113" spans="1:62"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row>
    <row r="114" spans="1:62"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row>
    <row r="115" spans="1:62"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row>
    <row r="116" spans="1:62"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row>
    <row r="117" spans="1:62"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row>
    <row r="118" spans="1:62"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row>
    <row r="119" spans="1:62"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row>
    <row r="120" spans="1:62"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row>
    <row r="121" spans="1:62"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row>
    <row r="122" spans="1:62"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row>
    <row r="123" spans="1:62"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row>
    <row r="124" spans="1:62"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row>
    <row r="125" spans="1:62"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row>
    <row r="126" spans="1:62"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row>
    <row r="127" spans="1:62"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row>
    <row r="128" spans="1:62"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row>
    <row r="129" spans="1:62"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row>
    <row r="130" spans="1:62"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row>
    <row r="131" spans="1:62"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row>
    <row r="132" spans="1:62"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row>
    <row r="133" spans="1:62"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row>
    <row r="134" spans="1:62"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row>
    <row r="135" spans="1:62"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row>
    <row r="136" spans="1:62"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row>
    <row r="137" spans="1:62"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row>
    <row r="138" spans="1:62"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row>
    <row r="139" spans="1:62"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row>
    <row r="140" spans="1:62"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row>
    <row r="141" spans="1:62"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row>
    <row r="142" spans="1:62"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row>
    <row r="143" spans="1:62"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row>
    <row r="144" spans="1:62"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row>
    <row r="145" spans="1:62"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row>
    <row r="146" spans="1:62"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row>
    <row r="147" spans="1:62"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row>
    <row r="148" spans="1:62"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row>
    <row r="149" spans="1:62"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row>
    <row r="150" spans="1:62"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row>
    <row r="151" spans="1:62"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row>
    <row r="152" spans="1:62"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row>
    <row r="153" spans="1:62"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row>
    <row r="154" spans="1:62"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row>
    <row r="155" spans="1:62"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row>
    <row r="156" spans="1:62"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row>
    <row r="157" spans="1:62"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row>
    <row r="158" spans="1:62"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row>
    <row r="159" spans="1:62"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row>
    <row r="160" spans="1:62"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row>
    <row r="161" spans="1:62"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row>
    <row r="162" spans="1:62"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row>
    <row r="163" spans="1:62"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row>
    <row r="164" spans="1:62"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row>
    <row r="165" spans="1:62"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row>
    <row r="166" spans="1:62"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row>
    <row r="167" spans="1:62"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row>
    <row r="168" spans="1:62"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row>
    <row r="169" spans="1:62"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row>
    <row r="170" spans="1:62"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row>
    <row r="171" spans="1:62"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row>
    <row r="172" spans="1:62"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row>
    <row r="173" spans="1:62"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row>
    <row r="174" spans="1:62"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row>
    <row r="175" spans="1:62"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row>
    <row r="176" spans="1:62"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row>
    <row r="177" spans="1:62"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row>
    <row r="178" spans="1:62"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row>
    <row r="179" spans="1:62"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row>
    <row r="180" spans="1:62"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row>
    <row r="181" spans="1:62" s="510" customFormat="1">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c r="AA181" s="549"/>
      <c r="AB181" s="549"/>
      <c r="AC181" s="549"/>
      <c r="AD181" s="549"/>
      <c r="AE181" s="549"/>
      <c r="AF181" s="549"/>
      <c r="AG181" s="549"/>
      <c r="AH181" s="549"/>
      <c r="AI181" s="549"/>
      <c r="AJ181" s="549"/>
      <c r="AK181" s="549"/>
      <c r="AL181" s="549"/>
      <c r="AM181" s="549"/>
      <c r="AN181" s="549"/>
      <c r="AO181" s="549"/>
      <c r="AP181" s="549"/>
      <c r="AQ181" s="549"/>
      <c r="AR181" s="549"/>
      <c r="AS181" s="549"/>
      <c r="AT181" s="549"/>
      <c r="AU181" s="549"/>
      <c r="AV181" s="549"/>
      <c r="AW181" s="549"/>
      <c r="AX181" s="549"/>
      <c r="AY181" s="549"/>
      <c r="AZ181" s="549"/>
      <c r="BA181" s="549"/>
      <c r="BB181" s="549"/>
      <c r="BC181" s="549"/>
      <c r="BD181" s="549"/>
      <c r="BE181" s="549"/>
      <c r="BF181" s="549"/>
      <c r="BG181" s="549"/>
      <c r="BH181" s="549"/>
      <c r="BI181" s="549"/>
      <c r="BJ181" s="549"/>
    </row>
    <row r="182" spans="1:62" s="510" customFormat="1">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c r="AA182" s="549"/>
      <c r="AB182" s="549"/>
      <c r="AC182" s="549"/>
      <c r="AD182" s="549"/>
      <c r="AE182" s="549"/>
      <c r="AF182" s="549"/>
      <c r="AG182" s="549"/>
      <c r="AH182" s="549"/>
      <c r="AI182" s="549"/>
      <c r="AJ182" s="549"/>
      <c r="AK182" s="549"/>
      <c r="AL182" s="549"/>
      <c r="AM182" s="549"/>
      <c r="AN182" s="549"/>
      <c r="AO182" s="549"/>
      <c r="AP182" s="549"/>
      <c r="AQ182" s="549"/>
      <c r="AR182" s="549"/>
      <c r="AS182" s="549"/>
      <c r="AT182" s="549"/>
      <c r="AU182" s="549"/>
      <c r="AV182" s="549"/>
      <c r="AW182" s="549"/>
      <c r="AX182" s="549"/>
      <c r="AY182" s="549"/>
      <c r="AZ182" s="549"/>
      <c r="BA182" s="549"/>
      <c r="BB182" s="549"/>
      <c r="BC182" s="549"/>
      <c r="BD182" s="549"/>
      <c r="BE182" s="549"/>
      <c r="BF182" s="549"/>
      <c r="BG182" s="549"/>
      <c r="BH182" s="549"/>
      <c r="BI182" s="549"/>
      <c r="BJ182" s="549"/>
    </row>
    <row r="183" spans="1:62" s="510" customFormat="1">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c r="AA183" s="549"/>
      <c r="AB183" s="549"/>
      <c r="AC183" s="549"/>
      <c r="AD183" s="549"/>
      <c r="AE183" s="549"/>
      <c r="AF183" s="549"/>
      <c r="AG183" s="549"/>
      <c r="AH183" s="549"/>
      <c r="AI183" s="549"/>
      <c r="AJ183" s="549"/>
      <c r="AK183" s="549"/>
      <c r="AL183" s="549"/>
      <c r="AM183" s="549"/>
      <c r="AN183" s="549"/>
      <c r="AO183" s="549"/>
      <c r="AP183" s="549"/>
      <c r="AQ183" s="549"/>
      <c r="AR183" s="549"/>
      <c r="AS183" s="549"/>
      <c r="AT183" s="549"/>
      <c r="AU183" s="549"/>
      <c r="AV183" s="549"/>
      <c r="AW183" s="549"/>
      <c r="AX183" s="549"/>
      <c r="AY183" s="549"/>
      <c r="AZ183" s="549"/>
      <c r="BA183" s="549"/>
      <c r="BB183" s="549"/>
      <c r="BC183" s="549"/>
      <c r="BD183" s="549"/>
      <c r="BE183" s="549"/>
      <c r="BF183" s="549"/>
      <c r="BG183" s="549"/>
      <c r="BH183" s="549"/>
      <c r="BI183" s="549"/>
      <c r="BJ183" s="549"/>
    </row>
    <row r="184" spans="1:62" s="510" customFormat="1">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c r="AA184" s="549"/>
      <c r="AB184" s="549"/>
      <c r="AC184" s="549"/>
      <c r="AD184" s="549"/>
      <c r="AE184" s="549"/>
      <c r="AF184" s="549"/>
      <c r="AG184" s="549"/>
      <c r="AH184" s="549"/>
      <c r="AI184" s="549"/>
      <c r="AJ184" s="549"/>
      <c r="AK184" s="549"/>
      <c r="AL184" s="549"/>
      <c r="AM184" s="549"/>
      <c r="AN184" s="549"/>
      <c r="AO184" s="549"/>
      <c r="AP184" s="549"/>
      <c r="AQ184" s="549"/>
      <c r="AR184" s="549"/>
      <c r="AS184" s="549"/>
      <c r="AT184" s="549"/>
      <c r="AU184" s="549"/>
      <c r="AV184" s="549"/>
      <c r="AW184" s="549"/>
      <c r="AX184" s="549"/>
      <c r="AY184" s="549"/>
      <c r="AZ184" s="549"/>
      <c r="BA184" s="549"/>
      <c r="BB184" s="549"/>
      <c r="BC184" s="549"/>
      <c r="BD184" s="549"/>
      <c r="BE184" s="549"/>
      <c r="BF184" s="549"/>
      <c r="BG184" s="549"/>
      <c r="BH184" s="549"/>
      <c r="BI184" s="549"/>
      <c r="BJ184" s="549"/>
    </row>
    <row r="185" spans="1:62" s="510" customFormat="1">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c r="AA185" s="549"/>
      <c r="AB185" s="549"/>
      <c r="AC185" s="549"/>
      <c r="AD185" s="549"/>
      <c r="AE185" s="549"/>
      <c r="AF185" s="549"/>
      <c r="AG185" s="549"/>
      <c r="AH185" s="549"/>
      <c r="AI185" s="549"/>
      <c r="AJ185" s="549"/>
      <c r="AK185" s="549"/>
      <c r="AL185" s="549"/>
      <c r="AM185" s="549"/>
      <c r="AN185" s="549"/>
      <c r="AO185" s="549"/>
      <c r="AP185" s="549"/>
      <c r="AQ185" s="549"/>
      <c r="AR185" s="549"/>
      <c r="AS185" s="549"/>
      <c r="AT185" s="549"/>
      <c r="AU185" s="549"/>
      <c r="AV185" s="549"/>
      <c r="AW185" s="549"/>
      <c r="AX185" s="549"/>
      <c r="AY185" s="549"/>
      <c r="AZ185" s="549"/>
      <c r="BA185" s="549"/>
      <c r="BB185" s="549"/>
      <c r="BC185" s="549"/>
      <c r="BD185" s="549"/>
      <c r="BE185" s="549"/>
      <c r="BF185" s="549"/>
      <c r="BG185" s="549"/>
      <c r="BH185" s="549"/>
      <c r="BI185" s="549"/>
      <c r="BJ185" s="549"/>
    </row>
    <row r="186" spans="1:62" s="510" customFormat="1">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c r="AA186" s="549"/>
      <c r="AB186" s="549"/>
      <c r="AC186" s="549"/>
      <c r="AD186" s="549"/>
      <c r="AE186" s="549"/>
      <c r="AF186" s="549"/>
      <c r="AG186" s="549"/>
      <c r="AH186" s="549"/>
      <c r="AI186" s="549"/>
      <c r="AJ186" s="549"/>
      <c r="AK186" s="549"/>
      <c r="AL186" s="549"/>
      <c r="AM186" s="549"/>
      <c r="AN186" s="549"/>
      <c r="AO186" s="549"/>
      <c r="AP186" s="549"/>
      <c r="AQ186" s="549"/>
      <c r="AR186" s="549"/>
      <c r="AS186" s="549"/>
      <c r="AT186" s="549"/>
      <c r="AU186" s="549"/>
      <c r="AV186" s="549"/>
      <c r="AW186" s="549"/>
      <c r="AX186" s="549"/>
      <c r="AY186" s="549"/>
      <c r="AZ186" s="549"/>
      <c r="BA186" s="549"/>
      <c r="BB186" s="549"/>
      <c r="BC186" s="549"/>
      <c r="BD186" s="549"/>
      <c r="BE186" s="549"/>
      <c r="BF186" s="549"/>
      <c r="BG186" s="549"/>
      <c r="BH186" s="549"/>
      <c r="BI186" s="549"/>
      <c r="BJ186" s="549"/>
    </row>
    <row r="187" spans="1:62" s="510" customFormat="1">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c r="AA187" s="549"/>
      <c r="AB187" s="549"/>
      <c r="AC187" s="549"/>
      <c r="AD187" s="549"/>
      <c r="AE187" s="549"/>
      <c r="AF187" s="549"/>
      <c r="AG187" s="549"/>
      <c r="AH187" s="549"/>
      <c r="AI187" s="549"/>
      <c r="AJ187" s="549"/>
      <c r="AK187" s="549"/>
      <c r="AL187" s="549"/>
      <c r="AM187" s="549"/>
      <c r="AN187" s="549"/>
      <c r="AO187" s="549"/>
      <c r="AP187" s="549"/>
      <c r="AQ187" s="549"/>
      <c r="AR187" s="549"/>
      <c r="AS187" s="549"/>
      <c r="AT187" s="549"/>
      <c r="AU187" s="549"/>
      <c r="AV187" s="549"/>
      <c r="AW187" s="549"/>
      <c r="AX187" s="549"/>
      <c r="AY187" s="549"/>
      <c r="AZ187" s="549"/>
      <c r="BA187" s="549"/>
      <c r="BB187" s="549"/>
      <c r="BC187" s="549"/>
      <c r="BD187" s="549"/>
      <c r="BE187" s="549"/>
      <c r="BF187" s="549"/>
      <c r="BG187" s="549"/>
      <c r="BH187" s="549"/>
      <c r="BI187" s="549"/>
      <c r="BJ187" s="549"/>
    </row>
    <row r="188" spans="1:62" s="510" customFormat="1">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c r="AA188" s="549"/>
      <c r="AB188" s="549"/>
      <c r="AC188" s="549"/>
      <c r="AD188" s="549"/>
      <c r="AE188" s="549"/>
      <c r="AF188" s="549"/>
      <c r="AG188" s="549"/>
      <c r="AH188" s="549"/>
      <c r="AI188" s="549"/>
      <c r="AJ188" s="549"/>
      <c r="AK188" s="549"/>
      <c r="AL188" s="549"/>
      <c r="AM188" s="549"/>
      <c r="AN188" s="549"/>
      <c r="AO188" s="549"/>
      <c r="AP188" s="549"/>
      <c r="AQ188" s="549"/>
      <c r="AR188" s="549"/>
      <c r="AS188" s="549"/>
      <c r="AT188" s="549"/>
      <c r="AU188" s="549"/>
      <c r="AV188" s="549"/>
      <c r="AW188" s="549"/>
      <c r="AX188" s="549"/>
      <c r="AY188" s="549"/>
      <c r="AZ188" s="549"/>
      <c r="BA188" s="549"/>
      <c r="BB188" s="549"/>
      <c r="BC188" s="549"/>
      <c r="BD188" s="549"/>
      <c r="BE188" s="549"/>
      <c r="BF188" s="549"/>
      <c r="BG188" s="549"/>
      <c r="BH188" s="549"/>
      <c r="BI188" s="549"/>
      <c r="BJ188" s="549"/>
    </row>
    <row r="189" spans="1:62" s="510" customFormat="1">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c r="AA189" s="549"/>
      <c r="AB189" s="549"/>
      <c r="AC189" s="549"/>
      <c r="AD189" s="549"/>
      <c r="AE189" s="549"/>
      <c r="AF189" s="549"/>
      <c r="AG189" s="549"/>
      <c r="AH189" s="549"/>
      <c r="AI189" s="549"/>
      <c r="AJ189" s="549"/>
      <c r="AK189" s="549"/>
      <c r="AL189" s="549"/>
      <c r="AM189" s="549"/>
      <c r="AN189" s="549"/>
      <c r="AO189" s="549"/>
      <c r="AP189" s="549"/>
      <c r="AQ189" s="549"/>
      <c r="AR189" s="549"/>
      <c r="AS189" s="549"/>
      <c r="AT189" s="549"/>
      <c r="AU189" s="549"/>
      <c r="AV189" s="549"/>
      <c r="AW189" s="549"/>
      <c r="AX189" s="549"/>
      <c r="AY189" s="549"/>
      <c r="AZ189" s="549"/>
      <c r="BA189" s="549"/>
      <c r="BB189" s="549"/>
      <c r="BC189" s="549"/>
      <c r="BD189" s="549"/>
      <c r="BE189" s="549"/>
      <c r="BF189" s="549"/>
      <c r="BG189" s="549"/>
      <c r="BH189" s="549"/>
      <c r="BI189" s="549"/>
      <c r="BJ189" s="549"/>
    </row>
    <row r="190" spans="1:62" s="510" customFormat="1">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c r="AA190" s="549"/>
      <c r="AB190" s="549"/>
      <c r="AC190" s="549"/>
      <c r="AD190" s="549"/>
      <c r="AE190" s="549"/>
      <c r="AF190" s="549"/>
      <c r="AG190" s="549"/>
      <c r="AH190" s="549"/>
      <c r="AI190" s="549"/>
      <c r="AJ190" s="549"/>
      <c r="AK190" s="549"/>
      <c r="AL190" s="549"/>
      <c r="AM190" s="549"/>
      <c r="AN190" s="549"/>
      <c r="AO190" s="549"/>
      <c r="AP190" s="549"/>
      <c r="AQ190" s="549"/>
      <c r="AR190" s="549"/>
      <c r="AS190" s="549"/>
      <c r="AT190" s="549"/>
      <c r="AU190" s="549"/>
      <c r="AV190" s="549"/>
      <c r="AW190" s="549"/>
      <c r="AX190" s="549"/>
      <c r="AY190" s="549"/>
      <c r="AZ190" s="549"/>
      <c r="BA190" s="549"/>
      <c r="BB190" s="549"/>
      <c r="BC190" s="549"/>
      <c r="BD190" s="549"/>
      <c r="BE190" s="549"/>
      <c r="BF190" s="549"/>
      <c r="BG190" s="549"/>
      <c r="BH190" s="549"/>
      <c r="BI190" s="549"/>
      <c r="BJ190" s="549"/>
    </row>
    <row r="191" spans="1:62" s="510" customFormat="1">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c r="AA191" s="549"/>
      <c r="AB191" s="549"/>
      <c r="AC191" s="549"/>
      <c r="AD191" s="549"/>
      <c r="AE191" s="549"/>
      <c r="AF191" s="549"/>
      <c r="AG191" s="549"/>
      <c r="AH191" s="549"/>
      <c r="AI191" s="549"/>
      <c r="AJ191" s="549"/>
      <c r="AK191" s="549"/>
      <c r="AL191" s="549"/>
      <c r="AM191" s="549"/>
      <c r="AN191" s="549"/>
      <c r="AO191" s="549"/>
      <c r="AP191" s="549"/>
      <c r="AQ191" s="549"/>
      <c r="AR191" s="549"/>
      <c r="AS191" s="549"/>
      <c r="AT191" s="549"/>
      <c r="AU191" s="549"/>
      <c r="AV191" s="549"/>
      <c r="AW191" s="549"/>
      <c r="AX191" s="549"/>
      <c r="AY191" s="549"/>
      <c r="AZ191" s="549"/>
      <c r="BA191" s="549"/>
      <c r="BB191" s="549"/>
      <c r="BC191" s="549"/>
      <c r="BD191" s="549"/>
      <c r="BE191" s="549"/>
      <c r="BF191" s="549"/>
      <c r="BG191" s="549"/>
      <c r="BH191" s="549"/>
      <c r="BI191" s="549"/>
      <c r="BJ191" s="549"/>
    </row>
    <row r="192" spans="1:62" s="510" customFormat="1">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c r="AA192" s="549"/>
      <c r="AB192" s="549"/>
      <c r="AC192" s="549"/>
      <c r="AD192" s="549"/>
      <c r="AE192" s="549"/>
      <c r="AF192" s="549"/>
      <c r="AG192" s="549"/>
      <c r="AH192" s="549"/>
      <c r="AI192" s="549"/>
      <c r="AJ192" s="549"/>
      <c r="AK192" s="549"/>
      <c r="AL192" s="549"/>
      <c r="AM192" s="549"/>
      <c r="AN192" s="549"/>
      <c r="AO192" s="549"/>
      <c r="AP192" s="549"/>
      <c r="AQ192" s="549"/>
      <c r="AR192" s="549"/>
      <c r="AS192" s="549"/>
      <c r="AT192" s="549"/>
      <c r="AU192" s="549"/>
      <c r="AV192" s="549"/>
      <c r="AW192" s="549"/>
      <c r="AX192" s="549"/>
      <c r="AY192" s="549"/>
      <c r="AZ192" s="549"/>
      <c r="BA192" s="549"/>
      <c r="BB192" s="549"/>
      <c r="BC192" s="549"/>
      <c r="BD192" s="549"/>
      <c r="BE192" s="549"/>
      <c r="BF192" s="549"/>
      <c r="BG192" s="549"/>
      <c r="BH192" s="549"/>
      <c r="BI192" s="549"/>
      <c r="BJ192" s="549"/>
    </row>
    <row r="193" spans="1:62" s="510" customFormat="1">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c r="AA193" s="549"/>
      <c r="AB193" s="549"/>
      <c r="AC193" s="549"/>
      <c r="AD193" s="549"/>
      <c r="AE193" s="549"/>
      <c r="AF193" s="549"/>
      <c r="AG193" s="549"/>
      <c r="AH193" s="549"/>
      <c r="AI193" s="549"/>
      <c r="AJ193" s="549"/>
      <c r="AK193" s="549"/>
      <c r="AL193" s="549"/>
      <c r="AM193" s="549"/>
      <c r="AN193" s="549"/>
      <c r="AO193" s="549"/>
      <c r="AP193" s="549"/>
      <c r="AQ193" s="549"/>
      <c r="AR193" s="549"/>
      <c r="AS193" s="549"/>
      <c r="AT193" s="549"/>
      <c r="AU193" s="549"/>
      <c r="AV193" s="549"/>
      <c r="AW193" s="549"/>
      <c r="AX193" s="549"/>
      <c r="AY193" s="549"/>
      <c r="AZ193" s="549"/>
      <c r="BA193" s="549"/>
      <c r="BB193" s="549"/>
      <c r="BC193" s="549"/>
      <c r="BD193" s="549"/>
      <c r="BE193" s="549"/>
      <c r="BF193" s="549"/>
      <c r="BG193" s="549"/>
      <c r="BH193" s="549"/>
      <c r="BI193" s="549"/>
      <c r="BJ193" s="549"/>
    </row>
    <row r="194" spans="1:62" s="510" customFormat="1">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c r="AA194" s="549"/>
      <c r="AB194" s="549"/>
      <c r="AC194" s="549"/>
      <c r="AD194" s="549"/>
      <c r="AE194" s="549"/>
      <c r="AF194" s="549"/>
      <c r="AG194" s="549"/>
      <c r="AH194" s="549"/>
      <c r="AI194" s="549"/>
      <c r="AJ194" s="549"/>
      <c r="AK194" s="549"/>
      <c r="AL194" s="549"/>
      <c r="AM194" s="549"/>
      <c r="AN194" s="549"/>
      <c r="AO194" s="549"/>
      <c r="AP194" s="549"/>
      <c r="AQ194" s="549"/>
      <c r="AR194" s="549"/>
      <c r="AS194" s="549"/>
      <c r="AT194" s="549"/>
      <c r="AU194" s="549"/>
      <c r="AV194" s="549"/>
      <c r="AW194" s="549"/>
      <c r="AX194" s="549"/>
      <c r="AY194" s="549"/>
      <c r="AZ194" s="549"/>
      <c r="BA194" s="549"/>
      <c r="BB194" s="549"/>
      <c r="BC194" s="549"/>
      <c r="BD194" s="549"/>
      <c r="BE194" s="549"/>
      <c r="BF194" s="549"/>
      <c r="BG194" s="549"/>
      <c r="BH194" s="549"/>
      <c r="BI194" s="549"/>
      <c r="BJ194" s="549"/>
    </row>
    <row r="195" spans="1:62" s="510" customFormat="1">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c r="AA195" s="549"/>
      <c r="AB195" s="549"/>
      <c r="AC195" s="549"/>
      <c r="AD195" s="549"/>
      <c r="AE195" s="549"/>
      <c r="AF195" s="549"/>
      <c r="AG195" s="549"/>
      <c r="AH195" s="549"/>
      <c r="AI195" s="549"/>
      <c r="AJ195" s="549"/>
      <c r="AK195" s="549"/>
      <c r="AL195" s="549"/>
      <c r="AM195" s="549"/>
      <c r="AN195" s="549"/>
      <c r="AO195" s="549"/>
      <c r="AP195" s="549"/>
      <c r="AQ195" s="549"/>
      <c r="AR195" s="549"/>
      <c r="AS195" s="549"/>
      <c r="AT195" s="549"/>
      <c r="AU195" s="549"/>
      <c r="AV195" s="549"/>
      <c r="AW195" s="549"/>
      <c r="AX195" s="549"/>
      <c r="AY195" s="549"/>
      <c r="AZ195" s="549"/>
      <c r="BA195" s="549"/>
      <c r="BB195" s="549"/>
      <c r="BC195" s="549"/>
      <c r="BD195" s="549"/>
      <c r="BE195" s="549"/>
      <c r="BF195" s="549"/>
      <c r="BG195" s="549"/>
      <c r="BH195" s="549"/>
      <c r="BI195" s="549"/>
      <c r="BJ195" s="549"/>
    </row>
    <row r="196" spans="1:62" s="510" customFormat="1">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c r="AA196" s="549"/>
      <c r="AB196" s="549"/>
      <c r="AC196" s="549"/>
      <c r="AD196" s="549"/>
      <c r="AE196" s="549"/>
      <c r="AF196" s="549"/>
      <c r="AG196" s="549"/>
      <c r="AH196" s="549"/>
      <c r="AI196" s="549"/>
      <c r="AJ196" s="549"/>
      <c r="AK196" s="549"/>
      <c r="AL196" s="549"/>
      <c r="AM196" s="549"/>
      <c r="AN196" s="549"/>
      <c r="AO196" s="549"/>
      <c r="AP196" s="549"/>
      <c r="AQ196" s="549"/>
      <c r="AR196" s="549"/>
      <c r="AS196" s="549"/>
      <c r="AT196" s="549"/>
      <c r="AU196" s="549"/>
      <c r="AV196" s="549"/>
      <c r="AW196" s="549"/>
      <c r="AX196" s="549"/>
      <c r="AY196" s="549"/>
      <c r="AZ196" s="549"/>
      <c r="BA196" s="549"/>
      <c r="BB196" s="549"/>
      <c r="BC196" s="549"/>
      <c r="BD196" s="549"/>
      <c r="BE196" s="549"/>
      <c r="BF196" s="549"/>
      <c r="BG196" s="549"/>
      <c r="BH196" s="549"/>
      <c r="BI196" s="549"/>
      <c r="BJ196" s="549"/>
    </row>
    <row r="197" spans="1:62" s="510" customFormat="1">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c r="AA197" s="549"/>
      <c r="AB197" s="549"/>
      <c r="AC197" s="549"/>
      <c r="AD197" s="549"/>
      <c r="AE197" s="549"/>
      <c r="AF197" s="549"/>
      <c r="AG197" s="549"/>
      <c r="AH197" s="549"/>
      <c r="AI197" s="549"/>
      <c r="AJ197" s="549"/>
      <c r="AK197" s="549"/>
      <c r="AL197" s="549"/>
      <c r="AM197" s="549"/>
      <c r="AN197" s="549"/>
      <c r="AO197" s="549"/>
      <c r="AP197" s="549"/>
      <c r="AQ197" s="549"/>
      <c r="AR197" s="549"/>
      <c r="AS197" s="549"/>
      <c r="AT197" s="549"/>
      <c r="AU197" s="549"/>
      <c r="AV197" s="549"/>
      <c r="AW197" s="549"/>
      <c r="AX197" s="549"/>
      <c r="AY197" s="549"/>
      <c r="AZ197" s="549"/>
      <c r="BA197" s="549"/>
      <c r="BB197" s="549"/>
      <c r="BC197" s="549"/>
      <c r="BD197" s="549"/>
      <c r="BE197" s="549"/>
      <c r="BF197" s="549"/>
      <c r="BG197" s="549"/>
      <c r="BH197" s="549"/>
      <c r="BI197" s="549"/>
      <c r="BJ197" s="549"/>
    </row>
    <row r="198" spans="1:62" s="510" customFormat="1">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c r="AA198" s="549"/>
      <c r="AB198" s="549"/>
      <c r="AC198" s="549"/>
      <c r="AD198" s="549"/>
      <c r="AE198" s="549"/>
      <c r="AF198" s="549"/>
      <c r="AG198" s="549"/>
      <c r="AH198" s="549"/>
      <c r="AI198" s="549"/>
      <c r="AJ198" s="549"/>
      <c r="AK198" s="549"/>
      <c r="AL198" s="549"/>
      <c r="AM198" s="549"/>
      <c r="AN198" s="549"/>
      <c r="AO198" s="549"/>
      <c r="AP198" s="549"/>
      <c r="AQ198" s="549"/>
      <c r="AR198" s="549"/>
      <c r="AS198" s="549"/>
      <c r="AT198" s="549"/>
      <c r="AU198" s="549"/>
      <c r="AV198" s="549"/>
      <c r="AW198" s="549"/>
      <c r="AX198" s="549"/>
      <c r="AY198" s="549"/>
      <c r="AZ198" s="549"/>
      <c r="BA198" s="549"/>
      <c r="BB198" s="549"/>
      <c r="BC198" s="549"/>
      <c r="BD198" s="549"/>
      <c r="BE198" s="549"/>
      <c r="BF198" s="549"/>
      <c r="BG198" s="549"/>
      <c r="BH198" s="549"/>
      <c r="BI198" s="549"/>
      <c r="BJ198" s="549"/>
    </row>
    <row r="199" spans="1:62" s="510" customFormat="1">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c r="AA199" s="549"/>
      <c r="AB199" s="549"/>
      <c r="AC199" s="549"/>
      <c r="AD199" s="549"/>
      <c r="AE199" s="549"/>
      <c r="AF199" s="549"/>
      <c r="AG199" s="549"/>
      <c r="AH199" s="549"/>
      <c r="AI199" s="549"/>
      <c r="AJ199" s="549"/>
      <c r="AK199" s="549"/>
      <c r="AL199" s="549"/>
      <c r="AM199" s="549"/>
      <c r="AN199" s="549"/>
      <c r="AO199" s="549"/>
      <c r="AP199" s="549"/>
      <c r="AQ199" s="549"/>
      <c r="AR199" s="549"/>
      <c r="AS199" s="549"/>
      <c r="AT199" s="549"/>
      <c r="AU199" s="549"/>
      <c r="AV199" s="549"/>
      <c r="AW199" s="549"/>
      <c r="AX199" s="549"/>
      <c r="AY199" s="549"/>
      <c r="AZ199" s="549"/>
      <c r="BA199" s="549"/>
      <c r="BB199" s="549"/>
      <c r="BC199" s="549"/>
      <c r="BD199" s="549"/>
      <c r="BE199" s="549"/>
      <c r="BF199" s="549"/>
      <c r="BG199" s="549"/>
      <c r="BH199" s="549"/>
      <c r="BI199" s="549"/>
      <c r="BJ199" s="549"/>
    </row>
    <row r="200" spans="1:62" s="510" customFormat="1">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c r="AA200" s="549"/>
      <c r="AB200" s="549"/>
      <c r="AC200" s="549"/>
      <c r="AD200" s="549"/>
      <c r="AE200" s="549"/>
      <c r="AF200" s="549"/>
      <c r="AG200" s="549"/>
      <c r="AH200" s="549"/>
      <c r="AI200" s="549"/>
      <c r="AJ200" s="549"/>
      <c r="AK200" s="549"/>
      <c r="AL200" s="549"/>
      <c r="AM200" s="549"/>
      <c r="AN200" s="549"/>
      <c r="AO200" s="549"/>
      <c r="AP200" s="549"/>
      <c r="AQ200" s="549"/>
      <c r="AR200" s="549"/>
      <c r="AS200" s="549"/>
      <c r="AT200" s="549"/>
      <c r="AU200" s="549"/>
      <c r="AV200" s="549"/>
      <c r="AW200" s="549"/>
      <c r="AX200" s="549"/>
      <c r="AY200" s="549"/>
      <c r="AZ200" s="549"/>
      <c r="BA200" s="549"/>
      <c r="BB200" s="549"/>
      <c r="BC200" s="549"/>
      <c r="BD200" s="549"/>
      <c r="BE200" s="549"/>
      <c r="BF200" s="549"/>
      <c r="BG200" s="549"/>
      <c r="BH200" s="549"/>
      <c r="BI200" s="549"/>
      <c r="BJ200" s="549"/>
    </row>
    <row r="201" spans="1:62" s="510" customFormat="1">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c r="AA201" s="549"/>
      <c r="AB201" s="549"/>
      <c r="AC201" s="549"/>
      <c r="AD201" s="549"/>
      <c r="AE201" s="549"/>
      <c r="AF201" s="549"/>
      <c r="AG201" s="549"/>
      <c r="AH201" s="549"/>
      <c r="AI201" s="549"/>
      <c r="AJ201" s="549"/>
      <c r="AK201" s="549"/>
      <c r="AL201" s="549"/>
      <c r="AM201" s="549"/>
      <c r="AN201" s="549"/>
      <c r="AO201" s="549"/>
      <c r="AP201" s="549"/>
      <c r="AQ201" s="549"/>
      <c r="AR201" s="549"/>
      <c r="AS201" s="549"/>
      <c r="AT201" s="549"/>
      <c r="AU201" s="549"/>
      <c r="AV201" s="549"/>
      <c r="AW201" s="549"/>
      <c r="AX201" s="549"/>
      <c r="AY201" s="549"/>
      <c r="AZ201" s="549"/>
      <c r="BA201" s="549"/>
      <c r="BB201" s="549"/>
      <c r="BC201" s="549"/>
      <c r="BD201" s="549"/>
      <c r="BE201" s="549"/>
      <c r="BF201" s="549"/>
      <c r="BG201" s="549"/>
      <c r="BH201" s="549"/>
      <c r="BI201" s="549"/>
      <c r="BJ201" s="549"/>
    </row>
    <row r="202" spans="1:62" s="510" customFormat="1">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c r="AA202" s="549"/>
      <c r="AB202" s="549"/>
      <c r="AC202" s="549"/>
      <c r="AD202" s="549"/>
      <c r="AE202" s="549"/>
      <c r="AF202" s="549"/>
      <c r="AG202" s="549"/>
      <c r="AH202" s="549"/>
      <c r="AI202" s="549"/>
      <c r="AJ202" s="549"/>
      <c r="AK202" s="549"/>
      <c r="AL202" s="549"/>
      <c r="AM202" s="549"/>
      <c r="AN202" s="549"/>
      <c r="AO202" s="549"/>
      <c r="AP202" s="549"/>
      <c r="AQ202" s="549"/>
      <c r="AR202" s="549"/>
      <c r="AS202" s="549"/>
      <c r="AT202" s="549"/>
      <c r="AU202" s="549"/>
      <c r="AV202" s="549"/>
      <c r="AW202" s="549"/>
      <c r="AX202" s="549"/>
      <c r="AY202" s="549"/>
      <c r="AZ202" s="549"/>
      <c r="BA202" s="549"/>
      <c r="BB202" s="549"/>
      <c r="BC202" s="549"/>
      <c r="BD202" s="549"/>
      <c r="BE202" s="549"/>
      <c r="BF202" s="549"/>
      <c r="BG202" s="549"/>
      <c r="BH202" s="549"/>
      <c r="BI202" s="549"/>
      <c r="BJ202" s="549"/>
    </row>
    <row r="203" spans="1:62" s="510" customFormat="1">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c r="AA203" s="549"/>
      <c r="AB203" s="549"/>
      <c r="AC203" s="549"/>
      <c r="AD203" s="549"/>
      <c r="AE203" s="549"/>
      <c r="AF203" s="549"/>
      <c r="AG203" s="549"/>
      <c r="AH203" s="549"/>
      <c r="AI203" s="549"/>
      <c r="AJ203" s="549"/>
      <c r="AK203" s="549"/>
      <c r="AL203" s="549"/>
      <c r="AM203" s="549"/>
      <c r="AN203" s="549"/>
      <c r="AO203" s="549"/>
      <c r="AP203" s="549"/>
      <c r="AQ203" s="549"/>
      <c r="AR203" s="549"/>
      <c r="AS203" s="549"/>
      <c r="AT203" s="549"/>
      <c r="AU203" s="549"/>
      <c r="AV203" s="549"/>
      <c r="AW203" s="549"/>
      <c r="AX203" s="549"/>
      <c r="AY203" s="549"/>
      <c r="AZ203" s="549"/>
      <c r="BA203" s="549"/>
      <c r="BB203" s="549"/>
      <c r="BC203" s="549"/>
      <c r="BD203" s="549"/>
      <c r="BE203" s="549"/>
      <c r="BF203" s="549"/>
      <c r="BG203" s="549"/>
      <c r="BH203" s="549"/>
      <c r="BI203" s="549"/>
      <c r="BJ203" s="549"/>
    </row>
    <row r="204" spans="1:62" s="510" customFormat="1">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c r="AA204" s="549"/>
      <c r="AB204" s="549"/>
      <c r="AC204" s="549"/>
      <c r="AD204" s="549"/>
      <c r="AE204" s="549"/>
      <c r="AF204" s="549"/>
      <c r="AG204" s="549"/>
      <c r="AH204" s="549"/>
      <c r="AI204" s="549"/>
      <c r="AJ204" s="549"/>
      <c r="AK204" s="549"/>
      <c r="AL204" s="549"/>
      <c r="AM204" s="549"/>
      <c r="AN204" s="549"/>
      <c r="AO204" s="549"/>
      <c r="AP204" s="549"/>
      <c r="AQ204" s="549"/>
      <c r="AR204" s="549"/>
      <c r="AS204" s="549"/>
      <c r="AT204" s="549"/>
      <c r="AU204" s="549"/>
      <c r="AV204" s="549"/>
      <c r="AW204" s="549"/>
      <c r="AX204" s="549"/>
      <c r="AY204" s="549"/>
      <c r="AZ204" s="549"/>
      <c r="BA204" s="549"/>
      <c r="BB204" s="549"/>
      <c r="BC204" s="549"/>
      <c r="BD204" s="549"/>
      <c r="BE204" s="549"/>
      <c r="BF204" s="549"/>
      <c r="BG204" s="549"/>
      <c r="BH204" s="549"/>
      <c r="BI204" s="549"/>
      <c r="BJ204" s="549"/>
    </row>
    <row r="205" spans="1:62" s="510" customFormat="1">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c r="AA205" s="549"/>
      <c r="AB205" s="549"/>
      <c r="AC205" s="549"/>
      <c r="AD205" s="549"/>
      <c r="AE205" s="549"/>
      <c r="AF205" s="549"/>
      <c r="AG205" s="549"/>
      <c r="AH205" s="549"/>
      <c r="AI205" s="549"/>
      <c r="AJ205" s="549"/>
      <c r="AK205" s="549"/>
      <c r="AL205" s="549"/>
      <c r="AM205" s="549"/>
      <c r="AN205" s="549"/>
      <c r="AO205" s="549"/>
      <c r="AP205" s="549"/>
      <c r="AQ205" s="549"/>
      <c r="AR205" s="549"/>
      <c r="AS205" s="549"/>
      <c r="AT205" s="549"/>
      <c r="AU205" s="549"/>
      <c r="AV205" s="549"/>
      <c r="AW205" s="549"/>
      <c r="AX205" s="549"/>
      <c r="AY205" s="549"/>
      <c r="AZ205" s="549"/>
      <c r="BA205" s="549"/>
      <c r="BB205" s="549"/>
      <c r="BC205" s="549"/>
      <c r="BD205" s="549"/>
      <c r="BE205" s="549"/>
      <c r="BF205" s="549"/>
      <c r="BG205" s="549"/>
      <c r="BH205" s="549"/>
      <c r="BI205" s="549"/>
      <c r="BJ205" s="549"/>
    </row>
    <row r="206" spans="1:62" s="510" customFormat="1">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c r="AA206" s="549"/>
      <c r="AB206" s="549"/>
      <c r="AC206" s="549"/>
      <c r="AD206" s="549"/>
      <c r="AE206" s="549"/>
      <c r="AF206" s="549"/>
      <c r="AG206" s="549"/>
      <c r="AH206" s="549"/>
      <c r="AI206" s="549"/>
      <c r="AJ206" s="549"/>
      <c r="AK206" s="549"/>
      <c r="AL206" s="549"/>
      <c r="AM206" s="549"/>
      <c r="AN206" s="549"/>
      <c r="AO206" s="549"/>
      <c r="AP206" s="549"/>
      <c r="AQ206" s="549"/>
      <c r="AR206" s="549"/>
      <c r="AS206" s="549"/>
      <c r="AT206" s="549"/>
      <c r="AU206" s="549"/>
      <c r="AV206" s="549"/>
      <c r="AW206" s="549"/>
      <c r="AX206" s="549"/>
      <c r="AY206" s="549"/>
      <c r="AZ206" s="549"/>
      <c r="BA206" s="549"/>
      <c r="BB206" s="549"/>
      <c r="BC206" s="549"/>
      <c r="BD206" s="549"/>
      <c r="BE206" s="549"/>
      <c r="BF206" s="549"/>
      <c r="BG206" s="549"/>
      <c r="BH206" s="549"/>
      <c r="BI206" s="549"/>
      <c r="BJ206" s="549"/>
    </row>
    <row r="207" spans="1:62" s="510" customFormat="1">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c r="AA207" s="549"/>
      <c r="AB207" s="549"/>
      <c r="AC207" s="549"/>
      <c r="AD207" s="549"/>
      <c r="AE207" s="549"/>
      <c r="AF207" s="549"/>
      <c r="AG207" s="549"/>
      <c r="AH207" s="549"/>
      <c r="AI207" s="549"/>
      <c r="AJ207" s="549"/>
      <c r="AK207" s="549"/>
      <c r="AL207" s="549"/>
      <c r="AM207" s="549"/>
      <c r="AN207" s="549"/>
      <c r="AO207" s="549"/>
      <c r="AP207" s="549"/>
      <c r="AQ207" s="549"/>
      <c r="AR207" s="549"/>
      <c r="AS207" s="549"/>
      <c r="AT207" s="549"/>
      <c r="AU207" s="549"/>
      <c r="AV207" s="549"/>
      <c r="AW207" s="549"/>
      <c r="AX207" s="549"/>
      <c r="AY207" s="549"/>
      <c r="AZ207" s="549"/>
      <c r="BA207" s="549"/>
      <c r="BB207" s="549"/>
      <c r="BC207" s="549"/>
      <c r="BD207" s="549"/>
      <c r="BE207" s="549"/>
      <c r="BF207" s="549"/>
      <c r="BG207" s="549"/>
      <c r="BH207" s="549"/>
      <c r="BI207" s="549"/>
      <c r="BJ207" s="549"/>
    </row>
    <row r="208" spans="1:62" s="510" customFormat="1">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c r="AA208" s="549"/>
      <c r="AB208" s="549"/>
      <c r="AC208" s="549"/>
      <c r="AD208" s="549"/>
      <c r="AE208" s="549"/>
      <c r="AF208" s="549"/>
      <c r="AG208" s="549"/>
      <c r="AH208" s="549"/>
      <c r="AI208" s="549"/>
      <c r="AJ208" s="549"/>
      <c r="AK208" s="549"/>
      <c r="AL208" s="549"/>
      <c r="AM208" s="549"/>
      <c r="AN208" s="549"/>
      <c r="AO208" s="549"/>
      <c r="AP208" s="549"/>
      <c r="AQ208" s="549"/>
      <c r="AR208" s="549"/>
      <c r="AS208" s="549"/>
      <c r="AT208" s="549"/>
      <c r="AU208" s="549"/>
      <c r="AV208" s="549"/>
      <c r="AW208" s="549"/>
      <c r="AX208" s="549"/>
      <c r="AY208" s="549"/>
      <c r="AZ208" s="549"/>
      <c r="BA208" s="549"/>
      <c r="BB208" s="549"/>
      <c r="BC208" s="549"/>
      <c r="BD208" s="549"/>
      <c r="BE208" s="549"/>
      <c r="BF208" s="549"/>
      <c r="BG208" s="549"/>
      <c r="BH208" s="549"/>
      <c r="BI208" s="549"/>
      <c r="BJ208" s="549"/>
    </row>
    <row r="209" spans="1:62" s="510" customFormat="1">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c r="AA209" s="549"/>
      <c r="AB209" s="549"/>
      <c r="AC209" s="549"/>
      <c r="AD209" s="549"/>
      <c r="AE209" s="549"/>
      <c r="AF209" s="549"/>
      <c r="AG209" s="549"/>
      <c r="AH209" s="549"/>
      <c r="AI209" s="549"/>
      <c r="AJ209" s="549"/>
      <c r="AK209" s="549"/>
      <c r="AL209" s="549"/>
      <c r="AM209" s="549"/>
      <c r="AN209" s="549"/>
      <c r="AO209" s="549"/>
      <c r="AP209" s="549"/>
      <c r="AQ209" s="549"/>
      <c r="AR209" s="549"/>
      <c r="AS209" s="549"/>
      <c r="AT209" s="549"/>
      <c r="AU209" s="549"/>
      <c r="AV209" s="549"/>
      <c r="AW209" s="549"/>
      <c r="AX209" s="549"/>
      <c r="AY209" s="549"/>
      <c r="AZ209" s="549"/>
      <c r="BA209" s="549"/>
      <c r="BB209" s="549"/>
      <c r="BC209" s="549"/>
      <c r="BD209" s="549"/>
      <c r="BE209" s="549"/>
      <c r="BF209" s="549"/>
      <c r="BG209" s="549"/>
      <c r="BH209" s="549"/>
      <c r="BI209" s="549"/>
      <c r="BJ209" s="549"/>
    </row>
    <row r="210" spans="1:62" s="510" customFormat="1">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c r="AA210" s="549"/>
      <c r="AB210" s="549"/>
      <c r="AC210" s="549"/>
      <c r="AD210" s="549"/>
      <c r="AE210" s="549"/>
      <c r="AF210" s="549"/>
      <c r="AG210" s="549"/>
      <c r="AH210" s="549"/>
      <c r="AI210" s="549"/>
      <c r="AJ210" s="549"/>
      <c r="AK210" s="549"/>
      <c r="AL210" s="549"/>
      <c r="AM210" s="549"/>
      <c r="AN210" s="549"/>
      <c r="AO210" s="549"/>
      <c r="AP210" s="549"/>
      <c r="AQ210" s="549"/>
      <c r="AR210" s="549"/>
      <c r="AS210" s="549"/>
      <c r="AT210" s="549"/>
      <c r="AU210" s="549"/>
      <c r="AV210" s="549"/>
      <c r="AW210" s="549"/>
      <c r="AX210" s="549"/>
      <c r="AY210" s="549"/>
      <c r="AZ210" s="549"/>
      <c r="BA210" s="549"/>
      <c r="BB210" s="549"/>
      <c r="BC210" s="549"/>
      <c r="BD210" s="549"/>
      <c r="BE210" s="549"/>
      <c r="BF210" s="549"/>
      <c r="BG210" s="549"/>
      <c r="BH210" s="549"/>
      <c r="BI210" s="549"/>
      <c r="BJ210" s="549"/>
    </row>
    <row r="211" spans="1:62" s="510" customFormat="1">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c r="AA211" s="549"/>
      <c r="AB211" s="549"/>
      <c r="AC211" s="549"/>
      <c r="AD211" s="549"/>
      <c r="AE211" s="549"/>
      <c r="AF211" s="549"/>
      <c r="AG211" s="549"/>
      <c r="AH211" s="549"/>
      <c r="AI211" s="549"/>
      <c r="AJ211" s="549"/>
      <c r="AK211" s="549"/>
      <c r="AL211" s="549"/>
      <c r="AM211" s="549"/>
      <c r="AN211" s="549"/>
      <c r="AO211" s="549"/>
      <c r="AP211" s="549"/>
      <c r="AQ211" s="549"/>
      <c r="AR211" s="549"/>
      <c r="AS211" s="549"/>
      <c r="AT211" s="549"/>
      <c r="AU211" s="549"/>
      <c r="AV211" s="549"/>
      <c r="AW211" s="549"/>
      <c r="AX211" s="549"/>
      <c r="AY211" s="549"/>
      <c r="AZ211" s="549"/>
      <c r="BA211" s="549"/>
      <c r="BB211" s="549"/>
      <c r="BC211" s="549"/>
      <c r="BD211" s="549"/>
      <c r="BE211" s="549"/>
      <c r="BF211" s="549"/>
      <c r="BG211" s="549"/>
      <c r="BH211" s="549"/>
      <c r="BI211" s="549"/>
      <c r="BJ211" s="549"/>
    </row>
    <row r="212" spans="1:62" s="510" customFormat="1">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c r="AA212" s="549"/>
      <c r="AB212" s="549"/>
      <c r="AC212" s="549"/>
      <c r="AD212" s="549"/>
      <c r="AE212" s="549"/>
      <c r="AF212" s="549"/>
      <c r="AG212" s="549"/>
      <c r="AH212" s="549"/>
      <c r="AI212" s="549"/>
      <c r="AJ212" s="549"/>
      <c r="AK212" s="549"/>
      <c r="AL212" s="549"/>
      <c r="AM212" s="549"/>
      <c r="AN212" s="549"/>
      <c r="AO212" s="549"/>
      <c r="AP212" s="549"/>
      <c r="AQ212" s="549"/>
      <c r="AR212" s="549"/>
      <c r="AS212" s="549"/>
      <c r="AT212" s="549"/>
      <c r="AU212" s="549"/>
      <c r="AV212" s="549"/>
      <c r="AW212" s="549"/>
      <c r="AX212" s="549"/>
      <c r="AY212" s="549"/>
      <c r="AZ212" s="549"/>
      <c r="BA212" s="549"/>
      <c r="BB212" s="549"/>
      <c r="BC212" s="549"/>
      <c r="BD212" s="549"/>
      <c r="BE212" s="549"/>
      <c r="BF212" s="549"/>
      <c r="BG212" s="549"/>
      <c r="BH212" s="549"/>
      <c r="BI212" s="549"/>
      <c r="BJ212" s="549"/>
    </row>
    <row r="213" spans="1:62" s="510" customFormat="1">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c r="AA213" s="549"/>
      <c r="AB213" s="549"/>
      <c r="AC213" s="549"/>
      <c r="AD213" s="549"/>
      <c r="AE213" s="549"/>
      <c r="AF213" s="549"/>
      <c r="AG213" s="549"/>
      <c r="AH213" s="549"/>
      <c r="AI213" s="549"/>
      <c r="AJ213" s="549"/>
      <c r="AK213" s="549"/>
      <c r="AL213" s="549"/>
      <c r="AM213" s="549"/>
      <c r="AN213" s="549"/>
      <c r="AO213" s="549"/>
      <c r="AP213" s="549"/>
      <c r="AQ213" s="549"/>
      <c r="AR213" s="549"/>
      <c r="AS213" s="549"/>
      <c r="AT213" s="549"/>
      <c r="AU213" s="549"/>
      <c r="AV213" s="549"/>
      <c r="AW213" s="549"/>
      <c r="AX213" s="549"/>
      <c r="AY213" s="549"/>
      <c r="AZ213" s="549"/>
      <c r="BA213" s="549"/>
      <c r="BB213" s="549"/>
      <c r="BC213" s="549"/>
      <c r="BD213" s="549"/>
      <c r="BE213" s="549"/>
      <c r="BF213" s="549"/>
      <c r="BG213" s="549"/>
      <c r="BH213" s="549"/>
      <c r="BI213" s="549"/>
      <c r="BJ213" s="549"/>
    </row>
    <row r="214" spans="1:62" s="510" customFormat="1">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c r="AA214" s="549"/>
      <c r="AB214" s="549"/>
      <c r="AC214" s="549"/>
      <c r="AD214" s="549"/>
      <c r="AE214" s="549"/>
      <c r="AF214" s="549"/>
      <c r="AG214" s="549"/>
      <c r="AH214" s="549"/>
      <c r="AI214" s="549"/>
      <c r="AJ214" s="549"/>
      <c r="AK214" s="549"/>
      <c r="AL214" s="549"/>
      <c r="AM214" s="549"/>
      <c r="AN214" s="549"/>
      <c r="AO214" s="549"/>
      <c r="AP214" s="549"/>
      <c r="AQ214" s="549"/>
      <c r="AR214" s="549"/>
      <c r="AS214" s="549"/>
      <c r="AT214" s="549"/>
      <c r="AU214" s="549"/>
      <c r="AV214" s="549"/>
      <c r="AW214" s="549"/>
      <c r="AX214" s="549"/>
      <c r="AY214" s="549"/>
      <c r="AZ214" s="549"/>
      <c r="BA214" s="549"/>
      <c r="BB214" s="549"/>
      <c r="BC214" s="549"/>
      <c r="BD214" s="549"/>
      <c r="BE214" s="549"/>
      <c r="BF214" s="549"/>
      <c r="BG214" s="549"/>
      <c r="BH214" s="549"/>
      <c r="BI214" s="549"/>
      <c r="BJ214" s="549"/>
    </row>
    <row r="215" spans="1:62" s="510" customFormat="1">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c r="AA215" s="549"/>
      <c r="AB215" s="549"/>
      <c r="AC215" s="549"/>
      <c r="AD215" s="549"/>
      <c r="AE215" s="549"/>
      <c r="AF215" s="549"/>
      <c r="AG215" s="549"/>
      <c r="AH215" s="549"/>
      <c r="AI215" s="549"/>
      <c r="AJ215" s="549"/>
      <c r="AK215" s="549"/>
      <c r="AL215" s="549"/>
      <c r="AM215" s="549"/>
      <c r="AN215" s="549"/>
      <c r="AO215" s="549"/>
      <c r="AP215" s="549"/>
      <c r="AQ215" s="549"/>
      <c r="AR215" s="549"/>
      <c r="AS215" s="549"/>
      <c r="AT215" s="549"/>
      <c r="AU215" s="549"/>
      <c r="AV215" s="549"/>
      <c r="AW215" s="549"/>
      <c r="AX215" s="549"/>
      <c r="AY215" s="549"/>
      <c r="AZ215" s="549"/>
      <c r="BA215" s="549"/>
      <c r="BB215" s="549"/>
      <c r="BC215" s="549"/>
      <c r="BD215" s="549"/>
      <c r="BE215" s="549"/>
      <c r="BF215" s="549"/>
      <c r="BG215" s="549"/>
      <c r="BH215" s="549"/>
      <c r="BI215" s="549"/>
      <c r="BJ215" s="549"/>
    </row>
    <row r="216" spans="1:62" s="510" customFormat="1">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c r="AA216" s="549"/>
      <c r="AB216" s="549"/>
      <c r="AC216" s="549"/>
      <c r="AD216" s="549"/>
      <c r="AE216" s="549"/>
      <c r="AF216" s="549"/>
      <c r="AG216" s="549"/>
      <c r="AH216" s="549"/>
      <c r="AI216" s="549"/>
      <c r="AJ216" s="549"/>
      <c r="AK216" s="549"/>
      <c r="AL216" s="549"/>
      <c r="AM216" s="549"/>
      <c r="AN216" s="549"/>
      <c r="AO216" s="549"/>
      <c r="AP216" s="549"/>
      <c r="AQ216" s="549"/>
      <c r="AR216" s="549"/>
      <c r="AS216" s="549"/>
      <c r="AT216" s="549"/>
      <c r="AU216" s="549"/>
      <c r="AV216" s="549"/>
      <c r="AW216" s="549"/>
      <c r="AX216" s="549"/>
      <c r="AY216" s="549"/>
      <c r="AZ216" s="549"/>
      <c r="BA216" s="549"/>
      <c r="BB216" s="549"/>
      <c r="BC216" s="549"/>
      <c r="BD216" s="549"/>
      <c r="BE216" s="549"/>
      <c r="BF216" s="549"/>
      <c r="BG216" s="549"/>
      <c r="BH216" s="549"/>
      <c r="BI216" s="549"/>
      <c r="BJ216" s="549"/>
    </row>
    <row r="217" spans="1:62" s="510" customFormat="1">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c r="AA217" s="549"/>
      <c r="AB217" s="549"/>
      <c r="AC217" s="549"/>
      <c r="AD217" s="549"/>
      <c r="AE217" s="549"/>
      <c r="AF217" s="549"/>
      <c r="AG217" s="549"/>
      <c r="AH217" s="549"/>
      <c r="AI217" s="549"/>
      <c r="AJ217" s="549"/>
      <c r="AK217" s="549"/>
      <c r="AL217" s="549"/>
      <c r="AM217" s="549"/>
      <c r="AN217" s="549"/>
      <c r="AO217" s="549"/>
      <c r="AP217" s="549"/>
      <c r="AQ217" s="549"/>
      <c r="AR217" s="549"/>
      <c r="AS217" s="549"/>
      <c r="AT217" s="549"/>
      <c r="AU217" s="549"/>
      <c r="AV217" s="549"/>
      <c r="AW217" s="549"/>
      <c r="AX217" s="549"/>
      <c r="AY217" s="549"/>
      <c r="AZ217" s="549"/>
      <c r="BA217" s="549"/>
      <c r="BB217" s="549"/>
      <c r="BC217" s="549"/>
      <c r="BD217" s="549"/>
      <c r="BE217" s="549"/>
      <c r="BF217" s="549"/>
      <c r="BG217" s="549"/>
      <c r="BH217" s="549"/>
      <c r="BI217" s="549"/>
      <c r="BJ217" s="549"/>
    </row>
    <row r="218" spans="1:62" s="510" customFormat="1">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c r="AA218" s="549"/>
      <c r="AB218" s="549"/>
      <c r="AC218" s="549"/>
      <c r="AD218" s="549"/>
      <c r="AE218" s="549"/>
      <c r="AF218" s="549"/>
      <c r="AG218" s="549"/>
      <c r="AH218" s="549"/>
      <c r="AI218" s="549"/>
      <c r="AJ218" s="549"/>
      <c r="AK218" s="549"/>
      <c r="AL218" s="549"/>
      <c r="AM218" s="549"/>
      <c r="AN218" s="549"/>
      <c r="AO218" s="549"/>
      <c r="AP218" s="549"/>
      <c r="AQ218" s="549"/>
      <c r="AR218" s="549"/>
      <c r="AS218" s="549"/>
      <c r="AT218" s="549"/>
      <c r="AU218" s="549"/>
      <c r="AV218" s="549"/>
      <c r="AW218" s="549"/>
      <c r="AX218" s="549"/>
      <c r="AY218" s="549"/>
      <c r="AZ218" s="549"/>
      <c r="BA218" s="549"/>
      <c r="BB218" s="549"/>
      <c r="BC218" s="549"/>
      <c r="BD218" s="549"/>
      <c r="BE218" s="549"/>
      <c r="BF218" s="549"/>
      <c r="BG218" s="549"/>
      <c r="BH218" s="549"/>
      <c r="BI218" s="549"/>
      <c r="BJ218" s="549"/>
    </row>
    <row r="219" spans="1:62" s="510" customFormat="1">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c r="AA219" s="549"/>
      <c r="AB219" s="549"/>
      <c r="AC219" s="549"/>
      <c r="AD219" s="549"/>
      <c r="AE219" s="549"/>
      <c r="AF219" s="549"/>
      <c r="AG219" s="549"/>
      <c r="AH219" s="549"/>
      <c r="AI219" s="549"/>
      <c r="AJ219" s="549"/>
      <c r="AK219" s="549"/>
      <c r="AL219" s="549"/>
      <c r="AM219" s="549"/>
      <c r="AN219" s="549"/>
      <c r="AO219" s="549"/>
      <c r="AP219" s="549"/>
      <c r="AQ219" s="549"/>
      <c r="AR219" s="549"/>
      <c r="AS219" s="549"/>
      <c r="AT219" s="549"/>
      <c r="AU219" s="549"/>
      <c r="AV219" s="549"/>
      <c r="AW219" s="549"/>
      <c r="AX219" s="549"/>
      <c r="AY219" s="549"/>
      <c r="AZ219" s="549"/>
      <c r="BA219" s="549"/>
      <c r="BB219" s="549"/>
      <c r="BC219" s="549"/>
      <c r="BD219" s="549"/>
      <c r="BE219" s="549"/>
      <c r="BF219" s="549"/>
      <c r="BG219" s="549"/>
      <c r="BH219" s="549"/>
      <c r="BI219" s="549"/>
      <c r="BJ219" s="549"/>
    </row>
    <row r="220" spans="1:62" s="510" customFormat="1">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c r="AA220" s="549"/>
      <c r="AB220" s="549"/>
      <c r="AC220" s="549"/>
      <c r="AD220" s="549"/>
      <c r="AE220" s="549"/>
      <c r="AF220" s="549"/>
      <c r="AG220" s="549"/>
      <c r="AH220" s="549"/>
      <c r="AI220" s="549"/>
      <c r="AJ220" s="549"/>
      <c r="AK220" s="549"/>
      <c r="AL220" s="549"/>
      <c r="AM220" s="549"/>
      <c r="AN220" s="549"/>
      <c r="AO220" s="549"/>
      <c r="AP220" s="549"/>
      <c r="AQ220" s="549"/>
      <c r="AR220" s="549"/>
      <c r="AS220" s="549"/>
      <c r="AT220" s="549"/>
      <c r="AU220" s="549"/>
      <c r="AV220" s="549"/>
      <c r="AW220" s="549"/>
      <c r="AX220" s="549"/>
      <c r="AY220" s="549"/>
      <c r="AZ220" s="549"/>
      <c r="BA220" s="549"/>
      <c r="BB220" s="549"/>
      <c r="BC220" s="549"/>
      <c r="BD220" s="549"/>
      <c r="BE220" s="549"/>
      <c r="BF220" s="549"/>
      <c r="BG220" s="549"/>
      <c r="BH220" s="549"/>
      <c r="BI220" s="549"/>
      <c r="BJ220" s="549"/>
    </row>
    <row r="221" spans="1:62" s="510" customFormat="1">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c r="AA221" s="549"/>
      <c r="AB221" s="549"/>
      <c r="AC221" s="549"/>
      <c r="AD221" s="549"/>
      <c r="AE221" s="549"/>
      <c r="AF221" s="549"/>
      <c r="AG221" s="549"/>
      <c r="AH221" s="549"/>
      <c r="AI221" s="549"/>
      <c r="AJ221" s="549"/>
      <c r="AK221" s="549"/>
      <c r="AL221" s="549"/>
      <c r="AM221" s="549"/>
      <c r="AN221" s="549"/>
      <c r="AO221" s="549"/>
      <c r="AP221" s="549"/>
      <c r="AQ221" s="549"/>
      <c r="AR221" s="549"/>
      <c r="AS221" s="549"/>
      <c r="AT221" s="549"/>
      <c r="AU221" s="549"/>
      <c r="AV221" s="549"/>
      <c r="AW221" s="549"/>
      <c r="AX221" s="549"/>
      <c r="AY221" s="549"/>
      <c r="AZ221" s="549"/>
      <c r="BA221" s="549"/>
      <c r="BB221" s="549"/>
      <c r="BC221" s="549"/>
      <c r="BD221" s="549"/>
      <c r="BE221" s="549"/>
      <c r="BF221" s="549"/>
      <c r="BG221" s="549"/>
      <c r="BH221" s="549"/>
      <c r="BI221" s="549"/>
      <c r="BJ221" s="549"/>
    </row>
    <row r="222" spans="1:62" s="510" customFormat="1">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c r="AA222" s="549"/>
      <c r="AB222" s="549"/>
      <c r="AC222" s="549"/>
      <c r="AD222" s="549"/>
      <c r="AE222" s="549"/>
      <c r="AF222" s="549"/>
      <c r="AG222" s="549"/>
      <c r="AH222" s="549"/>
      <c r="AI222" s="549"/>
      <c r="AJ222" s="549"/>
      <c r="AK222" s="549"/>
      <c r="AL222" s="549"/>
      <c r="AM222" s="549"/>
      <c r="AN222" s="549"/>
      <c r="AO222" s="549"/>
      <c r="AP222" s="549"/>
      <c r="AQ222" s="549"/>
      <c r="AR222" s="549"/>
      <c r="AS222" s="549"/>
      <c r="AT222" s="549"/>
      <c r="AU222" s="549"/>
      <c r="AV222" s="549"/>
      <c r="AW222" s="549"/>
      <c r="AX222" s="549"/>
      <c r="AY222" s="549"/>
      <c r="AZ222" s="549"/>
      <c r="BA222" s="549"/>
      <c r="BB222" s="549"/>
      <c r="BC222" s="549"/>
      <c r="BD222" s="549"/>
      <c r="BE222" s="549"/>
      <c r="BF222" s="549"/>
      <c r="BG222" s="549"/>
      <c r="BH222" s="549"/>
      <c r="BI222" s="549"/>
      <c r="BJ222" s="549"/>
    </row>
    <row r="223" spans="1:62" s="510" customFormat="1">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c r="AA223" s="549"/>
      <c r="AB223" s="549"/>
      <c r="AC223" s="549"/>
      <c r="AD223" s="549"/>
      <c r="AE223" s="549"/>
      <c r="AF223" s="549"/>
      <c r="AG223" s="549"/>
      <c r="AH223" s="549"/>
      <c r="AI223" s="549"/>
      <c r="AJ223" s="549"/>
      <c r="AK223" s="549"/>
      <c r="AL223" s="549"/>
      <c r="AM223" s="549"/>
      <c r="AN223" s="549"/>
      <c r="AO223" s="549"/>
      <c r="AP223" s="549"/>
      <c r="AQ223" s="549"/>
      <c r="AR223" s="549"/>
      <c r="AS223" s="549"/>
      <c r="AT223" s="549"/>
      <c r="AU223" s="549"/>
      <c r="AV223" s="549"/>
      <c r="AW223" s="549"/>
      <c r="AX223" s="549"/>
      <c r="AY223" s="549"/>
      <c r="AZ223" s="549"/>
      <c r="BA223" s="549"/>
      <c r="BB223" s="549"/>
      <c r="BC223" s="549"/>
      <c r="BD223" s="549"/>
      <c r="BE223" s="549"/>
      <c r="BF223" s="549"/>
      <c r="BG223" s="549"/>
      <c r="BH223" s="549"/>
      <c r="BI223" s="549"/>
      <c r="BJ223" s="549"/>
    </row>
    <row r="224" spans="1:62" s="510" customFormat="1">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c r="AA224" s="549"/>
      <c r="AB224" s="549"/>
      <c r="AC224" s="549"/>
      <c r="AD224" s="549"/>
      <c r="AE224" s="549"/>
      <c r="AF224" s="549"/>
      <c r="AG224" s="549"/>
      <c r="AH224" s="549"/>
      <c r="AI224" s="549"/>
      <c r="AJ224" s="549"/>
      <c r="AK224" s="549"/>
      <c r="AL224" s="549"/>
      <c r="AM224" s="549"/>
      <c r="AN224" s="549"/>
      <c r="AO224" s="549"/>
      <c r="AP224" s="549"/>
      <c r="AQ224" s="549"/>
      <c r="AR224" s="549"/>
      <c r="AS224" s="549"/>
      <c r="AT224" s="549"/>
      <c r="AU224" s="549"/>
      <c r="AV224" s="549"/>
      <c r="AW224" s="549"/>
      <c r="AX224" s="549"/>
      <c r="AY224" s="549"/>
      <c r="AZ224" s="549"/>
      <c r="BA224" s="549"/>
      <c r="BB224" s="549"/>
      <c r="BC224" s="549"/>
      <c r="BD224" s="549"/>
      <c r="BE224" s="549"/>
      <c r="BF224" s="549"/>
      <c r="BG224" s="549"/>
      <c r="BH224" s="549"/>
      <c r="BI224" s="549"/>
      <c r="BJ224" s="549"/>
    </row>
    <row r="225" spans="1:62" s="510" customFormat="1">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c r="AA225" s="549"/>
      <c r="AB225" s="549"/>
      <c r="AC225" s="549"/>
      <c r="AD225" s="549"/>
      <c r="AE225" s="549"/>
      <c r="AF225" s="549"/>
      <c r="AG225" s="549"/>
      <c r="AH225" s="549"/>
      <c r="AI225" s="549"/>
      <c r="AJ225" s="549"/>
      <c r="AK225" s="549"/>
      <c r="AL225" s="549"/>
      <c r="AM225" s="549"/>
      <c r="AN225" s="549"/>
      <c r="AO225" s="549"/>
      <c r="AP225" s="549"/>
      <c r="AQ225" s="549"/>
      <c r="AR225" s="549"/>
      <c r="AS225" s="549"/>
      <c r="AT225" s="549"/>
      <c r="AU225" s="549"/>
      <c r="AV225" s="549"/>
      <c r="AW225" s="549"/>
      <c r="AX225" s="549"/>
      <c r="AY225" s="549"/>
      <c r="AZ225" s="549"/>
      <c r="BA225" s="549"/>
      <c r="BB225" s="549"/>
      <c r="BC225" s="549"/>
      <c r="BD225" s="549"/>
      <c r="BE225" s="549"/>
      <c r="BF225" s="549"/>
      <c r="BG225" s="549"/>
      <c r="BH225" s="549"/>
      <c r="BI225" s="549"/>
      <c r="BJ225" s="549"/>
    </row>
    <row r="226" spans="1:62" s="510" customFormat="1">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c r="AA226" s="549"/>
      <c r="AB226" s="549"/>
      <c r="AC226" s="549"/>
      <c r="AD226" s="549"/>
      <c r="AE226" s="549"/>
      <c r="AF226" s="549"/>
      <c r="AG226" s="549"/>
      <c r="AH226" s="549"/>
      <c r="AI226" s="549"/>
      <c r="AJ226" s="549"/>
      <c r="AK226" s="549"/>
      <c r="AL226" s="549"/>
      <c r="AM226" s="549"/>
      <c r="AN226" s="549"/>
      <c r="AO226" s="549"/>
      <c r="AP226" s="549"/>
      <c r="AQ226" s="549"/>
      <c r="AR226" s="549"/>
      <c r="AS226" s="549"/>
      <c r="AT226" s="549"/>
      <c r="AU226" s="549"/>
      <c r="AV226" s="549"/>
      <c r="AW226" s="549"/>
      <c r="AX226" s="549"/>
      <c r="AY226" s="549"/>
      <c r="AZ226" s="549"/>
      <c r="BA226" s="549"/>
      <c r="BB226" s="549"/>
      <c r="BC226" s="549"/>
      <c r="BD226" s="549"/>
      <c r="BE226" s="549"/>
      <c r="BF226" s="549"/>
      <c r="BG226" s="549"/>
      <c r="BH226" s="549"/>
      <c r="BI226" s="549"/>
      <c r="BJ226" s="549"/>
    </row>
    <row r="227" spans="1:62" s="510" customFormat="1">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c r="AA227" s="549"/>
      <c r="AB227" s="549"/>
      <c r="AC227" s="549"/>
      <c r="AD227" s="549"/>
      <c r="AE227" s="549"/>
      <c r="AF227" s="549"/>
      <c r="AG227" s="549"/>
      <c r="AH227" s="549"/>
      <c r="AI227" s="549"/>
      <c r="AJ227" s="549"/>
      <c r="AK227" s="549"/>
      <c r="AL227" s="549"/>
      <c r="AM227" s="549"/>
      <c r="AN227" s="549"/>
      <c r="AO227" s="549"/>
      <c r="AP227" s="549"/>
      <c r="AQ227" s="549"/>
      <c r="AR227" s="549"/>
      <c r="AS227" s="549"/>
      <c r="AT227" s="549"/>
      <c r="AU227" s="549"/>
      <c r="AV227" s="549"/>
      <c r="AW227" s="549"/>
      <c r="AX227" s="549"/>
      <c r="AY227" s="549"/>
      <c r="AZ227" s="549"/>
      <c r="BA227" s="549"/>
      <c r="BB227" s="549"/>
      <c r="BC227" s="549"/>
      <c r="BD227" s="549"/>
      <c r="BE227" s="549"/>
      <c r="BF227" s="549"/>
      <c r="BG227" s="549"/>
      <c r="BH227" s="549"/>
      <c r="BI227" s="549"/>
      <c r="BJ227" s="549"/>
    </row>
    <row r="228" spans="1:62" s="510" customFormat="1">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c r="AA228" s="549"/>
      <c r="AB228" s="549"/>
      <c r="AC228" s="549"/>
      <c r="AD228" s="549"/>
      <c r="AE228" s="549"/>
      <c r="AF228" s="549"/>
      <c r="AG228" s="549"/>
      <c r="AH228" s="549"/>
      <c r="AI228" s="549"/>
      <c r="AJ228" s="549"/>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c r="BI228" s="549"/>
      <c r="BJ228" s="549"/>
    </row>
    <row r="229" spans="1:62" s="510" customFormat="1">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c r="AA229" s="549"/>
      <c r="AB229" s="549"/>
      <c r="AC229" s="549"/>
      <c r="AD229" s="549"/>
      <c r="AE229" s="549"/>
      <c r="AF229" s="549"/>
      <c r="AG229" s="549"/>
      <c r="AH229" s="549"/>
      <c r="AI229" s="549"/>
      <c r="AJ229" s="549"/>
      <c r="AK229" s="549"/>
      <c r="AL229" s="549"/>
      <c r="AM229" s="549"/>
      <c r="AN229" s="549"/>
      <c r="AO229" s="549"/>
      <c r="AP229" s="549"/>
      <c r="AQ229" s="549"/>
      <c r="AR229" s="549"/>
      <c r="AS229" s="549"/>
      <c r="AT229" s="549"/>
      <c r="AU229" s="549"/>
      <c r="AV229" s="549"/>
      <c r="AW229" s="549"/>
      <c r="AX229" s="549"/>
      <c r="AY229" s="549"/>
      <c r="AZ229" s="549"/>
      <c r="BA229" s="549"/>
      <c r="BB229" s="549"/>
      <c r="BC229" s="549"/>
      <c r="BD229" s="549"/>
      <c r="BE229" s="549"/>
      <c r="BF229" s="549"/>
      <c r="BG229" s="549"/>
      <c r="BH229" s="549"/>
      <c r="BI229" s="549"/>
      <c r="BJ229" s="549"/>
    </row>
    <row r="230" spans="1:62" s="510" customFormat="1">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c r="AA230" s="549"/>
      <c r="AB230" s="549"/>
      <c r="AC230" s="549"/>
      <c r="AD230" s="549"/>
      <c r="AE230" s="549"/>
      <c r="AF230" s="549"/>
      <c r="AG230" s="549"/>
      <c r="AH230" s="549"/>
      <c r="AI230" s="549"/>
      <c r="AJ230" s="549"/>
      <c r="AK230" s="549"/>
      <c r="AL230" s="549"/>
      <c r="AM230" s="549"/>
      <c r="AN230" s="549"/>
      <c r="AO230" s="549"/>
      <c r="AP230" s="549"/>
      <c r="AQ230" s="549"/>
      <c r="AR230" s="549"/>
      <c r="AS230" s="549"/>
      <c r="AT230" s="549"/>
      <c r="AU230" s="549"/>
      <c r="AV230" s="549"/>
      <c r="AW230" s="549"/>
      <c r="AX230" s="549"/>
      <c r="AY230" s="549"/>
      <c r="AZ230" s="549"/>
      <c r="BA230" s="549"/>
      <c r="BB230" s="549"/>
      <c r="BC230" s="549"/>
      <c r="BD230" s="549"/>
      <c r="BE230" s="549"/>
      <c r="BF230" s="549"/>
      <c r="BG230" s="549"/>
      <c r="BH230" s="549"/>
      <c r="BI230" s="549"/>
      <c r="BJ230" s="549"/>
    </row>
    <row r="231" spans="1:62" s="510" customFormat="1">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c r="AA231" s="549"/>
      <c r="AB231" s="549"/>
      <c r="AC231" s="549"/>
      <c r="AD231" s="549"/>
      <c r="AE231" s="549"/>
      <c r="AF231" s="549"/>
      <c r="AG231" s="549"/>
      <c r="AH231" s="549"/>
      <c r="AI231" s="549"/>
      <c r="AJ231" s="549"/>
      <c r="AK231" s="549"/>
      <c r="AL231" s="549"/>
      <c r="AM231" s="549"/>
      <c r="AN231" s="549"/>
      <c r="AO231" s="549"/>
      <c r="AP231" s="549"/>
      <c r="AQ231" s="549"/>
      <c r="AR231" s="549"/>
      <c r="AS231" s="549"/>
      <c r="AT231" s="549"/>
      <c r="AU231" s="549"/>
      <c r="AV231" s="549"/>
      <c r="AW231" s="549"/>
      <c r="AX231" s="549"/>
      <c r="AY231" s="549"/>
      <c r="AZ231" s="549"/>
      <c r="BA231" s="549"/>
      <c r="BB231" s="549"/>
      <c r="BC231" s="549"/>
      <c r="BD231" s="549"/>
      <c r="BE231" s="549"/>
      <c r="BF231" s="549"/>
      <c r="BG231" s="549"/>
      <c r="BH231" s="549"/>
      <c r="BI231" s="549"/>
      <c r="BJ231" s="549"/>
    </row>
    <row r="232" spans="1:62" s="510" customFormat="1">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c r="AA232" s="549"/>
      <c r="AB232" s="549"/>
      <c r="AC232" s="549"/>
      <c r="AD232" s="549"/>
      <c r="AE232" s="549"/>
      <c r="AF232" s="549"/>
      <c r="AG232" s="549"/>
      <c r="AH232" s="549"/>
      <c r="AI232" s="549"/>
      <c r="AJ232" s="549"/>
      <c r="AK232" s="549"/>
      <c r="AL232" s="549"/>
      <c r="AM232" s="549"/>
      <c r="AN232" s="549"/>
      <c r="AO232" s="549"/>
      <c r="AP232" s="549"/>
      <c r="AQ232" s="549"/>
      <c r="AR232" s="549"/>
      <c r="AS232" s="549"/>
      <c r="AT232" s="549"/>
      <c r="AU232" s="549"/>
      <c r="AV232" s="549"/>
      <c r="AW232" s="549"/>
      <c r="AX232" s="549"/>
      <c r="AY232" s="549"/>
      <c r="AZ232" s="549"/>
      <c r="BA232" s="549"/>
      <c r="BB232" s="549"/>
      <c r="BC232" s="549"/>
      <c r="BD232" s="549"/>
      <c r="BE232" s="549"/>
      <c r="BF232" s="549"/>
      <c r="BG232" s="549"/>
      <c r="BH232" s="549"/>
      <c r="BI232" s="549"/>
      <c r="BJ232" s="549"/>
    </row>
    <row r="233" spans="1:62" s="510" customFormat="1">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c r="AA233" s="549"/>
      <c r="AB233" s="549"/>
      <c r="AC233" s="549"/>
      <c r="AD233" s="549"/>
      <c r="AE233" s="549"/>
      <c r="AF233" s="549"/>
      <c r="AG233" s="549"/>
      <c r="AH233" s="549"/>
      <c r="AI233" s="549"/>
      <c r="AJ233" s="549"/>
      <c r="AK233" s="549"/>
      <c r="AL233" s="549"/>
      <c r="AM233" s="549"/>
      <c r="AN233" s="549"/>
      <c r="AO233" s="549"/>
      <c r="AP233" s="549"/>
      <c r="AQ233" s="549"/>
      <c r="AR233" s="549"/>
      <c r="AS233" s="549"/>
      <c r="AT233" s="549"/>
      <c r="AU233" s="549"/>
      <c r="AV233" s="549"/>
      <c r="AW233" s="549"/>
      <c r="AX233" s="549"/>
      <c r="AY233" s="549"/>
      <c r="AZ233" s="549"/>
      <c r="BA233" s="549"/>
      <c r="BB233" s="549"/>
      <c r="BC233" s="549"/>
      <c r="BD233" s="549"/>
      <c r="BE233" s="549"/>
      <c r="BF233" s="549"/>
      <c r="BG233" s="549"/>
      <c r="BH233" s="549"/>
      <c r="BI233" s="549"/>
      <c r="BJ233" s="549"/>
    </row>
    <row r="234" spans="1:62" s="510" customFormat="1">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c r="AA234" s="549"/>
      <c r="AB234" s="549"/>
      <c r="AC234" s="549"/>
      <c r="AD234" s="549"/>
      <c r="AE234" s="549"/>
      <c r="AF234" s="549"/>
      <c r="AG234" s="549"/>
      <c r="AH234" s="549"/>
      <c r="AI234" s="549"/>
      <c r="AJ234" s="549"/>
      <c r="AK234" s="549"/>
      <c r="AL234" s="549"/>
      <c r="AM234" s="549"/>
      <c r="AN234" s="549"/>
      <c r="AO234" s="549"/>
      <c r="AP234" s="549"/>
      <c r="AQ234" s="549"/>
      <c r="AR234" s="549"/>
      <c r="AS234" s="549"/>
      <c r="AT234" s="549"/>
      <c r="AU234" s="549"/>
      <c r="AV234" s="549"/>
      <c r="AW234" s="549"/>
      <c r="AX234" s="549"/>
      <c r="AY234" s="549"/>
      <c r="AZ234" s="549"/>
      <c r="BA234" s="549"/>
      <c r="BB234" s="549"/>
      <c r="BC234" s="549"/>
      <c r="BD234" s="549"/>
      <c r="BE234" s="549"/>
      <c r="BF234" s="549"/>
      <c r="BG234" s="549"/>
      <c r="BH234" s="549"/>
      <c r="BI234" s="549"/>
      <c r="BJ234" s="549"/>
    </row>
    <row r="235" spans="1:62" s="510" customFormat="1">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c r="AA235" s="549"/>
      <c r="AB235" s="549"/>
      <c r="AC235" s="549"/>
      <c r="AD235" s="549"/>
      <c r="AE235" s="549"/>
      <c r="AF235" s="549"/>
      <c r="AG235" s="549"/>
      <c r="AH235" s="549"/>
      <c r="AI235" s="549"/>
      <c r="AJ235" s="549"/>
      <c r="AK235" s="549"/>
      <c r="AL235" s="549"/>
      <c r="AM235" s="549"/>
      <c r="AN235" s="549"/>
      <c r="AO235" s="549"/>
      <c r="AP235" s="549"/>
      <c r="AQ235" s="549"/>
      <c r="AR235" s="549"/>
      <c r="AS235" s="549"/>
      <c r="AT235" s="549"/>
      <c r="AU235" s="549"/>
      <c r="AV235" s="549"/>
      <c r="AW235" s="549"/>
      <c r="AX235" s="549"/>
      <c r="AY235" s="549"/>
      <c r="AZ235" s="549"/>
      <c r="BA235" s="549"/>
      <c r="BB235" s="549"/>
      <c r="BC235" s="549"/>
      <c r="BD235" s="549"/>
      <c r="BE235" s="549"/>
      <c r="BF235" s="549"/>
      <c r="BG235" s="549"/>
      <c r="BH235" s="549"/>
      <c r="BI235" s="549"/>
      <c r="BJ235" s="549"/>
    </row>
    <row r="236" spans="1:62" s="510" customFormat="1">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c r="AA236" s="549"/>
      <c r="AB236" s="549"/>
      <c r="AC236" s="549"/>
      <c r="AD236" s="549"/>
      <c r="AE236" s="549"/>
      <c r="AF236" s="549"/>
      <c r="AG236" s="549"/>
      <c r="AH236" s="549"/>
      <c r="AI236" s="549"/>
      <c r="AJ236" s="549"/>
      <c r="AK236" s="549"/>
      <c r="AL236" s="549"/>
      <c r="AM236" s="549"/>
      <c r="AN236" s="549"/>
      <c r="AO236" s="549"/>
      <c r="AP236" s="549"/>
      <c r="AQ236" s="549"/>
      <c r="AR236" s="549"/>
      <c r="AS236" s="549"/>
      <c r="AT236" s="549"/>
      <c r="AU236" s="549"/>
      <c r="AV236" s="549"/>
      <c r="AW236" s="549"/>
      <c r="AX236" s="549"/>
      <c r="AY236" s="549"/>
      <c r="AZ236" s="549"/>
      <c r="BA236" s="549"/>
      <c r="BB236" s="549"/>
      <c r="BC236" s="549"/>
      <c r="BD236" s="549"/>
      <c r="BE236" s="549"/>
      <c r="BF236" s="549"/>
      <c r="BG236" s="549"/>
      <c r="BH236" s="549"/>
      <c r="BI236" s="549"/>
      <c r="BJ236" s="549"/>
    </row>
    <row r="237" spans="1:62" s="510" customFormat="1">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c r="AA237" s="549"/>
      <c r="AB237" s="549"/>
      <c r="AC237" s="549"/>
      <c r="AD237" s="549"/>
      <c r="AE237" s="549"/>
      <c r="AF237" s="549"/>
      <c r="AG237" s="549"/>
      <c r="AH237" s="549"/>
      <c r="AI237" s="549"/>
      <c r="AJ237" s="549"/>
      <c r="AK237" s="549"/>
      <c r="AL237" s="549"/>
      <c r="AM237" s="549"/>
      <c r="AN237" s="549"/>
      <c r="AO237" s="549"/>
      <c r="AP237" s="549"/>
      <c r="AQ237" s="549"/>
      <c r="AR237" s="549"/>
      <c r="AS237" s="549"/>
      <c r="AT237" s="549"/>
      <c r="AU237" s="549"/>
      <c r="AV237" s="549"/>
      <c r="AW237" s="549"/>
      <c r="AX237" s="549"/>
      <c r="AY237" s="549"/>
      <c r="AZ237" s="549"/>
      <c r="BA237" s="549"/>
      <c r="BB237" s="549"/>
      <c r="BC237" s="549"/>
      <c r="BD237" s="549"/>
      <c r="BE237" s="549"/>
      <c r="BF237" s="549"/>
      <c r="BG237" s="549"/>
      <c r="BH237" s="549"/>
      <c r="BI237" s="549"/>
      <c r="BJ237" s="549"/>
    </row>
    <row r="238" spans="1:62" s="510" customFormat="1">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c r="AA238" s="549"/>
      <c r="AB238" s="549"/>
      <c r="AC238" s="549"/>
      <c r="AD238" s="549"/>
      <c r="AE238" s="549"/>
      <c r="AF238" s="549"/>
      <c r="AG238" s="549"/>
      <c r="AH238" s="549"/>
      <c r="AI238" s="549"/>
      <c r="AJ238" s="549"/>
      <c r="AK238" s="549"/>
      <c r="AL238" s="549"/>
      <c r="AM238" s="549"/>
      <c r="AN238" s="549"/>
      <c r="AO238" s="549"/>
      <c r="AP238" s="549"/>
      <c r="AQ238" s="549"/>
      <c r="AR238" s="549"/>
      <c r="AS238" s="549"/>
      <c r="AT238" s="549"/>
      <c r="AU238" s="549"/>
      <c r="AV238" s="549"/>
      <c r="AW238" s="549"/>
      <c r="AX238" s="549"/>
      <c r="AY238" s="549"/>
      <c r="AZ238" s="549"/>
      <c r="BA238" s="549"/>
      <c r="BB238" s="549"/>
      <c r="BC238" s="549"/>
      <c r="BD238" s="549"/>
      <c r="BE238" s="549"/>
      <c r="BF238" s="549"/>
      <c r="BG238" s="549"/>
      <c r="BH238" s="549"/>
      <c r="BI238" s="549"/>
      <c r="BJ238" s="549"/>
    </row>
    <row r="239" spans="1:62" s="510" customFormat="1">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c r="AA239" s="549"/>
      <c r="AB239" s="549"/>
      <c r="AC239" s="549"/>
      <c r="AD239" s="549"/>
      <c r="AE239" s="549"/>
      <c r="AF239" s="549"/>
      <c r="AG239" s="549"/>
      <c r="AH239" s="549"/>
      <c r="AI239" s="549"/>
      <c r="AJ239" s="549"/>
      <c r="AK239" s="549"/>
      <c r="AL239" s="549"/>
      <c r="AM239" s="549"/>
      <c r="AN239" s="549"/>
      <c r="AO239" s="549"/>
      <c r="AP239" s="549"/>
      <c r="AQ239" s="549"/>
      <c r="AR239" s="549"/>
      <c r="AS239" s="549"/>
      <c r="AT239" s="549"/>
      <c r="AU239" s="549"/>
      <c r="AV239" s="549"/>
      <c r="AW239" s="549"/>
      <c r="AX239" s="549"/>
      <c r="AY239" s="549"/>
      <c r="AZ239" s="549"/>
      <c r="BA239" s="549"/>
      <c r="BB239" s="549"/>
      <c r="BC239" s="549"/>
      <c r="BD239" s="549"/>
      <c r="BE239" s="549"/>
      <c r="BF239" s="549"/>
      <c r="BG239" s="549"/>
      <c r="BH239" s="549"/>
      <c r="BI239" s="549"/>
      <c r="BJ239" s="549"/>
    </row>
    <row r="240" spans="1:62"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3"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1233</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4">
        <v>1</v>
      </c>
      <c r="BI350" s="514">
        <v>1</v>
      </c>
      <c r="BJ350" s="514">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700" bestFit="1" customWidth="1"/>
    <col min="2" max="2" width="10.140625" style="700" customWidth="1"/>
    <col min="3" max="3" width="16.42578125" style="700" bestFit="1" customWidth="1"/>
    <col min="4" max="4" width="44.140625" style="700" bestFit="1" customWidth="1"/>
    <col min="5" max="5" width="12.28515625" style="700" customWidth="1"/>
    <col min="6" max="6" width="16.5703125" style="700" customWidth="1"/>
    <col min="7" max="7" width="22.42578125" style="700" customWidth="1"/>
    <col min="8" max="8" width="23.140625" style="700" customWidth="1"/>
    <col min="9" max="9" width="11.7109375" style="700" customWidth="1"/>
    <col min="10" max="10" width="12.42578125" style="700" customWidth="1"/>
    <col min="11" max="11" width="12" style="700" customWidth="1"/>
    <col min="12" max="12" width="12.7109375" style="700" customWidth="1"/>
    <col min="13" max="13" width="12" style="700" customWidth="1"/>
    <col min="14" max="14" width="12.7109375" style="700" customWidth="1"/>
    <col min="15" max="15" width="14.5703125" style="700" customWidth="1"/>
    <col min="16" max="16" width="15.28515625" style="700" customWidth="1"/>
    <col min="17" max="17" width="14.5703125" style="700" customWidth="1"/>
    <col min="18" max="18" width="15.28515625" style="700" customWidth="1"/>
    <col min="19" max="19" width="14.5703125" style="700" customWidth="1"/>
    <col min="20" max="20" width="15.28515625" style="700" customWidth="1"/>
    <col min="21" max="21" width="22.5703125" style="700" customWidth="1"/>
    <col min="22" max="22" width="23.28515625" style="700" customWidth="1"/>
    <col min="23" max="23" width="11.85546875" style="700" customWidth="1"/>
    <col min="24" max="24" width="12.5703125" style="700" customWidth="1"/>
    <col min="25" max="25" width="12.140625" style="700" customWidth="1"/>
    <col min="26" max="26" width="12.85546875" style="700" customWidth="1"/>
    <col min="27" max="27" width="12.140625" style="700" customWidth="1"/>
    <col min="28" max="28" width="12.85546875" style="700" customWidth="1"/>
    <col min="29" max="29" width="14.7109375" style="700" customWidth="1"/>
    <col min="30" max="30" width="15.42578125" style="700" customWidth="1"/>
    <col min="31" max="31" width="14.7109375" style="700" customWidth="1"/>
    <col min="32" max="32" width="15.42578125" style="700" customWidth="1"/>
    <col min="33" max="33" width="14.7109375" style="700" customWidth="1"/>
    <col min="34" max="34" width="15.42578125" style="700" customWidth="1"/>
    <col min="35" max="35" width="14.5703125" style="700" customWidth="1"/>
    <col min="36" max="36" width="15.28515625" style="700" customWidth="1"/>
    <col min="37" max="37" width="14.5703125" style="700" customWidth="1"/>
    <col min="38" max="38" width="15.28515625" style="700" customWidth="1"/>
    <col min="39" max="39" width="14.5703125" style="700" customWidth="1"/>
    <col min="40" max="40" width="15.28515625" style="700" customWidth="1"/>
    <col min="41" max="41" width="14.5703125" style="700" customWidth="1"/>
    <col min="42" max="42" width="15.28515625" style="700" customWidth="1"/>
    <col min="43" max="43" width="14.5703125" style="700" customWidth="1"/>
    <col min="44" max="44" width="15.28515625" style="700" customWidth="1"/>
    <col min="45" max="45" width="11.28515625" style="700" customWidth="1"/>
    <col min="46" max="46" width="12" style="700" customWidth="1"/>
    <col min="47" max="47" width="14.7109375" style="700" customWidth="1"/>
    <col min="48" max="48" width="15.42578125" style="700" customWidth="1"/>
    <col min="49" max="49" width="14.7109375" style="700" customWidth="1"/>
    <col min="50" max="50" width="15.42578125" style="700" customWidth="1"/>
    <col min="51" max="51" width="14.7109375" style="700" customWidth="1"/>
    <col min="52" max="52" width="15.42578125" style="700" customWidth="1"/>
    <col min="53" max="53" width="14.7109375" style="700" customWidth="1"/>
    <col min="54" max="54" width="15.42578125" style="700" customWidth="1"/>
    <col min="55" max="55" width="14.7109375" style="700" customWidth="1"/>
    <col min="56" max="56" width="15.42578125" style="700" customWidth="1"/>
    <col min="57" max="57" width="11.42578125" style="700" customWidth="1"/>
    <col min="58" max="58" width="12.140625" style="700" customWidth="1"/>
    <col min="59" max="59" width="19.5703125" style="700" customWidth="1"/>
    <col min="60" max="61" width="20.7109375" style="700" customWidth="1"/>
    <col min="62" max="62" width="23.7109375" style="700" customWidth="1"/>
    <col min="63" max="63" width="19.5703125" style="700" customWidth="1"/>
    <col min="64" max="16384" width="9.140625" style="700"/>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1945</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pans="1:62"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row>
    <row r="98" spans="1:62"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row>
    <row r="99" spans="1:62"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row>
    <row r="100" spans="1:62"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row>
    <row r="101" spans="1:62"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row>
    <row r="102" spans="1:62"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row>
    <row r="103" spans="1:62"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row>
    <row r="104" spans="1:62"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row>
    <row r="105" spans="1:62"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row>
    <row r="106" spans="1:62"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row>
    <row r="107" spans="1:62"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row>
    <row r="108" spans="1:62"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row>
    <row r="109" spans="1:62"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row>
    <row r="110" spans="1:62"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row>
    <row r="111" spans="1:62"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row>
    <row r="112" spans="1:62"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row>
    <row r="113" spans="1:62"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row>
    <row r="114" spans="1:62"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row>
    <row r="115" spans="1:62"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row>
    <row r="116" spans="1:62"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row>
    <row r="117" spans="1:62"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row>
    <row r="118" spans="1:62"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row>
    <row r="119" spans="1:62"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row>
    <row r="120" spans="1:62"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row>
    <row r="121" spans="1:62"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row>
    <row r="122" spans="1:62"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row>
    <row r="123" spans="1:62"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row>
    <row r="124" spans="1:62"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row>
    <row r="125" spans="1:62"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row>
    <row r="126" spans="1:62"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row>
    <row r="127" spans="1:62"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row>
    <row r="128" spans="1:62"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row>
    <row r="129" spans="1:62"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row>
    <row r="130" spans="1:62"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row>
    <row r="131" spans="1:62"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row>
    <row r="132" spans="1:62"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row>
    <row r="133" spans="1:62"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row>
    <row r="134" spans="1:62"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row>
    <row r="135" spans="1:62"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row>
    <row r="136" spans="1:62"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row>
    <row r="137" spans="1:62"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row>
    <row r="138" spans="1:62"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row>
    <row r="139" spans="1:62"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row>
    <row r="140" spans="1:62"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row>
    <row r="141" spans="1:62"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row>
    <row r="142" spans="1:62"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row>
    <row r="143" spans="1:62"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row>
    <row r="144" spans="1:62"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row>
    <row r="145" spans="1:62"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row>
    <row r="146" spans="1:62"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row>
    <row r="147" spans="1:62"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row>
    <row r="148" spans="1:62"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row>
    <row r="149" spans="1:62"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row>
    <row r="150" spans="1:62"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row>
    <row r="151" spans="1:62"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row>
    <row r="152" spans="1:62"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row>
    <row r="153" spans="1:62"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row>
    <row r="154" spans="1:62"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row>
    <row r="155" spans="1:62"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row>
    <row r="156" spans="1:62"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row>
    <row r="157" spans="1:62"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row>
    <row r="158" spans="1:62"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row>
    <row r="159" spans="1:62"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row>
    <row r="160" spans="1:62"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row>
    <row r="161" spans="1:62"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row>
    <row r="162" spans="1:62"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row>
    <row r="163" spans="1:62"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row>
    <row r="164" spans="1:62"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row>
    <row r="165" spans="1:62"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row>
    <row r="166" spans="1:62"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row>
    <row r="167" spans="1:62"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row>
    <row r="168" spans="1:62"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row>
    <row r="169" spans="1:62"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row>
    <row r="170" spans="1:62"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row>
    <row r="171" spans="1:62"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row>
    <row r="172" spans="1:62"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row>
    <row r="173" spans="1:62"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row>
    <row r="174" spans="1:62"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row>
    <row r="175" spans="1:62"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row>
    <row r="176" spans="1:62"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row>
    <row r="177" spans="1:62"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row>
    <row r="178" spans="1:62"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row>
    <row r="179" spans="1:62"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row>
    <row r="180" spans="1:62"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row>
    <row r="181" spans="1:62" s="510" customFormat="1">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c r="AA181" s="549"/>
      <c r="AB181" s="549"/>
      <c r="AC181" s="549"/>
      <c r="AD181" s="549"/>
      <c r="AE181" s="549"/>
      <c r="AF181" s="549"/>
      <c r="AG181" s="549"/>
      <c r="AH181" s="549"/>
      <c r="AI181" s="549"/>
      <c r="AJ181" s="549"/>
      <c r="AK181" s="549"/>
      <c r="AL181" s="549"/>
      <c r="AM181" s="549"/>
      <c r="AN181" s="549"/>
      <c r="AO181" s="549"/>
      <c r="AP181" s="549"/>
      <c r="AQ181" s="549"/>
      <c r="AR181" s="549"/>
      <c r="AS181" s="549"/>
      <c r="AT181" s="549"/>
      <c r="AU181" s="549"/>
      <c r="AV181" s="549"/>
      <c r="AW181" s="549"/>
      <c r="AX181" s="549"/>
      <c r="AY181" s="549"/>
      <c r="AZ181" s="549"/>
      <c r="BA181" s="549"/>
      <c r="BB181" s="549"/>
      <c r="BC181" s="549"/>
      <c r="BD181" s="549"/>
      <c r="BE181" s="549"/>
      <c r="BF181" s="549"/>
      <c r="BG181" s="549"/>
      <c r="BH181" s="549"/>
      <c r="BI181" s="549"/>
      <c r="BJ181" s="549"/>
    </row>
    <row r="182" spans="1:62" s="510" customFormat="1">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c r="AA182" s="549"/>
      <c r="AB182" s="549"/>
      <c r="AC182" s="549"/>
      <c r="AD182" s="549"/>
      <c r="AE182" s="549"/>
      <c r="AF182" s="549"/>
      <c r="AG182" s="549"/>
      <c r="AH182" s="549"/>
      <c r="AI182" s="549"/>
      <c r="AJ182" s="549"/>
      <c r="AK182" s="549"/>
      <c r="AL182" s="549"/>
      <c r="AM182" s="549"/>
      <c r="AN182" s="549"/>
      <c r="AO182" s="549"/>
      <c r="AP182" s="549"/>
      <c r="AQ182" s="549"/>
      <c r="AR182" s="549"/>
      <c r="AS182" s="549"/>
      <c r="AT182" s="549"/>
      <c r="AU182" s="549"/>
      <c r="AV182" s="549"/>
      <c r="AW182" s="549"/>
      <c r="AX182" s="549"/>
      <c r="AY182" s="549"/>
      <c r="AZ182" s="549"/>
      <c r="BA182" s="549"/>
      <c r="BB182" s="549"/>
      <c r="BC182" s="549"/>
      <c r="BD182" s="549"/>
      <c r="BE182" s="549"/>
      <c r="BF182" s="549"/>
      <c r="BG182" s="549"/>
      <c r="BH182" s="549"/>
      <c r="BI182" s="549"/>
      <c r="BJ182" s="549"/>
    </row>
    <row r="183" spans="1:62" s="510" customFormat="1">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c r="AA183" s="549"/>
      <c r="AB183" s="549"/>
      <c r="AC183" s="549"/>
      <c r="AD183" s="549"/>
      <c r="AE183" s="549"/>
      <c r="AF183" s="549"/>
      <c r="AG183" s="549"/>
      <c r="AH183" s="549"/>
      <c r="AI183" s="549"/>
      <c r="AJ183" s="549"/>
      <c r="AK183" s="549"/>
      <c r="AL183" s="549"/>
      <c r="AM183" s="549"/>
      <c r="AN183" s="549"/>
      <c r="AO183" s="549"/>
      <c r="AP183" s="549"/>
      <c r="AQ183" s="549"/>
      <c r="AR183" s="549"/>
      <c r="AS183" s="549"/>
      <c r="AT183" s="549"/>
      <c r="AU183" s="549"/>
      <c r="AV183" s="549"/>
      <c r="AW183" s="549"/>
      <c r="AX183" s="549"/>
      <c r="AY183" s="549"/>
      <c r="AZ183" s="549"/>
      <c r="BA183" s="549"/>
      <c r="BB183" s="549"/>
      <c r="BC183" s="549"/>
      <c r="BD183" s="549"/>
      <c r="BE183" s="549"/>
      <c r="BF183" s="549"/>
      <c r="BG183" s="549"/>
      <c r="BH183" s="549"/>
      <c r="BI183" s="549"/>
      <c r="BJ183" s="549"/>
    </row>
    <row r="184" spans="1:62" s="510" customFormat="1">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c r="AA184" s="549"/>
      <c r="AB184" s="549"/>
      <c r="AC184" s="549"/>
      <c r="AD184" s="549"/>
      <c r="AE184" s="549"/>
      <c r="AF184" s="549"/>
      <c r="AG184" s="549"/>
      <c r="AH184" s="549"/>
      <c r="AI184" s="549"/>
      <c r="AJ184" s="549"/>
      <c r="AK184" s="549"/>
      <c r="AL184" s="549"/>
      <c r="AM184" s="549"/>
      <c r="AN184" s="549"/>
      <c r="AO184" s="549"/>
      <c r="AP184" s="549"/>
      <c r="AQ184" s="549"/>
      <c r="AR184" s="549"/>
      <c r="AS184" s="549"/>
      <c r="AT184" s="549"/>
      <c r="AU184" s="549"/>
      <c r="AV184" s="549"/>
      <c r="AW184" s="549"/>
      <c r="AX184" s="549"/>
      <c r="AY184" s="549"/>
      <c r="AZ184" s="549"/>
      <c r="BA184" s="549"/>
      <c r="BB184" s="549"/>
      <c r="BC184" s="549"/>
      <c r="BD184" s="549"/>
      <c r="BE184" s="549"/>
      <c r="BF184" s="549"/>
      <c r="BG184" s="549"/>
      <c r="BH184" s="549"/>
      <c r="BI184" s="549"/>
      <c r="BJ184" s="549"/>
    </row>
    <row r="185" spans="1:62" s="510" customFormat="1">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c r="AA185" s="549"/>
      <c r="AB185" s="549"/>
      <c r="AC185" s="549"/>
      <c r="AD185" s="549"/>
      <c r="AE185" s="549"/>
      <c r="AF185" s="549"/>
      <c r="AG185" s="549"/>
      <c r="AH185" s="549"/>
      <c r="AI185" s="549"/>
      <c r="AJ185" s="549"/>
      <c r="AK185" s="549"/>
      <c r="AL185" s="549"/>
      <c r="AM185" s="549"/>
      <c r="AN185" s="549"/>
      <c r="AO185" s="549"/>
      <c r="AP185" s="549"/>
      <c r="AQ185" s="549"/>
      <c r="AR185" s="549"/>
      <c r="AS185" s="549"/>
      <c r="AT185" s="549"/>
      <c r="AU185" s="549"/>
      <c r="AV185" s="549"/>
      <c r="AW185" s="549"/>
      <c r="AX185" s="549"/>
      <c r="AY185" s="549"/>
      <c r="AZ185" s="549"/>
      <c r="BA185" s="549"/>
      <c r="BB185" s="549"/>
      <c r="BC185" s="549"/>
      <c r="BD185" s="549"/>
      <c r="BE185" s="549"/>
      <c r="BF185" s="549"/>
      <c r="BG185" s="549"/>
      <c r="BH185" s="549"/>
      <c r="BI185" s="549"/>
      <c r="BJ185" s="549"/>
    </row>
    <row r="186" spans="1:62" s="510" customFormat="1">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c r="AA186" s="549"/>
      <c r="AB186" s="549"/>
      <c r="AC186" s="549"/>
      <c r="AD186" s="549"/>
      <c r="AE186" s="549"/>
      <c r="AF186" s="549"/>
      <c r="AG186" s="549"/>
      <c r="AH186" s="549"/>
      <c r="AI186" s="549"/>
      <c r="AJ186" s="549"/>
      <c r="AK186" s="549"/>
      <c r="AL186" s="549"/>
      <c r="AM186" s="549"/>
      <c r="AN186" s="549"/>
      <c r="AO186" s="549"/>
      <c r="AP186" s="549"/>
      <c r="AQ186" s="549"/>
      <c r="AR186" s="549"/>
      <c r="AS186" s="549"/>
      <c r="AT186" s="549"/>
      <c r="AU186" s="549"/>
      <c r="AV186" s="549"/>
      <c r="AW186" s="549"/>
      <c r="AX186" s="549"/>
      <c r="AY186" s="549"/>
      <c r="AZ186" s="549"/>
      <c r="BA186" s="549"/>
      <c r="BB186" s="549"/>
      <c r="BC186" s="549"/>
      <c r="BD186" s="549"/>
      <c r="BE186" s="549"/>
      <c r="BF186" s="549"/>
      <c r="BG186" s="549"/>
      <c r="BH186" s="549"/>
      <c r="BI186" s="549"/>
      <c r="BJ186" s="549"/>
    </row>
    <row r="187" spans="1:62" s="510" customFormat="1">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c r="AA187" s="549"/>
      <c r="AB187" s="549"/>
      <c r="AC187" s="549"/>
      <c r="AD187" s="549"/>
      <c r="AE187" s="549"/>
      <c r="AF187" s="549"/>
      <c r="AG187" s="549"/>
      <c r="AH187" s="549"/>
      <c r="AI187" s="549"/>
      <c r="AJ187" s="549"/>
      <c r="AK187" s="549"/>
      <c r="AL187" s="549"/>
      <c r="AM187" s="549"/>
      <c r="AN187" s="549"/>
      <c r="AO187" s="549"/>
      <c r="AP187" s="549"/>
      <c r="AQ187" s="549"/>
      <c r="AR187" s="549"/>
      <c r="AS187" s="549"/>
      <c r="AT187" s="549"/>
      <c r="AU187" s="549"/>
      <c r="AV187" s="549"/>
      <c r="AW187" s="549"/>
      <c r="AX187" s="549"/>
      <c r="AY187" s="549"/>
      <c r="AZ187" s="549"/>
      <c r="BA187" s="549"/>
      <c r="BB187" s="549"/>
      <c r="BC187" s="549"/>
      <c r="BD187" s="549"/>
      <c r="BE187" s="549"/>
      <c r="BF187" s="549"/>
      <c r="BG187" s="549"/>
      <c r="BH187" s="549"/>
      <c r="BI187" s="549"/>
      <c r="BJ187" s="549"/>
    </row>
    <row r="188" spans="1:62" s="510" customFormat="1">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c r="AA188" s="549"/>
      <c r="AB188" s="549"/>
      <c r="AC188" s="549"/>
      <c r="AD188" s="549"/>
      <c r="AE188" s="549"/>
      <c r="AF188" s="549"/>
      <c r="AG188" s="549"/>
      <c r="AH188" s="549"/>
      <c r="AI188" s="549"/>
      <c r="AJ188" s="549"/>
      <c r="AK188" s="549"/>
      <c r="AL188" s="549"/>
      <c r="AM188" s="549"/>
      <c r="AN188" s="549"/>
      <c r="AO188" s="549"/>
      <c r="AP188" s="549"/>
      <c r="AQ188" s="549"/>
      <c r="AR188" s="549"/>
      <c r="AS188" s="549"/>
      <c r="AT188" s="549"/>
      <c r="AU188" s="549"/>
      <c r="AV188" s="549"/>
      <c r="AW188" s="549"/>
      <c r="AX188" s="549"/>
      <c r="AY188" s="549"/>
      <c r="AZ188" s="549"/>
      <c r="BA188" s="549"/>
      <c r="BB188" s="549"/>
      <c r="BC188" s="549"/>
      <c r="BD188" s="549"/>
      <c r="BE188" s="549"/>
      <c r="BF188" s="549"/>
      <c r="BG188" s="549"/>
      <c r="BH188" s="549"/>
      <c r="BI188" s="549"/>
      <c r="BJ188" s="549"/>
    </row>
    <row r="189" spans="1:62" s="510" customFormat="1">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c r="AA189" s="549"/>
      <c r="AB189" s="549"/>
      <c r="AC189" s="549"/>
      <c r="AD189" s="549"/>
      <c r="AE189" s="549"/>
      <c r="AF189" s="549"/>
      <c r="AG189" s="549"/>
      <c r="AH189" s="549"/>
      <c r="AI189" s="549"/>
      <c r="AJ189" s="549"/>
      <c r="AK189" s="549"/>
      <c r="AL189" s="549"/>
      <c r="AM189" s="549"/>
      <c r="AN189" s="549"/>
      <c r="AO189" s="549"/>
      <c r="AP189" s="549"/>
      <c r="AQ189" s="549"/>
      <c r="AR189" s="549"/>
      <c r="AS189" s="549"/>
      <c r="AT189" s="549"/>
      <c r="AU189" s="549"/>
      <c r="AV189" s="549"/>
      <c r="AW189" s="549"/>
      <c r="AX189" s="549"/>
      <c r="AY189" s="549"/>
      <c r="AZ189" s="549"/>
      <c r="BA189" s="549"/>
      <c r="BB189" s="549"/>
      <c r="BC189" s="549"/>
      <c r="BD189" s="549"/>
      <c r="BE189" s="549"/>
      <c r="BF189" s="549"/>
      <c r="BG189" s="549"/>
      <c r="BH189" s="549"/>
      <c r="BI189" s="549"/>
      <c r="BJ189" s="549"/>
    </row>
    <row r="190" spans="1:62" s="510" customFormat="1">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c r="AA190" s="549"/>
      <c r="AB190" s="549"/>
      <c r="AC190" s="549"/>
      <c r="AD190" s="549"/>
      <c r="AE190" s="549"/>
      <c r="AF190" s="549"/>
      <c r="AG190" s="549"/>
      <c r="AH190" s="549"/>
      <c r="AI190" s="549"/>
      <c r="AJ190" s="549"/>
      <c r="AK190" s="549"/>
      <c r="AL190" s="549"/>
      <c r="AM190" s="549"/>
      <c r="AN190" s="549"/>
      <c r="AO190" s="549"/>
      <c r="AP190" s="549"/>
      <c r="AQ190" s="549"/>
      <c r="AR190" s="549"/>
      <c r="AS190" s="549"/>
      <c r="AT190" s="549"/>
      <c r="AU190" s="549"/>
      <c r="AV190" s="549"/>
      <c r="AW190" s="549"/>
      <c r="AX190" s="549"/>
      <c r="AY190" s="549"/>
      <c r="AZ190" s="549"/>
      <c r="BA190" s="549"/>
      <c r="BB190" s="549"/>
      <c r="BC190" s="549"/>
      <c r="BD190" s="549"/>
      <c r="BE190" s="549"/>
      <c r="BF190" s="549"/>
      <c r="BG190" s="549"/>
      <c r="BH190" s="549"/>
      <c r="BI190" s="549"/>
      <c r="BJ190" s="549"/>
    </row>
    <row r="191" spans="1:62" s="510" customFormat="1">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c r="AA191" s="549"/>
      <c r="AB191" s="549"/>
      <c r="AC191" s="549"/>
      <c r="AD191" s="549"/>
      <c r="AE191" s="549"/>
      <c r="AF191" s="549"/>
      <c r="AG191" s="549"/>
      <c r="AH191" s="549"/>
      <c r="AI191" s="549"/>
      <c r="AJ191" s="549"/>
      <c r="AK191" s="549"/>
      <c r="AL191" s="549"/>
      <c r="AM191" s="549"/>
      <c r="AN191" s="549"/>
      <c r="AO191" s="549"/>
      <c r="AP191" s="549"/>
      <c r="AQ191" s="549"/>
      <c r="AR191" s="549"/>
      <c r="AS191" s="549"/>
      <c r="AT191" s="549"/>
      <c r="AU191" s="549"/>
      <c r="AV191" s="549"/>
      <c r="AW191" s="549"/>
      <c r="AX191" s="549"/>
      <c r="AY191" s="549"/>
      <c r="AZ191" s="549"/>
      <c r="BA191" s="549"/>
      <c r="BB191" s="549"/>
      <c r="BC191" s="549"/>
      <c r="BD191" s="549"/>
      <c r="BE191" s="549"/>
      <c r="BF191" s="549"/>
      <c r="BG191" s="549"/>
      <c r="BH191" s="549"/>
      <c r="BI191" s="549"/>
      <c r="BJ191" s="549"/>
    </row>
    <row r="192" spans="1:62" s="510" customFormat="1">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c r="AA192" s="549"/>
      <c r="AB192" s="549"/>
      <c r="AC192" s="549"/>
      <c r="AD192" s="549"/>
      <c r="AE192" s="549"/>
      <c r="AF192" s="549"/>
      <c r="AG192" s="549"/>
      <c r="AH192" s="549"/>
      <c r="AI192" s="549"/>
      <c r="AJ192" s="549"/>
      <c r="AK192" s="549"/>
      <c r="AL192" s="549"/>
      <c r="AM192" s="549"/>
      <c r="AN192" s="549"/>
      <c r="AO192" s="549"/>
      <c r="AP192" s="549"/>
      <c r="AQ192" s="549"/>
      <c r="AR192" s="549"/>
      <c r="AS192" s="549"/>
      <c r="AT192" s="549"/>
      <c r="AU192" s="549"/>
      <c r="AV192" s="549"/>
      <c r="AW192" s="549"/>
      <c r="AX192" s="549"/>
      <c r="AY192" s="549"/>
      <c r="AZ192" s="549"/>
      <c r="BA192" s="549"/>
      <c r="BB192" s="549"/>
      <c r="BC192" s="549"/>
      <c r="BD192" s="549"/>
      <c r="BE192" s="549"/>
      <c r="BF192" s="549"/>
      <c r="BG192" s="549"/>
      <c r="BH192" s="549"/>
      <c r="BI192" s="549"/>
      <c r="BJ192" s="549"/>
    </row>
    <row r="193" spans="1:62" s="510" customFormat="1">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c r="AA193" s="549"/>
      <c r="AB193" s="549"/>
      <c r="AC193" s="549"/>
      <c r="AD193" s="549"/>
      <c r="AE193" s="549"/>
      <c r="AF193" s="549"/>
      <c r="AG193" s="549"/>
      <c r="AH193" s="549"/>
      <c r="AI193" s="549"/>
      <c r="AJ193" s="549"/>
      <c r="AK193" s="549"/>
      <c r="AL193" s="549"/>
      <c r="AM193" s="549"/>
      <c r="AN193" s="549"/>
      <c r="AO193" s="549"/>
      <c r="AP193" s="549"/>
      <c r="AQ193" s="549"/>
      <c r="AR193" s="549"/>
      <c r="AS193" s="549"/>
      <c r="AT193" s="549"/>
      <c r="AU193" s="549"/>
      <c r="AV193" s="549"/>
      <c r="AW193" s="549"/>
      <c r="AX193" s="549"/>
      <c r="AY193" s="549"/>
      <c r="AZ193" s="549"/>
      <c r="BA193" s="549"/>
      <c r="BB193" s="549"/>
      <c r="BC193" s="549"/>
      <c r="BD193" s="549"/>
      <c r="BE193" s="549"/>
      <c r="BF193" s="549"/>
      <c r="BG193" s="549"/>
      <c r="BH193" s="549"/>
      <c r="BI193" s="549"/>
      <c r="BJ193" s="549"/>
    </row>
    <row r="194" spans="1:62" s="510" customFormat="1">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c r="AA194" s="549"/>
      <c r="AB194" s="549"/>
      <c r="AC194" s="549"/>
      <c r="AD194" s="549"/>
      <c r="AE194" s="549"/>
      <c r="AF194" s="549"/>
      <c r="AG194" s="549"/>
      <c r="AH194" s="549"/>
      <c r="AI194" s="549"/>
      <c r="AJ194" s="549"/>
      <c r="AK194" s="549"/>
      <c r="AL194" s="549"/>
      <c r="AM194" s="549"/>
      <c r="AN194" s="549"/>
      <c r="AO194" s="549"/>
      <c r="AP194" s="549"/>
      <c r="AQ194" s="549"/>
      <c r="AR194" s="549"/>
      <c r="AS194" s="549"/>
      <c r="AT194" s="549"/>
      <c r="AU194" s="549"/>
      <c r="AV194" s="549"/>
      <c r="AW194" s="549"/>
      <c r="AX194" s="549"/>
      <c r="AY194" s="549"/>
      <c r="AZ194" s="549"/>
      <c r="BA194" s="549"/>
      <c r="BB194" s="549"/>
      <c r="BC194" s="549"/>
      <c r="BD194" s="549"/>
      <c r="BE194" s="549"/>
      <c r="BF194" s="549"/>
      <c r="BG194" s="549"/>
      <c r="BH194" s="549"/>
      <c r="BI194" s="549"/>
      <c r="BJ194" s="549"/>
    </row>
    <row r="195" spans="1:62" s="510" customFormat="1">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c r="AA195" s="549"/>
      <c r="AB195" s="549"/>
      <c r="AC195" s="549"/>
      <c r="AD195" s="549"/>
      <c r="AE195" s="549"/>
      <c r="AF195" s="549"/>
      <c r="AG195" s="549"/>
      <c r="AH195" s="549"/>
      <c r="AI195" s="549"/>
      <c r="AJ195" s="549"/>
      <c r="AK195" s="549"/>
      <c r="AL195" s="549"/>
      <c r="AM195" s="549"/>
      <c r="AN195" s="549"/>
      <c r="AO195" s="549"/>
      <c r="AP195" s="549"/>
      <c r="AQ195" s="549"/>
      <c r="AR195" s="549"/>
      <c r="AS195" s="549"/>
      <c r="AT195" s="549"/>
      <c r="AU195" s="549"/>
      <c r="AV195" s="549"/>
      <c r="AW195" s="549"/>
      <c r="AX195" s="549"/>
      <c r="AY195" s="549"/>
      <c r="AZ195" s="549"/>
      <c r="BA195" s="549"/>
      <c r="BB195" s="549"/>
      <c r="BC195" s="549"/>
      <c r="BD195" s="549"/>
      <c r="BE195" s="549"/>
      <c r="BF195" s="549"/>
      <c r="BG195" s="549"/>
      <c r="BH195" s="549"/>
      <c r="BI195" s="549"/>
      <c r="BJ195" s="549"/>
    </row>
    <row r="196" spans="1:62" s="510" customFormat="1">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c r="AA196" s="549"/>
      <c r="AB196" s="549"/>
      <c r="AC196" s="549"/>
      <c r="AD196" s="549"/>
      <c r="AE196" s="549"/>
      <c r="AF196" s="549"/>
      <c r="AG196" s="549"/>
      <c r="AH196" s="549"/>
      <c r="AI196" s="549"/>
      <c r="AJ196" s="549"/>
      <c r="AK196" s="549"/>
      <c r="AL196" s="549"/>
      <c r="AM196" s="549"/>
      <c r="AN196" s="549"/>
      <c r="AO196" s="549"/>
      <c r="AP196" s="549"/>
      <c r="AQ196" s="549"/>
      <c r="AR196" s="549"/>
      <c r="AS196" s="549"/>
      <c r="AT196" s="549"/>
      <c r="AU196" s="549"/>
      <c r="AV196" s="549"/>
      <c r="AW196" s="549"/>
      <c r="AX196" s="549"/>
      <c r="AY196" s="549"/>
      <c r="AZ196" s="549"/>
      <c r="BA196" s="549"/>
      <c r="BB196" s="549"/>
      <c r="BC196" s="549"/>
      <c r="BD196" s="549"/>
      <c r="BE196" s="549"/>
      <c r="BF196" s="549"/>
      <c r="BG196" s="549"/>
      <c r="BH196" s="549"/>
      <c r="BI196" s="549"/>
      <c r="BJ196" s="549"/>
    </row>
    <row r="197" spans="1:62" s="510" customFormat="1">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c r="AA197" s="549"/>
      <c r="AB197" s="549"/>
      <c r="AC197" s="549"/>
      <c r="AD197" s="549"/>
      <c r="AE197" s="549"/>
      <c r="AF197" s="549"/>
      <c r="AG197" s="549"/>
      <c r="AH197" s="549"/>
      <c r="AI197" s="549"/>
      <c r="AJ197" s="549"/>
      <c r="AK197" s="549"/>
      <c r="AL197" s="549"/>
      <c r="AM197" s="549"/>
      <c r="AN197" s="549"/>
      <c r="AO197" s="549"/>
      <c r="AP197" s="549"/>
      <c r="AQ197" s="549"/>
      <c r="AR197" s="549"/>
      <c r="AS197" s="549"/>
      <c r="AT197" s="549"/>
      <c r="AU197" s="549"/>
      <c r="AV197" s="549"/>
      <c r="AW197" s="549"/>
      <c r="AX197" s="549"/>
      <c r="AY197" s="549"/>
      <c r="AZ197" s="549"/>
      <c r="BA197" s="549"/>
      <c r="BB197" s="549"/>
      <c r="BC197" s="549"/>
      <c r="BD197" s="549"/>
      <c r="BE197" s="549"/>
      <c r="BF197" s="549"/>
      <c r="BG197" s="549"/>
      <c r="BH197" s="549"/>
      <c r="BI197" s="549"/>
      <c r="BJ197" s="549"/>
    </row>
    <row r="198" spans="1:62" s="510" customFormat="1">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c r="AA198" s="549"/>
      <c r="AB198" s="549"/>
      <c r="AC198" s="549"/>
      <c r="AD198" s="549"/>
      <c r="AE198" s="549"/>
      <c r="AF198" s="549"/>
      <c r="AG198" s="549"/>
      <c r="AH198" s="549"/>
      <c r="AI198" s="549"/>
      <c r="AJ198" s="549"/>
      <c r="AK198" s="549"/>
      <c r="AL198" s="549"/>
      <c r="AM198" s="549"/>
      <c r="AN198" s="549"/>
      <c r="AO198" s="549"/>
      <c r="AP198" s="549"/>
      <c r="AQ198" s="549"/>
      <c r="AR198" s="549"/>
      <c r="AS198" s="549"/>
      <c r="AT198" s="549"/>
      <c r="AU198" s="549"/>
      <c r="AV198" s="549"/>
      <c r="AW198" s="549"/>
      <c r="AX198" s="549"/>
      <c r="AY198" s="549"/>
      <c r="AZ198" s="549"/>
      <c r="BA198" s="549"/>
      <c r="BB198" s="549"/>
      <c r="BC198" s="549"/>
      <c r="BD198" s="549"/>
      <c r="BE198" s="549"/>
      <c r="BF198" s="549"/>
      <c r="BG198" s="549"/>
      <c r="BH198" s="549"/>
      <c r="BI198" s="549"/>
      <c r="BJ198" s="549"/>
    </row>
    <row r="199" spans="1:62" s="510" customFormat="1">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c r="AA199" s="549"/>
      <c r="AB199" s="549"/>
      <c r="AC199" s="549"/>
      <c r="AD199" s="549"/>
      <c r="AE199" s="549"/>
      <c r="AF199" s="549"/>
      <c r="AG199" s="549"/>
      <c r="AH199" s="549"/>
      <c r="AI199" s="549"/>
      <c r="AJ199" s="549"/>
      <c r="AK199" s="549"/>
      <c r="AL199" s="549"/>
      <c r="AM199" s="549"/>
      <c r="AN199" s="549"/>
      <c r="AO199" s="549"/>
      <c r="AP199" s="549"/>
      <c r="AQ199" s="549"/>
      <c r="AR199" s="549"/>
      <c r="AS199" s="549"/>
      <c r="AT199" s="549"/>
      <c r="AU199" s="549"/>
      <c r="AV199" s="549"/>
      <c r="AW199" s="549"/>
      <c r="AX199" s="549"/>
      <c r="AY199" s="549"/>
      <c r="AZ199" s="549"/>
      <c r="BA199" s="549"/>
      <c r="BB199" s="549"/>
      <c r="BC199" s="549"/>
      <c r="BD199" s="549"/>
      <c r="BE199" s="549"/>
      <c r="BF199" s="549"/>
      <c r="BG199" s="549"/>
      <c r="BH199" s="549"/>
      <c r="BI199" s="549"/>
      <c r="BJ199" s="549"/>
    </row>
    <row r="200" spans="1:62" s="510" customFormat="1">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c r="AA200" s="549"/>
      <c r="AB200" s="549"/>
      <c r="AC200" s="549"/>
      <c r="AD200" s="549"/>
      <c r="AE200" s="549"/>
      <c r="AF200" s="549"/>
      <c r="AG200" s="549"/>
      <c r="AH200" s="549"/>
      <c r="AI200" s="549"/>
      <c r="AJ200" s="549"/>
      <c r="AK200" s="549"/>
      <c r="AL200" s="549"/>
      <c r="AM200" s="549"/>
      <c r="AN200" s="549"/>
      <c r="AO200" s="549"/>
      <c r="AP200" s="549"/>
      <c r="AQ200" s="549"/>
      <c r="AR200" s="549"/>
      <c r="AS200" s="549"/>
      <c r="AT200" s="549"/>
      <c r="AU200" s="549"/>
      <c r="AV200" s="549"/>
      <c r="AW200" s="549"/>
      <c r="AX200" s="549"/>
      <c r="AY200" s="549"/>
      <c r="AZ200" s="549"/>
      <c r="BA200" s="549"/>
      <c r="BB200" s="549"/>
      <c r="BC200" s="549"/>
      <c r="BD200" s="549"/>
      <c r="BE200" s="549"/>
      <c r="BF200" s="549"/>
      <c r="BG200" s="549"/>
      <c r="BH200" s="549"/>
      <c r="BI200" s="549"/>
      <c r="BJ200" s="549"/>
    </row>
    <row r="201" spans="1:62" s="510" customFormat="1">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c r="AA201" s="549"/>
      <c r="AB201" s="549"/>
      <c r="AC201" s="549"/>
      <c r="AD201" s="549"/>
      <c r="AE201" s="549"/>
      <c r="AF201" s="549"/>
      <c r="AG201" s="549"/>
      <c r="AH201" s="549"/>
      <c r="AI201" s="549"/>
      <c r="AJ201" s="549"/>
      <c r="AK201" s="549"/>
      <c r="AL201" s="549"/>
      <c r="AM201" s="549"/>
      <c r="AN201" s="549"/>
      <c r="AO201" s="549"/>
      <c r="AP201" s="549"/>
      <c r="AQ201" s="549"/>
      <c r="AR201" s="549"/>
      <c r="AS201" s="549"/>
      <c r="AT201" s="549"/>
      <c r="AU201" s="549"/>
      <c r="AV201" s="549"/>
      <c r="AW201" s="549"/>
      <c r="AX201" s="549"/>
      <c r="AY201" s="549"/>
      <c r="AZ201" s="549"/>
      <c r="BA201" s="549"/>
      <c r="BB201" s="549"/>
      <c r="BC201" s="549"/>
      <c r="BD201" s="549"/>
      <c r="BE201" s="549"/>
      <c r="BF201" s="549"/>
      <c r="BG201" s="549"/>
      <c r="BH201" s="549"/>
      <c r="BI201" s="549"/>
      <c r="BJ201" s="549"/>
    </row>
    <row r="202" spans="1:62" s="510" customFormat="1">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c r="AA202" s="549"/>
      <c r="AB202" s="549"/>
      <c r="AC202" s="549"/>
      <c r="AD202" s="549"/>
      <c r="AE202" s="549"/>
      <c r="AF202" s="549"/>
      <c r="AG202" s="549"/>
      <c r="AH202" s="549"/>
      <c r="AI202" s="549"/>
      <c r="AJ202" s="549"/>
      <c r="AK202" s="549"/>
      <c r="AL202" s="549"/>
      <c r="AM202" s="549"/>
      <c r="AN202" s="549"/>
      <c r="AO202" s="549"/>
      <c r="AP202" s="549"/>
      <c r="AQ202" s="549"/>
      <c r="AR202" s="549"/>
      <c r="AS202" s="549"/>
      <c r="AT202" s="549"/>
      <c r="AU202" s="549"/>
      <c r="AV202" s="549"/>
      <c r="AW202" s="549"/>
      <c r="AX202" s="549"/>
      <c r="AY202" s="549"/>
      <c r="AZ202" s="549"/>
      <c r="BA202" s="549"/>
      <c r="BB202" s="549"/>
      <c r="BC202" s="549"/>
      <c r="BD202" s="549"/>
      <c r="BE202" s="549"/>
      <c r="BF202" s="549"/>
      <c r="BG202" s="549"/>
      <c r="BH202" s="549"/>
      <c r="BI202" s="549"/>
      <c r="BJ202" s="549"/>
    </row>
    <row r="203" spans="1:62" s="510" customFormat="1">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c r="AA203" s="549"/>
      <c r="AB203" s="549"/>
      <c r="AC203" s="549"/>
      <c r="AD203" s="549"/>
      <c r="AE203" s="549"/>
      <c r="AF203" s="549"/>
      <c r="AG203" s="549"/>
      <c r="AH203" s="549"/>
      <c r="AI203" s="549"/>
      <c r="AJ203" s="549"/>
      <c r="AK203" s="549"/>
      <c r="AL203" s="549"/>
      <c r="AM203" s="549"/>
      <c r="AN203" s="549"/>
      <c r="AO203" s="549"/>
      <c r="AP203" s="549"/>
      <c r="AQ203" s="549"/>
      <c r="AR203" s="549"/>
      <c r="AS203" s="549"/>
      <c r="AT203" s="549"/>
      <c r="AU203" s="549"/>
      <c r="AV203" s="549"/>
      <c r="AW203" s="549"/>
      <c r="AX203" s="549"/>
      <c r="AY203" s="549"/>
      <c r="AZ203" s="549"/>
      <c r="BA203" s="549"/>
      <c r="BB203" s="549"/>
      <c r="BC203" s="549"/>
      <c r="BD203" s="549"/>
      <c r="BE203" s="549"/>
      <c r="BF203" s="549"/>
      <c r="BG203" s="549"/>
      <c r="BH203" s="549"/>
      <c r="BI203" s="549"/>
      <c r="BJ203" s="549"/>
    </row>
    <row r="204" spans="1:62" s="510" customFormat="1">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c r="AA204" s="549"/>
      <c r="AB204" s="549"/>
      <c r="AC204" s="549"/>
      <c r="AD204" s="549"/>
      <c r="AE204" s="549"/>
      <c r="AF204" s="549"/>
      <c r="AG204" s="549"/>
      <c r="AH204" s="549"/>
      <c r="AI204" s="549"/>
      <c r="AJ204" s="549"/>
      <c r="AK204" s="549"/>
      <c r="AL204" s="549"/>
      <c r="AM204" s="549"/>
      <c r="AN204" s="549"/>
      <c r="AO204" s="549"/>
      <c r="AP204" s="549"/>
      <c r="AQ204" s="549"/>
      <c r="AR204" s="549"/>
      <c r="AS204" s="549"/>
      <c r="AT204" s="549"/>
      <c r="AU204" s="549"/>
      <c r="AV204" s="549"/>
      <c r="AW204" s="549"/>
      <c r="AX204" s="549"/>
      <c r="AY204" s="549"/>
      <c r="AZ204" s="549"/>
      <c r="BA204" s="549"/>
      <c r="BB204" s="549"/>
      <c r="BC204" s="549"/>
      <c r="BD204" s="549"/>
      <c r="BE204" s="549"/>
      <c r="BF204" s="549"/>
      <c r="BG204" s="549"/>
      <c r="BH204" s="549"/>
      <c r="BI204" s="549"/>
      <c r="BJ204" s="549"/>
    </row>
    <row r="205" spans="1:62" s="510" customFormat="1">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c r="AA205" s="549"/>
      <c r="AB205" s="549"/>
      <c r="AC205" s="549"/>
      <c r="AD205" s="549"/>
      <c r="AE205" s="549"/>
      <c r="AF205" s="549"/>
      <c r="AG205" s="549"/>
      <c r="AH205" s="549"/>
      <c r="AI205" s="549"/>
      <c r="AJ205" s="549"/>
      <c r="AK205" s="549"/>
      <c r="AL205" s="549"/>
      <c r="AM205" s="549"/>
      <c r="AN205" s="549"/>
      <c r="AO205" s="549"/>
      <c r="AP205" s="549"/>
      <c r="AQ205" s="549"/>
      <c r="AR205" s="549"/>
      <c r="AS205" s="549"/>
      <c r="AT205" s="549"/>
      <c r="AU205" s="549"/>
      <c r="AV205" s="549"/>
      <c r="AW205" s="549"/>
      <c r="AX205" s="549"/>
      <c r="AY205" s="549"/>
      <c r="AZ205" s="549"/>
      <c r="BA205" s="549"/>
      <c r="BB205" s="549"/>
      <c r="BC205" s="549"/>
      <c r="BD205" s="549"/>
      <c r="BE205" s="549"/>
      <c r="BF205" s="549"/>
      <c r="BG205" s="549"/>
      <c r="BH205" s="549"/>
      <c r="BI205" s="549"/>
      <c r="BJ205" s="549"/>
    </row>
    <row r="206" spans="1:62" s="510" customFormat="1">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c r="AA206" s="549"/>
      <c r="AB206" s="549"/>
      <c r="AC206" s="549"/>
      <c r="AD206" s="549"/>
      <c r="AE206" s="549"/>
      <c r="AF206" s="549"/>
      <c r="AG206" s="549"/>
      <c r="AH206" s="549"/>
      <c r="AI206" s="549"/>
      <c r="AJ206" s="549"/>
      <c r="AK206" s="549"/>
      <c r="AL206" s="549"/>
      <c r="AM206" s="549"/>
      <c r="AN206" s="549"/>
      <c r="AO206" s="549"/>
      <c r="AP206" s="549"/>
      <c r="AQ206" s="549"/>
      <c r="AR206" s="549"/>
      <c r="AS206" s="549"/>
      <c r="AT206" s="549"/>
      <c r="AU206" s="549"/>
      <c r="AV206" s="549"/>
      <c r="AW206" s="549"/>
      <c r="AX206" s="549"/>
      <c r="AY206" s="549"/>
      <c r="AZ206" s="549"/>
      <c r="BA206" s="549"/>
      <c r="BB206" s="549"/>
      <c r="BC206" s="549"/>
      <c r="BD206" s="549"/>
      <c r="BE206" s="549"/>
      <c r="BF206" s="549"/>
      <c r="BG206" s="549"/>
      <c r="BH206" s="549"/>
      <c r="BI206" s="549"/>
      <c r="BJ206" s="549"/>
    </row>
    <row r="207" spans="1:62" s="510" customFormat="1">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c r="AA207" s="549"/>
      <c r="AB207" s="549"/>
      <c r="AC207" s="549"/>
      <c r="AD207" s="549"/>
      <c r="AE207" s="549"/>
      <c r="AF207" s="549"/>
      <c r="AG207" s="549"/>
      <c r="AH207" s="549"/>
      <c r="AI207" s="549"/>
      <c r="AJ207" s="549"/>
      <c r="AK207" s="549"/>
      <c r="AL207" s="549"/>
      <c r="AM207" s="549"/>
      <c r="AN207" s="549"/>
      <c r="AO207" s="549"/>
      <c r="AP207" s="549"/>
      <c r="AQ207" s="549"/>
      <c r="AR207" s="549"/>
      <c r="AS207" s="549"/>
      <c r="AT207" s="549"/>
      <c r="AU207" s="549"/>
      <c r="AV207" s="549"/>
      <c r="AW207" s="549"/>
      <c r="AX207" s="549"/>
      <c r="AY207" s="549"/>
      <c r="AZ207" s="549"/>
      <c r="BA207" s="549"/>
      <c r="BB207" s="549"/>
      <c r="BC207" s="549"/>
      <c r="BD207" s="549"/>
      <c r="BE207" s="549"/>
      <c r="BF207" s="549"/>
      <c r="BG207" s="549"/>
      <c r="BH207" s="549"/>
      <c r="BI207" s="549"/>
      <c r="BJ207" s="549"/>
    </row>
    <row r="208" spans="1:62" s="510" customFormat="1">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c r="AA208" s="549"/>
      <c r="AB208" s="549"/>
      <c r="AC208" s="549"/>
      <c r="AD208" s="549"/>
      <c r="AE208" s="549"/>
      <c r="AF208" s="549"/>
      <c r="AG208" s="549"/>
      <c r="AH208" s="549"/>
      <c r="AI208" s="549"/>
      <c r="AJ208" s="549"/>
      <c r="AK208" s="549"/>
      <c r="AL208" s="549"/>
      <c r="AM208" s="549"/>
      <c r="AN208" s="549"/>
      <c r="AO208" s="549"/>
      <c r="AP208" s="549"/>
      <c r="AQ208" s="549"/>
      <c r="AR208" s="549"/>
      <c r="AS208" s="549"/>
      <c r="AT208" s="549"/>
      <c r="AU208" s="549"/>
      <c r="AV208" s="549"/>
      <c r="AW208" s="549"/>
      <c r="AX208" s="549"/>
      <c r="AY208" s="549"/>
      <c r="AZ208" s="549"/>
      <c r="BA208" s="549"/>
      <c r="BB208" s="549"/>
      <c r="BC208" s="549"/>
      <c r="BD208" s="549"/>
      <c r="BE208" s="549"/>
      <c r="BF208" s="549"/>
      <c r="BG208" s="549"/>
      <c r="BH208" s="549"/>
      <c r="BI208" s="549"/>
      <c r="BJ208" s="549"/>
    </row>
    <row r="209" spans="1:62" s="510" customFormat="1">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c r="AA209" s="549"/>
      <c r="AB209" s="549"/>
      <c r="AC209" s="549"/>
      <c r="AD209" s="549"/>
      <c r="AE209" s="549"/>
      <c r="AF209" s="549"/>
      <c r="AG209" s="549"/>
      <c r="AH209" s="549"/>
      <c r="AI209" s="549"/>
      <c r="AJ209" s="549"/>
      <c r="AK209" s="549"/>
      <c r="AL209" s="549"/>
      <c r="AM209" s="549"/>
      <c r="AN209" s="549"/>
      <c r="AO209" s="549"/>
      <c r="AP209" s="549"/>
      <c r="AQ209" s="549"/>
      <c r="AR209" s="549"/>
      <c r="AS209" s="549"/>
      <c r="AT209" s="549"/>
      <c r="AU209" s="549"/>
      <c r="AV209" s="549"/>
      <c r="AW209" s="549"/>
      <c r="AX209" s="549"/>
      <c r="AY209" s="549"/>
      <c r="AZ209" s="549"/>
      <c r="BA209" s="549"/>
      <c r="BB209" s="549"/>
      <c r="BC209" s="549"/>
      <c r="BD209" s="549"/>
      <c r="BE209" s="549"/>
      <c r="BF209" s="549"/>
      <c r="BG209" s="549"/>
      <c r="BH209" s="549"/>
      <c r="BI209" s="549"/>
      <c r="BJ209" s="549"/>
    </row>
    <row r="210" spans="1:62" s="510" customFormat="1">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c r="AA210" s="549"/>
      <c r="AB210" s="549"/>
      <c r="AC210" s="549"/>
      <c r="AD210" s="549"/>
      <c r="AE210" s="549"/>
      <c r="AF210" s="549"/>
      <c r="AG210" s="549"/>
      <c r="AH210" s="549"/>
      <c r="AI210" s="549"/>
      <c r="AJ210" s="549"/>
      <c r="AK210" s="549"/>
      <c r="AL210" s="549"/>
      <c r="AM210" s="549"/>
      <c r="AN210" s="549"/>
      <c r="AO210" s="549"/>
      <c r="AP210" s="549"/>
      <c r="AQ210" s="549"/>
      <c r="AR210" s="549"/>
      <c r="AS210" s="549"/>
      <c r="AT210" s="549"/>
      <c r="AU210" s="549"/>
      <c r="AV210" s="549"/>
      <c r="AW210" s="549"/>
      <c r="AX210" s="549"/>
      <c r="AY210" s="549"/>
      <c r="AZ210" s="549"/>
      <c r="BA210" s="549"/>
      <c r="BB210" s="549"/>
      <c r="BC210" s="549"/>
      <c r="BD210" s="549"/>
      <c r="BE210" s="549"/>
      <c r="BF210" s="549"/>
      <c r="BG210" s="549"/>
      <c r="BH210" s="549"/>
      <c r="BI210" s="549"/>
      <c r="BJ210" s="549"/>
    </row>
    <row r="211" spans="1:62" s="510" customFormat="1">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c r="AA211" s="549"/>
      <c r="AB211" s="549"/>
      <c r="AC211" s="549"/>
      <c r="AD211" s="549"/>
      <c r="AE211" s="549"/>
      <c r="AF211" s="549"/>
      <c r="AG211" s="549"/>
      <c r="AH211" s="549"/>
      <c r="AI211" s="549"/>
      <c r="AJ211" s="549"/>
      <c r="AK211" s="549"/>
      <c r="AL211" s="549"/>
      <c r="AM211" s="549"/>
      <c r="AN211" s="549"/>
      <c r="AO211" s="549"/>
      <c r="AP211" s="549"/>
      <c r="AQ211" s="549"/>
      <c r="AR211" s="549"/>
      <c r="AS211" s="549"/>
      <c r="AT211" s="549"/>
      <c r="AU211" s="549"/>
      <c r="AV211" s="549"/>
      <c r="AW211" s="549"/>
      <c r="AX211" s="549"/>
      <c r="AY211" s="549"/>
      <c r="AZ211" s="549"/>
      <c r="BA211" s="549"/>
      <c r="BB211" s="549"/>
      <c r="BC211" s="549"/>
      <c r="BD211" s="549"/>
      <c r="BE211" s="549"/>
      <c r="BF211" s="549"/>
      <c r="BG211" s="549"/>
      <c r="BH211" s="549"/>
      <c r="BI211" s="549"/>
      <c r="BJ211" s="549"/>
    </row>
    <row r="212" spans="1:62" s="510" customFormat="1">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c r="AA212" s="549"/>
      <c r="AB212" s="549"/>
      <c r="AC212" s="549"/>
      <c r="AD212" s="549"/>
      <c r="AE212" s="549"/>
      <c r="AF212" s="549"/>
      <c r="AG212" s="549"/>
      <c r="AH212" s="549"/>
      <c r="AI212" s="549"/>
      <c r="AJ212" s="549"/>
      <c r="AK212" s="549"/>
      <c r="AL212" s="549"/>
      <c r="AM212" s="549"/>
      <c r="AN212" s="549"/>
      <c r="AO212" s="549"/>
      <c r="AP212" s="549"/>
      <c r="AQ212" s="549"/>
      <c r="AR212" s="549"/>
      <c r="AS212" s="549"/>
      <c r="AT212" s="549"/>
      <c r="AU212" s="549"/>
      <c r="AV212" s="549"/>
      <c r="AW212" s="549"/>
      <c r="AX212" s="549"/>
      <c r="AY212" s="549"/>
      <c r="AZ212" s="549"/>
      <c r="BA212" s="549"/>
      <c r="BB212" s="549"/>
      <c r="BC212" s="549"/>
      <c r="BD212" s="549"/>
      <c r="BE212" s="549"/>
      <c r="BF212" s="549"/>
      <c r="BG212" s="549"/>
      <c r="BH212" s="549"/>
      <c r="BI212" s="549"/>
      <c r="BJ212" s="549"/>
    </row>
    <row r="213" spans="1:62" s="510" customFormat="1">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c r="AA213" s="549"/>
      <c r="AB213" s="549"/>
      <c r="AC213" s="549"/>
      <c r="AD213" s="549"/>
      <c r="AE213" s="549"/>
      <c r="AF213" s="549"/>
      <c r="AG213" s="549"/>
      <c r="AH213" s="549"/>
      <c r="AI213" s="549"/>
      <c r="AJ213" s="549"/>
      <c r="AK213" s="549"/>
      <c r="AL213" s="549"/>
      <c r="AM213" s="549"/>
      <c r="AN213" s="549"/>
      <c r="AO213" s="549"/>
      <c r="AP213" s="549"/>
      <c r="AQ213" s="549"/>
      <c r="AR213" s="549"/>
      <c r="AS213" s="549"/>
      <c r="AT213" s="549"/>
      <c r="AU213" s="549"/>
      <c r="AV213" s="549"/>
      <c r="AW213" s="549"/>
      <c r="AX213" s="549"/>
      <c r="AY213" s="549"/>
      <c r="AZ213" s="549"/>
      <c r="BA213" s="549"/>
      <c r="BB213" s="549"/>
      <c r="BC213" s="549"/>
      <c r="BD213" s="549"/>
      <c r="BE213" s="549"/>
      <c r="BF213" s="549"/>
      <c r="BG213" s="549"/>
      <c r="BH213" s="549"/>
      <c r="BI213" s="549"/>
      <c r="BJ213" s="549"/>
    </row>
    <row r="214" spans="1:62" s="510" customFormat="1">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c r="AA214" s="549"/>
      <c r="AB214" s="549"/>
      <c r="AC214" s="549"/>
      <c r="AD214" s="549"/>
      <c r="AE214" s="549"/>
      <c r="AF214" s="549"/>
      <c r="AG214" s="549"/>
      <c r="AH214" s="549"/>
      <c r="AI214" s="549"/>
      <c r="AJ214" s="549"/>
      <c r="AK214" s="549"/>
      <c r="AL214" s="549"/>
      <c r="AM214" s="549"/>
      <c r="AN214" s="549"/>
      <c r="AO214" s="549"/>
      <c r="AP214" s="549"/>
      <c r="AQ214" s="549"/>
      <c r="AR214" s="549"/>
      <c r="AS214" s="549"/>
      <c r="AT214" s="549"/>
      <c r="AU214" s="549"/>
      <c r="AV214" s="549"/>
      <c r="AW214" s="549"/>
      <c r="AX214" s="549"/>
      <c r="AY214" s="549"/>
      <c r="AZ214" s="549"/>
      <c r="BA214" s="549"/>
      <c r="BB214" s="549"/>
      <c r="BC214" s="549"/>
      <c r="BD214" s="549"/>
      <c r="BE214" s="549"/>
      <c r="BF214" s="549"/>
      <c r="BG214" s="549"/>
      <c r="BH214" s="549"/>
      <c r="BI214" s="549"/>
      <c r="BJ214" s="549"/>
    </row>
    <row r="215" spans="1:62" s="510" customFormat="1">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c r="AA215" s="549"/>
      <c r="AB215" s="549"/>
      <c r="AC215" s="549"/>
      <c r="AD215" s="549"/>
      <c r="AE215" s="549"/>
      <c r="AF215" s="549"/>
      <c r="AG215" s="549"/>
      <c r="AH215" s="549"/>
      <c r="AI215" s="549"/>
      <c r="AJ215" s="549"/>
      <c r="AK215" s="549"/>
      <c r="AL215" s="549"/>
      <c r="AM215" s="549"/>
      <c r="AN215" s="549"/>
      <c r="AO215" s="549"/>
      <c r="AP215" s="549"/>
      <c r="AQ215" s="549"/>
      <c r="AR215" s="549"/>
      <c r="AS215" s="549"/>
      <c r="AT215" s="549"/>
      <c r="AU215" s="549"/>
      <c r="AV215" s="549"/>
      <c r="AW215" s="549"/>
      <c r="AX215" s="549"/>
      <c r="AY215" s="549"/>
      <c r="AZ215" s="549"/>
      <c r="BA215" s="549"/>
      <c r="BB215" s="549"/>
      <c r="BC215" s="549"/>
      <c r="BD215" s="549"/>
      <c r="BE215" s="549"/>
      <c r="BF215" s="549"/>
      <c r="BG215" s="549"/>
      <c r="BH215" s="549"/>
      <c r="BI215" s="549"/>
      <c r="BJ215" s="549"/>
    </row>
    <row r="216" spans="1:62" s="510" customFormat="1">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c r="AA216" s="549"/>
      <c r="AB216" s="549"/>
      <c r="AC216" s="549"/>
      <c r="AD216" s="549"/>
      <c r="AE216" s="549"/>
      <c r="AF216" s="549"/>
      <c r="AG216" s="549"/>
      <c r="AH216" s="549"/>
      <c r="AI216" s="549"/>
      <c r="AJ216" s="549"/>
      <c r="AK216" s="549"/>
      <c r="AL216" s="549"/>
      <c r="AM216" s="549"/>
      <c r="AN216" s="549"/>
      <c r="AO216" s="549"/>
      <c r="AP216" s="549"/>
      <c r="AQ216" s="549"/>
      <c r="AR216" s="549"/>
      <c r="AS216" s="549"/>
      <c r="AT216" s="549"/>
      <c r="AU216" s="549"/>
      <c r="AV216" s="549"/>
      <c r="AW216" s="549"/>
      <c r="AX216" s="549"/>
      <c r="AY216" s="549"/>
      <c r="AZ216" s="549"/>
      <c r="BA216" s="549"/>
      <c r="BB216" s="549"/>
      <c r="BC216" s="549"/>
      <c r="BD216" s="549"/>
      <c r="BE216" s="549"/>
      <c r="BF216" s="549"/>
      <c r="BG216" s="549"/>
      <c r="BH216" s="549"/>
      <c r="BI216" s="549"/>
      <c r="BJ216" s="549"/>
    </row>
    <row r="217" spans="1:62" s="510" customFormat="1">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c r="AA217" s="549"/>
      <c r="AB217" s="549"/>
      <c r="AC217" s="549"/>
      <c r="AD217" s="549"/>
      <c r="AE217" s="549"/>
      <c r="AF217" s="549"/>
      <c r="AG217" s="549"/>
      <c r="AH217" s="549"/>
      <c r="AI217" s="549"/>
      <c r="AJ217" s="549"/>
      <c r="AK217" s="549"/>
      <c r="AL217" s="549"/>
      <c r="AM217" s="549"/>
      <c r="AN217" s="549"/>
      <c r="AO217" s="549"/>
      <c r="AP217" s="549"/>
      <c r="AQ217" s="549"/>
      <c r="AR217" s="549"/>
      <c r="AS217" s="549"/>
      <c r="AT217" s="549"/>
      <c r="AU217" s="549"/>
      <c r="AV217" s="549"/>
      <c r="AW217" s="549"/>
      <c r="AX217" s="549"/>
      <c r="AY217" s="549"/>
      <c r="AZ217" s="549"/>
      <c r="BA217" s="549"/>
      <c r="BB217" s="549"/>
      <c r="BC217" s="549"/>
      <c r="BD217" s="549"/>
      <c r="BE217" s="549"/>
      <c r="BF217" s="549"/>
      <c r="BG217" s="549"/>
      <c r="BH217" s="549"/>
      <c r="BI217" s="549"/>
      <c r="BJ217" s="549"/>
    </row>
    <row r="218" spans="1:62" s="510" customFormat="1">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c r="AA218" s="549"/>
      <c r="AB218" s="549"/>
      <c r="AC218" s="549"/>
      <c r="AD218" s="549"/>
      <c r="AE218" s="549"/>
      <c r="AF218" s="549"/>
      <c r="AG218" s="549"/>
      <c r="AH218" s="549"/>
      <c r="AI218" s="549"/>
      <c r="AJ218" s="549"/>
      <c r="AK218" s="549"/>
      <c r="AL218" s="549"/>
      <c r="AM218" s="549"/>
      <c r="AN218" s="549"/>
      <c r="AO218" s="549"/>
      <c r="AP218" s="549"/>
      <c r="AQ218" s="549"/>
      <c r="AR218" s="549"/>
      <c r="AS218" s="549"/>
      <c r="AT218" s="549"/>
      <c r="AU218" s="549"/>
      <c r="AV218" s="549"/>
      <c r="AW218" s="549"/>
      <c r="AX218" s="549"/>
      <c r="AY218" s="549"/>
      <c r="AZ218" s="549"/>
      <c r="BA218" s="549"/>
      <c r="BB218" s="549"/>
      <c r="BC218" s="549"/>
      <c r="BD218" s="549"/>
      <c r="BE218" s="549"/>
      <c r="BF218" s="549"/>
      <c r="BG218" s="549"/>
      <c r="BH218" s="549"/>
      <c r="BI218" s="549"/>
      <c r="BJ218" s="549"/>
    </row>
    <row r="219" spans="1:62" s="510" customFormat="1">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c r="AA219" s="549"/>
      <c r="AB219" s="549"/>
      <c r="AC219" s="549"/>
      <c r="AD219" s="549"/>
      <c r="AE219" s="549"/>
      <c r="AF219" s="549"/>
      <c r="AG219" s="549"/>
      <c r="AH219" s="549"/>
      <c r="AI219" s="549"/>
      <c r="AJ219" s="549"/>
      <c r="AK219" s="549"/>
      <c r="AL219" s="549"/>
      <c r="AM219" s="549"/>
      <c r="AN219" s="549"/>
      <c r="AO219" s="549"/>
      <c r="AP219" s="549"/>
      <c r="AQ219" s="549"/>
      <c r="AR219" s="549"/>
      <c r="AS219" s="549"/>
      <c r="AT219" s="549"/>
      <c r="AU219" s="549"/>
      <c r="AV219" s="549"/>
      <c r="AW219" s="549"/>
      <c r="AX219" s="549"/>
      <c r="AY219" s="549"/>
      <c r="AZ219" s="549"/>
      <c r="BA219" s="549"/>
      <c r="BB219" s="549"/>
      <c r="BC219" s="549"/>
      <c r="BD219" s="549"/>
      <c r="BE219" s="549"/>
      <c r="BF219" s="549"/>
      <c r="BG219" s="549"/>
      <c r="BH219" s="549"/>
      <c r="BI219" s="549"/>
      <c r="BJ219" s="549"/>
    </row>
    <row r="220" spans="1:62" s="510" customFormat="1">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c r="AA220" s="549"/>
      <c r="AB220" s="549"/>
      <c r="AC220" s="549"/>
      <c r="AD220" s="549"/>
      <c r="AE220" s="549"/>
      <c r="AF220" s="549"/>
      <c r="AG220" s="549"/>
      <c r="AH220" s="549"/>
      <c r="AI220" s="549"/>
      <c r="AJ220" s="549"/>
      <c r="AK220" s="549"/>
      <c r="AL220" s="549"/>
      <c r="AM220" s="549"/>
      <c r="AN220" s="549"/>
      <c r="AO220" s="549"/>
      <c r="AP220" s="549"/>
      <c r="AQ220" s="549"/>
      <c r="AR220" s="549"/>
      <c r="AS220" s="549"/>
      <c r="AT220" s="549"/>
      <c r="AU220" s="549"/>
      <c r="AV220" s="549"/>
      <c r="AW220" s="549"/>
      <c r="AX220" s="549"/>
      <c r="AY220" s="549"/>
      <c r="AZ220" s="549"/>
      <c r="BA220" s="549"/>
      <c r="BB220" s="549"/>
      <c r="BC220" s="549"/>
      <c r="BD220" s="549"/>
      <c r="BE220" s="549"/>
      <c r="BF220" s="549"/>
      <c r="BG220" s="549"/>
      <c r="BH220" s="549"/>
      <c r="BI220" s="549"/>
      <c r="BJ220" s="549"/>
    </row>
    <row r="221" spans="1:62" s="510" customFormat="1">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c r="AA221" s="549"/>
      <c r="AB221" s="549"/>
      <c r="AC221" s="549"/>
      <c r="AD221" s="549"/>
      <c r="AE221" s="549"/>
      <c r="AF221" s="549"/>
      <c r="AG221" s="549"/>
      <c r="AH221" s="549"/>
      <c r="AI221" s="549"/>
      <c r="AJ221" s="549"/>
      <c r="AK221" s="549"/>
      <c r="AL221" s="549"/>
      <c r="AM221" s="549"/>
      <c r="AN221" s="549"/>
      <c r="AO221" s="549"/>
      <c r="AP221" s="549"/>
      <c r="AQ221" s="549"/>
      <c r="AR221" s="549"/>
      <c r="AS221" s="549"/>
      <c r="AT221" s="549"/>
      <c r="AU221" s="549"/>
      <c r="AV221" s="549"/>
      <c r="AW221" s="549"/>
      <c r="AX221" s="549"/>
      <c r="AY221" s="549"/>
      <c r="AZ221" s="549"/>
      <c r="BA221" s="549"/>
      <c r="BB221" s="549"/>
      <c r="BC221" s="549"/>
      <c r="BD221" s="549"/>
      <c r="BE221" s="549"/>
      <c r="BF221" s="549"/>
      <c r="BG221" s="549"/>
      <c r="BH221" s="549"/>
      <c r="BI221" s="549"/>
      <c r="BJ221" s="549"/>
    </row>
    <row r="222" spans="1:62" s="510" customFormat="1">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c r="AA222" s="549"/>
      <c r="AB222" s="549"/>
      <c r="AC222" s="549"/>
      <c r="AD222" s="549"/>
      <c r="AE222" s="549"/>
      <c r="AF222" s="549"/>
      <c r="AG222" s="549"/>
      <c r="AH222" s="549"/>
      <c r="AI222" s="549"/>
      <c r="AJ222" s="549"/>
      <c r="AK222" s="549"/>
      <c r="AL222" s="549"/>
      <c r="AM222" s="549"/>
      <c r="AN222" s="549"/>
      <c r="AO222" s="549"/>
      <c r="AP222" s="549"/>
      <c r="AQ222" s="549"/>
      <c r="AR222" s="549"/>
      <c r="AS222" s="549"/>
      <c r="AT222" s="549"/>
      <c r="AU222" s="549"/>
      <c r="AV222" s="549"/>
      <c r="AW222" s="549"/>
      <c r="AX222" s="549"/>
      <c r="AY222" s="549"/>
      <c r="AZ222" s="549"/>
      <c r="BA222" s="549"/>
      <c r="BB222" s="549"/>
      <c r="BC222" s="549"/>
      <c r="BD222" s="549"/>
      <c r="BE222" s="549"/>
      <c r="BF222" s="549"/>
      <c r="BG222" s="549"/>
      <c r="BH222" s="549"/>
      <c r="BI222" s="549"/>
      <c r="BJ222" s="549"/>
    </row>
    <row r="223" spans="1:62" s="510" customFormat="1">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c r="AA223" s="549"/>
      <c r="AB223" s="549"/>
      <c r="AC223" s="549"/>
      <c r="AD223" s="549"/>
      <c r="AE223" s="549"/>
      <c r="AF223" s="549"/>
      <c r="AG223" s="549"/>
      <c r="AH223" s="549"/>
      <c r="AI223" s="549"/>
      <c r="AJ223" s="549"/>
      <c r="AK223" s="549"/>
      <c r="AL223" s="549"/>
      <c r="AM223" s="549"/>
      <c r="AN223" s="549"/>
      <c r="AO223" s="549"/>
      <c r="AP223" s="549"/>
      <c r="AQ223" s="549"/>
      <c r="AR223" s="549"/>
      <c r="AS223" s="549"/>
      <c r="AT223" s="549"/>
      <c r="AU223" s="549"/>
      <c r="AV223" s="549"/>
      <c r="AW223" s="549"/>
      <c r="AX223" s="549"/>
      <c r="AY223" s="549"/>
      <c r="AZ223" s="549"/>
      <c r="BA223" s="549"/>
      <c r="BB223" s="549"/>
      <c r="BC223" s="549"/>
      <c r="BD223" s="549"/>
      <c r="BE223" s="549"/>
      <c r="BF223" s="549"/>
      <c r="BG223" s="549"/>
      <c r="BH223" s="549"/>
      <c r="BI223" s="549"/>
      <c r="BJ223" s="549"/>
    </row>
    <row r="224" spans="1:62" s="510" customFormat="1">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c r="AA224" s="549"/>
      <c r="AB224" s="549"/>
      <c r="AC224" s="549"/>
      <c r="AD224" s="549"/>
      <c r="AE224" s="549"/>
      <c r="AF224" s="549"/>
      <c r="AG224" s="549"/>
      <c r="AH224" s="549"/>
      <c r="AI224" s="549"/>
      <c r="AJ224" s="549"/>
      <c r="AK224" s="549"/>
      <c r="AL224" s="549"/>
      <c r="AM224" s="549"/>
      <c r="AN224" s="549"/>
      <c r="AO224" s="549"/>
      <c r="AP224" s="549"/>
      <c r="AQ224" s="549"/>
      <c r="AR224" s="549"/>
      <c r="AS224" s="549"/>
      <c r="AT224" s="549"/>
      <c r="AU224" s="549"/>
      <c r="AV224" s="549"/>
      <c r="AW224" s="549"/>
      <c r="AX224" s="549"/>
      <c r="AY224" s="549"/>
      <c r="AZ224" s="549"/>
      <c r="BA224" s="549"/>
      <c r="BB224" s="549"/>
      <c r="BC224" s="549"/>
      <c r="BD224" s="549"/>
      <c r="BE224" s="549"/>
      <c r="BF224" s="549"/>
      <c r="BG224" s="549"/>
      <c r="BH224" s="549"/>
      <c r="BI224" s="549"/>
      <c r="BJ224" s="549"/>
    </row>
    <row r="225" spans="1:62" s="510" customFormat="1">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c r="AA225" s="549"/>
      <c r="AB225" s="549"/>
      <c r="AC225" s="549"/>
      <c r="AD225" s="549"/>
      <c r="AE225" s="549"/>
      <c r="AF225" s="549"/>
      <c r="AG225" s="549"/>
      <c r="AH225" s="549"/>
      <c r="AI225" s="549"/>
      <c r="AJ225" s="549"/>
      <c r="AK225" s="549"/>
      <c r="AL225" s="549"/>
      <c r="AM225" s="549"/>
      <c r="AN225" s="549"/>
      <c r="AO225" s="549"/>
      <c r="AP225" s="549"/>
      <c r="AQ225" s="549"/>
      <c r="AR225" s="549"/>
      <c r="AS225" s="549"/>
      <c r="AT225" s="549"/>
      <c r="AU225" s="549"/>
      <c r="AV225" s="549"/>
      <c r="AW225" s="549"/>
      <c r="AX225" s="549"/>
      <c r="AY225" s="549"/>
      <c r="AZ225" s="549"/>
      <c r="BA225" s="549"/>
      <c r="BB225" s="549"/>
      <c r="BC225" s="549"/>
      <c r="BD225" s="549"/>
      <c r="BE225" s="549"/>
      <c r="BF225" s="549"/>
      <c r="BG225" s="549"/>
      <c r="BH225" s="549"/>
      <c r="BI225" s="549"/>
      <c r="BJ225" s="549"/>
    </row>
    <row r="226" spans="1:62" s="510" customFormat="1">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c r="AA226" s="549"/>
      <c r="AB226" s="549"/>
      <c r="AC226" s="549"/>
      <c r="AD226" s="549"/>
      <c r="AE226" s="549"/>
      <c r="AF226" s="549"/>
      <c r="AG226" s="549"/>
      <c r="AH226" s="549"/>
      <c r="AI226" s="549"/>
      <c r="AJ226" s="549"/>
      <c r="AK226" s="549"/>
      <c r="AL226" s="549"/>
      <c r="AM226" s="549"/>
      <c r="AN226" s="549"/>
      <c r="AO226" s="549"/>
      <c r="AP226" s="549"/>
      <c r="AQ226" s="549"/>
      <c r="AR226" s="549"/>
      <c r="AS226" s="549"/>
      <c r="AT226" s="549"/>
      <c r="AU226" s="549"/>
      <c r="AV226" s="549"/>
      <c r="AW226" s="549"/>
      <c r="AX226" s="549"/>
      <c r="AY226" s="549"/>
      <c r="AZ226" s="549"/>
      <c r="BA226" s="549"/>
      <c r="BB226" s="549"/>
      <c r="BC226" s="549"/>
      <c r="BD226" s="549"/>
      <c r="BE226" s="549"/>
      <c r="BF226" s="549"/>
      <c r="BG226" s="549"/>
      <c r="BH226" s="549"/>
      <c r="BI226" s="549"/>
      <c r="BJ226" s="549"/>
    </row>
    <row r="227" spans="1:62" s="510" customFormat="1">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c r="AA227" s="549"/>
      <c r="AB227" s="549"/>
      <c r="AC227" s="549"/>
      <c r="AD227" s="549"/>
      <c r="AE227" s="549"/>
      <c r="AF227" s="549"/>
      <c r="AG227" s="549"/>
      <c r="AH227" s="549"/>
      <c r="AI227" s="549"/>
      <c r="AJ227" s="549"/>
      <c r="AK227" s="549"/>
      <c r="AL227" s="549"/>
      <c r="AM227" s="549"/>
      <c r="AN227" s="549"/>
      <c r="AO227" s="549"/>
      <c r="AP227" s="549"/>
      <c r="AQ227" s="549"/>
      <c r="AR227" s="549"/>
      <c r="AS227" s="549"/>
      <c r="AT227" s="549"/>
      <c r="AU227" s="549"/>
      <c r="AV227" s="549"/>
      <c r="AW227" s="549"/>
      <c r="AX227" s="549"/>
      <c r="AY227" s="549"/>
      <c r="AZ227" s="549"/>
      <c r="BA227" s="549"/>
      <c r="BB227" s="549"/>
      <c r="BC227" s="549"/>
      <c r="BD227" s="549"/>
      <c r="BE227" s="549"/>
      <c r="BF227" s="549"/>
      <c r="BG227" s="549"/>
      <c r="BH227" s="549"/>
      <c r="BI227" s="549"/>
      <c r="BJ227" s="549"/>
    </row>
    <row r="228" spans="1:62" s="510" customFormat="1">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c r="AA228" s="549"/>
      <c r="AB228" s="549"/>
      <c r="AC228" s="549"/>
      <c r="AD228" s="549"/>
      <c r="AE228" s="549"/>
      <c r="AF228" s="549"/>
      <c r="AG228" s="549"/>
      <c r="AH228" s="549"/>
      <c r="AI228" s="549"/>
      <c r="AJ228" s="549"/>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c r="BI228" s="549"/>
      <c r="BJ228" s="549"/>
    </row>
    <row r="229" spans="1:62" s="510" customFormat="1">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c r="AA229" s="549"/>
      <c r="AB229" s="549"/>
      <c r="AC229" s="549"/>
      <c r="AD229" s="549"/>
      <c r="AE229" s="549"/>
      <c r="AF229" s="549"/>
      <c r="AG229" s="549"/>
      <c r="AH229" s="549"/>
      <c r="AI229" s="549"/>
      <c r="AJ229" s="549"/>
      <c r="AK229" s="549"/>
      <c r="AL229" s="549"/>
      <c r="AM229" s="549"/>
      <c r="AN229" s="549"/>
      <c r="AO229" s="549"/>
      <c r="AP229" s="549"/>
      <c r="AQ229" s="549"/>
      <c r="AR229" s="549"/>
      <c r="AS229" s="549"/>
      <c r="AT229" s="549"/>
      <c r="AU229" s="549"/>
      <c r="AV229" s="549"/>
      <c r="AW229" s="549"/>
      <c r="AX229" s="549"/>
      <c r="AY229" s="549"/>
      <c r="AZ229" s="549"/>
      <c r="BA229" s="549"/>
      <c r="BB229" s="549"/>
      <c r="BC229" s="549"/>
      <c r="BD229" s="549"/>
      <c r="BE229" s="549"/>
      <c r="BF229" s="549"/>
      <c r="BG229" s="549"/>
      <c r="BH229" s="549"/>
      <c r="BI229" s="549"/>
      <c r="BJ229" s="549"/>
    </row>
    <row r="230" spans="1:62" s="510" customFormat="1">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c r="AA230" s="549"/>
      <c r="AB230" s="549"/>
      <c r="AC230" s="549"/>
      <c r="AD230" s="549"/>
      <c r="AE230" s="549"/>
      <c r="AF230" s="549"/>
      <c r="AG230" s="549"/>
      <c r="AH230" s="549"/>
      <c r="AI230" s="549"/>
      <c r="AJ230" s="549"/>
      <c r="AK230" s="549"/>
      <c r="AL230" s="549"/>
      <c r="AM230" s="549"/>
      <c r="AN230" s="549"/>
      <c r="AO230" s="549"/>
      <c r="AP230" s="549"/>
      <c r="AQ230" s="549"/>
      <c r="AR230" s="549"/>
      <c r="AS230" s="549"/>
      <c r="AT230" s="549"/>
      <c r="AU230" s="549"/>
      <c r="AV230" s="549"/>
      <c r="AW230" s="549"/>
      <c r="AX230" s="549"/>
      <c r="AY230" s="549"/>
      <c r="AZ230" s="549"/>
      <c r="BA230" s="549"/>
      <c r="BB230" s="549"/>
      <c r="BC230" s="549"/>
      <c r="BD230" s="549"/>
      <c r="BE230" s="549"/>
      <c r="BF230" s="549"/>
      <c r="BG230" s="549"/>
      <c r="BH230" s="549"/>
      <c r="BI230" s="549"/>
      <c r="BJ230" s="549"/>
    </row>
    <row r="231" spans="1:62" s="510" customFormat="1">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c r="AA231" s="549"/>
      <c r="AB231" s="549"/>
      <c r="AC231" s="549"/>
      <c r="AD231" s="549"/>
      <c r="AE231" s="549"/>
      <c r="AF231" s="549"/>
      <c r="AG231" s="549"/>
      <c r="AH231" s="549"/>
      <c r="AI231" s="549"/>
      <c r="AJ231" s="549"/>
      <c r="AK231" s="549"/>
      <c r="AL231" s="549"/>
      <c r="AM231" s="549"/>
      <c r="AN231" s="549"/>
      <c r="AO231" s="549"/>
      <c r="AP231" s="549"/>
      <c r="AQ231" s="549"/>
      <c r="AR231" s="549"/>
      <c r="AS231" s="549"/>
      <c r="AT231" s="549"/>
      <c r="AU231" s="549"/>
      <c r="AV231" s="549"/>
      <c r="AW231" s="549"/>
      <c r="AX231" s="549"/>
      <c r="AY231" s="549"/>
      <c r="AZ231" s="549"/>
      <c r="BA231" s="549"/>
      <c r="BB231" s="549"/>
      <c r="BC231" s="549"/>
      <c r="BD231" s="549"/>
      <c r="BE231" s="549"/>
      <c r="BF231" s="549"/>
      <c r="BG231" s="549"/>
      <c r="BH231" s="549"/>
      <c r="BI231" s="549"/>
      <c r="BJ231" s="549"/>
    </row>
    <row r="232" spans="1:62" s="510" customFormat="1">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c r="AA232" s="549"/>
      <c r="AB232" s="549"/>
      <c r="AC232" s="549"/>
      <c r="AD232" s="549"/>
      <c r="AE232" s="549"/>
      <c r="AF232" s="549"/>
      <c r="AG232" s="549"/>
      <c r="AH232" s="549"/>
      <c r="AI232" s="549"/>
      <c r="AJ232" s="549"/>
      <c r="AK232" s="549"/>
      <c r="AL232" s="549"/>
      <c r="AM232" s="549"/>
      <c r="AN232" s="549"/>
      <c r="AO232" s="549"/>
      <c r="AP232" s="549"/>
      <c r="AQ232" s="549"/>
      <c r="AR232" s="549"/>
      <c r="AS232" s="549"/>
      <c r="AT232" s="549"/>
      <c r="AU232" s="549"/>
      <c r="AV232" s="549"/>
      <c r="AW232" s="549"/>
      <c r="AX232" s="549"/>
      <c r="AY232" s="549"/>
      <c r="AZ232" s="549"/>
      <c r="BA232" s="549"/>
      <c r="BB232" s="549"/>
      <c r="BC232" s="549"/>
      <c r="BD232" s="549"/>
      <c r="BE232" s="549"/>
      <c r="BF232" s="549"/>
      <c r="BG232" s="549"/>
      <c r="BH232" s="549"/>
      <c r="BI232" s="549"/>
      <c r="BJ232" s="549"/>
    </row>
    <row r="233" spans="1:62" s="510" customFormat="1">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c r="AA233" s="549"/>
      <c r="AB233" s="549"/>
      <c r="AC233" s="549"/>
      <c r="AD233" s="549"/>
      <c r="AE233" s="549"/>
      <c r="AF233" s="549"/>
      <c r="AG233" s="549"/>
      <c r="AH233" s="549"/>
      <c r="AI233" s="549"/>
      <c r="AJ233" s="549"/>
      <c r="AK233" s="549"/>
      <c r="AL233" s="549"/>
      <c r="AM233" s="549"/>
      <c r="AN233" s="549"/>
      <c r="AO233" s="549"/>
      <c r="AP233" s="549"/>
      <c r="AQ233" s="549"/>
      <c r="AR233" s="549"/>
      <c r="AS233" s="549"/>
      <c r="AT233" s="549"/>
      <c r="AU233" s="549"/>
      <c r="AV233" s="549"/>
      <c r="AW233" s="549"/>
      <c r="AX233" s="549"/>
      <c r="AY233" s="549"/>
      <c r="AZ233" s="549"/>
      <c r="BA233" s="549"/>
      <c r="BB233" s="549"/>
      <c r="BC233" s="549"/>
      <c r="BD233" s="549"/>
      <c r="BE233" s="549"/>
      <c r="BF233" s="549"/>
      <c r="BG233" s="549"/>
      <c r="BH233" s="549"/>
      <c r="BI233" s="549"/>
      <c r="BJ233" s="549"/>
    </row>
    <row r="234" spans="1:62" s="510" customFormat="1">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c r="AA234" s="549"/>
      <c r="AB234" s="549"/>
      <c r="AC234" s="549"/>
      <c r="AD234" s="549"/>
      <c r="AE234" s="549"/>
      <c r="AF234" s="549"/>
      <c r="AG234" s="549"/>
      <c r="AH234" s="549"/>
      <c r="AI234" s="549"/>
      <c r="AJ234" s="549"/>
      <c r="AK234" s="549"/>
      <c r="AL234" s="549"/>
      <c r="AM234" s="549"/>
      <c r="AN234" s="549"/>
      <c r="AO234" s="549"/>
      <c r="AP234" s="549"/>
      <c r="AQ234" s="549"/>
      <c r="AR234" s="549"/>
      <c r="AS234" s="549"/>
      <c r="AT234" s="549"/>
      <c r="AU234" s="549"/>
      <c r="AV234" s="549"/>
      <c r="AW234" s="549"/>
      <c r="AX234" s="549"/>
      <c r="AY234" s="549"/>
      <c r="AZ234" s="549"/>
      <c r="BA234" s="549"/>
      <c r="BB234" s="549"/>
      <c r="BC234" s="549"/>
      <c r="BD234" s="549"/>
      <c r="BE234" s="549"/>
      <c r="BF234" s="549"/>
      <c r="BG234" s="549"/>
      <c r="BH234" s="549"/>
      <c r="BI234" s="549"/>
      <c r="BJ234" s="549"/>
    </row>
    <row r="235" spans="1:62" s="510" customFormat="1">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c r="AA235" s="549"/>
      <c r="AB235" s="549"/>
      <c r="AC235" s="549"/>
      <c r="AD235" s="549"/>
      <c r="AE235" s="549"/>
      <c r="AF235" s="549"/>
      <c r="AG235" s="549"/>
      <c r="AH235" s="549"/>
      <c r="AI235" s="549"/>
      <c r="AJ235" s="549"/>
      <c r="AK235" s="549"/>
      <c r="AL235" s="549"/>
      <c r="AM235" s="549"/>
      <c r="AN235" s="549"/>
      <c r="AO235" s="549"/>
      <c r="AP235" s="549"/>
      <c r="AQ235" s="549"/>
      <c r="AR235" s="549"/>
      <c r="AS235" s="549"/>
      <c r="AT235" s="549"/>
      <c r="AU235" s="549"/>
      <c r="AV235" s="549"/>
      <c r="AW235" s="549"/>
      <c r="AX235" s="549"/>
      <c r="AY235" s="549"/>
      <c r="AZ235" s="549"/>
      <c r="BA235" s="549"/>
      <c r="BB235" s="549"/>
      <c r="BC235" s="549"/>
      <c r="BD235" s="549"/>
      <c r="BE235" s="549"/>
      <c r="BF235" s="549"/>
      <c r="BG235" s="549"/>
      <c r="BH235" s="549"/>
      <c r="BI235" s="549"/>
      <c r="BJ235" s="549"/>
    </row>
    <row r="236" spans="1:62" s="510" customFormat="1">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c r="AA236" s="549"/>
      <c r="AB236" s="549"/>
      <c r="AC236" s="549"/>
      <c r="AD236" s="549"/>
      <c r="AE236" s="549"/>
      <c r="AF236" s="549"/>
      <c r="AG236" s="549"/>
      <c r="AH236" s="549"/>
      <c r="AI236" s="549"/>
      <c r="AJ236" s="549"/>
      <c r="AK236" s="549"/>
      <c r="AL236" s="549"/>
      <c r="AM236" s="549"/>
      <c r="AN236" s="549"/>
      <c r="AO236" s="549"/>
      <c r="AP236" s="549"/>
      <c r="AQ236" s="549"/>
      <c r="AR236" s="549"/>
      <c r="AS236" s="549"/>
      <c r="AT236" s="549"/>
      <c r="AU236" s="549"/>
      <c r="AV236" s="549"/>
      <c r="AW236" s="549"/>
      <c r="AX236" s="549"/>
      <c r="AY236" s="549"/>
      <c r="AZ236" s="549"/>
      <c r="BA236" s="549"/>
      <c r="BB236" s="549"/>
      <c r="BC236" s="549"/>
      <c r="BD236" s="549"/>
      <c r="BE236" s="549"/>
      <c r="BF236" s="549"/>
      <c r="BG236" s="549"/>
      <c r="BH236" s="549"/>
      <c r="BI236" s="549"/>
      <c r="BJ236" s="549"/>
    </row>
    <row r="237" spans="1:62" s="510" customFormat="1">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c r="AA237" s="549"/>
      <c r="AB237" s="549"/>
      <c r="AC237" s="549"/>
      <c r="AD237" s="549"/>
      <c r="AE237" s="549"/>
      <c r="AF237" s="549"/>
      <c r="AG237" s="549"/>
      <c r="AH237" s="549"/>
      <c r="AI237" s="549"/>
      <c r="AJ237" s="549"/>
      <c r="AK237" s="549"/>
      <c r="AL237" s="549"/>
      <c r="AM237" s="549"/>
      <c r="AN237" s="549"/>
      <c r="AO237" s="549"/>
      <c r="AP237" s="549"/>
      <c r="AQ237" s="549"/>
      <c r="AR237" s="549"/>
      <c r="AS237" s="549"/>
      <c r="AT237" s="549"/>
      <c r="AU237" s="549"/>
      <c r="AV237" s="549"/>
      <c r="AW237" s="549"/>
      <c r="AX237" s="549"/>
      <c r="AY237" s="549"/>
      <c r="AZ237" s="549"/>
      <c r="BA237" s="549"/>
      <c r="BB237" s="549"/>
      <c r="BC237" s="549"/>
      <c r="BD237" s="549"/>
      <c r="BE237" s="549"/>
      <c r="BF237" s="549"/>
      <c r="BG237" s="549"/>
      <c r="BH237" s="549"/>
      <c r="BI237" s="549"/>
      <c r="BJ237" s="549"/>
    </row>
    <row r="238" spans="1:62" s="510" customFormat="1">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c r="AA238" s="549"/>
      <c r="AB238" s="549"/>
      <c r="AC238" s="549"/>
      <c r="AD238" s="549"/>
      <c r="AE238" s="549"/>
      <c r="AF238" s="549"/>
      <c r="AG238" s="549"/>
      <c r="AH238" s="549"/>
      <c r="AI238" s="549"/>
      <c r="AJ238" s="549"/>
      <c r="AK238" s="549"/>
      <c r="AL238" s="549"/>
      <c r="AM238" s="549"/>
      <c r="AN238" s="549"/>
      <c r="AO238" s="549"/>
      <c r="AP238" s="549"/>
      <c r="AQ238" s="549"/>
      <c r="AR238" s="549"/>
      <c r="AS238" s="549"/>
      <c r="AT238" s="549"/>
      <c r="AU238" s="549"/>
      <c r="AV238" s="549"/>
      <c r="AW238" s="549"/>
      <c r="AX238" s="549"/>
      <c r="AY238" s="549"/>
      <c r="AZ238" s="549"/>
      <c r="BA238" s="549"/>
      <c r="BB238" s="549"/>
      <c r="BC238" s="549"/>
      <c r="BD238" s="549"/>
      <c r="BE238" s="549"/>
      <c r="BF238" s="549"/>
      <c r="BG238" s="549"/>
      <c r="BH238" s="549"/>
      <c r="BI238" s="549"/>
      <c r="BJ238" s="549"/>
    </row>
    <row r="239" spans="1:62" s="510" customFormat="1">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c r="AA239" s="549"/>
      <c r="AB239" s="549"/>
      <c r="AC239" s="549"/>
      <c r="AD239" s="549"/>
      <c r="AE239" s="549"/>
      <c r="AF239" s="549"/>
      <c r="AG239" s="549"/>
      <c r="AH239" s="549"/>
      <c r="AI239" s="549"/>
      <c r="AJ239" s="549"/>
      <c r="AK239" s="549"/>
      <c r="AL239" s="549"/>
      <c r="AM239" s="549"/>
      <c r="AN239" s="549"/>
      <c r="AO239" s="549"/>
      <c r="AP239" s="549"/>
      <c r="AQ239" s="549"/>
      <c r="AR239" s="549"/>
      <c r="AS239" s="549"/>
      <c r="AT239" s="549"/>
      <c r="AU239" s="549"/>
      <c r="AV239" s="549"/>
      <c r="AW239" s="549"/>
      <c r="AX239" s="549"/>
      <c r="AY239" s="549"/>
      <c r="AZ239" s="549"/>
      <c r="BA239" s="549"/>
      <c r="BB239" s="549"/>
      <c r="BC239" s="549"/>
      <c r="BD239" s="549"/>
      <c r="BE239" s="549"/>
      <c r="BF239" s="549"/>
      <c r="BG239" s="549"/>
      <c r="BH239" s="549"/>
      <c r="BI239" s="549"/>
      <c r="BJ239" s="549"/>
    </row>
    <row r="240" spans="1:62"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C8" sqref="C8"/>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5"/>
      <c r="C1" s="16"/>
      <c r="D1" s="16"/>
      <c r="E1" s="16"/>
      <c r="F1" s="16"/>
      <c r="G1" s="16"/>
      <c r="H1" s="16"/>
      <c r="I1" s="16"/>
      <c r="J1" s="16"/>
      <c r="K1" s="16"/>
      <c r="L1" s="16"/>
      <c r="M1" s="16"/>
      <c r="N1" s="16"/>
      <c r="O1" s="17"/>
      <c r="P1" s="166"/>
    </row>
    <row r="2" spans="2:18" ht="20.25" customHeight="1">
      <c r="B2" s="145" t="s">
        <v>34</v>
      </c>
      <c r="C2" s="919" t="str">
        <f>Prevention!D2</f>
        <v>USAID Tujenge Jamii</v>
      </c>
      <c r="D2" s="919"/>
      <c r="E2" s="919"/>
      <c r="F2" s="919"/>
      <c r="G2" s="487" t="str">
        <f>IFERROR(VLOOKUP(C2,Facilities!F1:H300,2,FALSE),"")</f>
        <v/>
      </c>
      <c r="H2" s="1003" t="s">
        <v>66</v>
      </c>
      <c r="I2" s="1003"/>
      <c r="J2" s="1003"/>
      <c r="K2" s="143" t="str">
        <f>IFERROR(VLOOKUP(C2,Facilities!F1:H300,3,FALSE),"")</f>
        <v/>
      </c>
      <c r="L2" s="205"/>
      <c r="M2" s="273" t="s">
        <v>35</v>
      </c>
      <c r="N2" s="781">
        <f>HTS_INDEX!A2</f>
        <v>0</v>
      </c>
      <c r="O2" s="781"/>
      <c r="P2" s="166"/>
    </row>
    <row r="3" spans="2:18" ht="18.75" customHeight="1">
      <c r="B3" s="933" t="str">
        <f>CONCATENATE(K2,": HTS_INDEX (Facility)")</f>
        <v>: HTS_INDEX (Facility)</v>
      </c>
      <c r="C3" s="1004"/>
      <c r="D3" s="1004"/>
      <c r="E3" s="1004"/>
      <c r="F3" s="1004"/>
      <c r="G3" s="1004"/>
      <c r="H3" s="1004"/>
      <c r="I3" s="1004"/>
      <c r="J3" s="1004"/>
      <c r="K3" s="1004"/>
      <c r="L3" s="1004"/>
      <c r="M3" s="1004"/>
      <c r="N3" s="1004"/>
      <c r="O3" s="1004"/>
      <c r="P3" s="1004"/>
      <c r="Q3" s="266"/>
      <c r="R3" s="266"/>
    </row>
    <row r="4" spans="2:18" ht="15" customHeight="1">
      <c r="B4" s="920" t="s">
        <v>0</v>
      </c>
      <c r="C4" s="921"/>
      <c r="D4" s="1006" t="s">
        <v>92</v>
      </c>
      <c r="E4" s="1007"/>
      <c r="F4" s="1007"/>
      <c r="G4" s="1007"/>
      <c r="H4" s="1007"/>
      <c r="I4" s="1007"/>
      <c r="J4" s="1007"/>
      <c r="K4" s="1007"/>
      <c r="L4" s="1007"/>
      <c r="M4" s="1007"/>
      <c r="N4" s="1007"/>
      <c r="O4" s="1007"/>
      <c r="P4" s="1008"/>
    </row>
    <row r="5" spans="2:18" ht="11.25" customHeight="1">
      <c r="B5" s="922"/>
      <c r="C5" s="1005"/>
      <c r="D5" s="1009"/>
      <c r="E5" s="1010"/>
      <c r="F5" s="1010"/>
      <c r="G5" s="1010"/>
      <c r="H5" s="1010"/>
      <c r="I5" s="1010"/>
      <c r="J5" s="1010"/>
      <c r="K5" s="1010"/>
      <c r="L5" s="1010"/>
      <c r="M5" s="1010"/>
      <c r="N5" s="1010"/>
      <c r="O5" s="1010"/>
      <c r="P5" s="1011"/>
    </row>
    <row r="6" spans="2:18" ht="6.75" customHeight="1">
      <c r="B6" s="103"/>
      <c r="C6" s="104"/>
      <c r="D6" s="258"/>
      <c r="E6" s="258"/>
      <c r="F6" s="258"/>
      <c r="G6" s="258"/>
      <c r="H6" s="258"/>
      <c r="I6" s="258"/>
      <c r="J6" s="258"/>
      <c r="K6" s="258"/>
      <c r="L6" s="258"/>
      <c r="M6" s="258"/>
      <c r="N6" s="258"/>
      <c r="O6" s="258"/>
      <c r="P6" s="241"/>
    </row>
    <row r="7" spans="2:18" ht="24.75" customHeight="1">
      <c r="B7" s="152" t="s">
        <v>2</v>
      </c>
      <c r="C7" s="156" t="str">
        <f>IF(SUM(C36,C45,C54,F64,F67)=0,"subtotal",SUM(C36,C45,C54,F64,F67))</f>
        <v>subtotal</v>
      </c>
      <c r="D7" s="167"/>
      <c r="E7" s="167"/>
      <c r="F7" s="167"/>
      <c r="G7" s="167"/>
      <c r="H7" s="167"/>
      <c r="I7" s="167"/>
      <c r="J7" s="167"/>
      <c r="K7" s="167"/>
      <c r="L7" s="167"/>
      <c r="M7" s="167"/>
      <c r="N7" s="167"/>
      <c r="O7" s="167"/>
      <c r="P7" s="185"/>
    </row>
    <row r="8" spans="2:18" ht="6.6" customHeight="1">
      <c r="B8" s="152"/>
      <c r="C8" s="168"/>
      <c r="D8" s="167"/>
      <c r="E8" s="167"/>
      <c r="F8" s="167"/>
      <c r="G8" s="167"/>
      <c r="H8" s="167"/>
      <c r="I8" s="167"/>
      <c r="J8" s="167"/>
      <c r="K8" s="167"/>
      <c r="L8" s="167"/>
      <c r="M8" s="167"/>
      <c r="N8" s="167"/>
      <c r="O8" s="167"/>
      <c r="P8" s="185"/>
    </row>
    <row r="9" spans="2:18" ht="27.6" customHeight="1">
      <c r="B9" s="1024" t="s">
        <v>3</v>
      </c>
      <c r="C9" s="1025"/>
      <c r="D9" s="1026" t="s">
        <v>93</v>
      </c>
      <c r="E9" s="1027"/>
      <c r="F9" s="1027"/>
      <c r="G9" s="1027"/>
      <c r="H9" s="1027"/>
      <c r="I9" s="1027"/>
      <c r="J9" s="1027"/>
      <c r="K9" s="1027"/>
      <c r="L9" s="1027"/>
      <c r="M9" s="1027"/>
      <c r="N9" s="1027"/>
      <c r="O9" s="1027"/>
      <c r="P9" s="241"/>
    </row>
    <row r="10" spans="2:18" ht="27" customHeight="1">
      <c r="B10" s="260"/>
      <c r="C10" s="267"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c r="B11" s="152" t="s">
        <v>37</v>
      </c>
      <c r="C11" s="579">
        <f>SUMPRODUCT(($G$2=HTS_INDEX!$E$2:$E$350)*(HTS_INDEX!G$2:G$350))</f>
        <v>0</v>
      </c>
      <c r="D11" s="579">
        <f>SUMPRODUCT(($G$2=HTS_INDEX!$E$2:$E$350)*(HTS_INDEX!H$2:H$350))</f>
        <v>0</v>
      </c>
      <c r="E11" s="579">
        <f>SUMPRODUCT(($G$2=HTS_INDEX!$E$2:$E$350)*(HTS_INDEX!I$2:I$350))</f>
        <v>0</v>
      </c>
      <c r="F11" s="579">
        <f>SUMPRODUCT(($G$2=HTS_INDEX!$E$2:$E$350)*(HTS_INDEX!J$2:J$350))</f>
        <v>0</v>
      </c>
      <c r="G11" s="579">
        <f>SUMPRODUCT(($G$2=HTS_INDEX!$E$2:$E$350)*(HTS_INDEX!K$2:K$350))</f>
        <v>0</v>
      </c>
      <c r="H11" s="579">
        <f>SUMPRODUCT(($G$2=HTS_INDEX!$E$2:$E$350)*(HTS_INDEX!L$2:L$350))</f>
        <v>0</v>
      </c>
      <c r="I11" s="579">
        <f>SUMPRODUCT(($G$2=HTS_INDEX!$E$2:$E$350)*(HTS_INDEX!M$2:M$350))</f>
        <v>0</v>
      </c>
      <c r="J11" s="579">
        <f>SUMPRODUCT(($G$2=HTS_INDEX!$E$2:$E$350)*(HTS_INDEX!N$2:N$350))</f>
        <v>0</v>
      </c>
      <c r="K11" s="579">
        <f>SUMPRODUCT(($G$2=HTS_INDEX!$E$2:$E$350)*(HTS_INDEX!O$2:O$350))</f>
        <v>0</v>
      </c>
      <c r="L11" s="579">
        <f>SUMPRODUCT(($G$2=HTS_INDEX!$E$2:$E$350)*(HTS_INDEX!P$2:P$350))</f>
        <v>0</v>
      </c>
      <c r="M11" s="579">
        <f>SUMPRODUCT(($G$2=HTS_INDEX!$E$2:$E$350)*(HTS_INDEX!Q$2:Q$350))</f>
        <v>0</v>
      </c>
      <c r="N11" s="579">
        <f>SUMPRODUCT(($G$2=HTS_INDEX!$E$2:$E$350)*(HTS_INDEX!R$2:R$350))</f>
        <v>0</v>
      </c>
      <c r="O11" s="579">
        <f>SUMPRODUCT(($G$2=HTS_INDEX!$E$2:$E$350)*(HTS_INDEX!S$2:S$350))</f>
        <v>0</v>
      </c>
      <c r="P11" s="592" t="str">
        <f>IF(SUM(C11:O11)=0,"subtotal",SUM(C11:O11))</f>
        <v>subtotal</v>
      </c>
    </row>
    <row r="12" spans="2:18">
      <c r="B12" s="226"/>
      <c r="C12" s="225"/>
      <c r="D12" s="225"/>
      <c r="E12" s="225"/>
      <c r="F12" s="225"/>
      <c r="G12" s="225"/>
      <c r="H12" s="225"/>
      <c r="I12" s="225"/>
      <c r="J12" s="225"/>
      <c r="K12" s="225"/>
      <c r="L12" s="225"/>
      <c r="M12" s="225"/>
      <c r="N12" s="225"/>
      <c r="O12" s="225"/>
      <c r="P12" s="238"/>
    </row>
    <row r="13" spans="2:18">
      <c r="B13" s="272"/>
      <c r="P13" s="166"/>
    </row>
    <row r="14" spans="2:18" ht="19.5" customHeight="1">
      <c r="B14" s="152" t="s">
        <v>39</v>
      </c>
      <c r="C14" s="579">
        <f>SUMPRODUCT(($G$2=HTS_INDEX!$E$2:$E$350)*(HTS_INDEX!T$2:T$350))</f>
        <v>0</v>
      </c>
      <c r="D14" s="579">
        <f>SUMPRODUCT(($G$2=HTS_INDEX!$E$2:$E$350)*(HTS_INDEX!U$2:U$350))</f>
        <v>0</v>
      </c>
      <c r="E14" s="579">
        <f>SUMPRODUCT(($G$2=HTS_INDEX!$E$2:$E$350)*(HTS_INDEX!V$2:V$350))</f>
        <v>0</v>
      </c>
      <c r="F14" s="579">
        <f>SUMPRODUCT(($G$2=HTS_INDEX!$E$2:$E$350)*(HTS_INDEX!W$2:W$350))</f>
        <v>0</v>
      </c>
      <c r="G14" s="579">
        <f>SUMPRODUCT(($G$2=HTS_INDEX!$E$2:$E$350)*(HTS_INDEX!X$2:X$350))</f>
        <v>0</v>
      </c>
      <c r="H14" s="579">
        <f>SUMPRODUCT(($G$2=HTS_INDEX!$E$2:$E$350)*(HTS_INDEX!Y$2:Y$350))</f>
        <v>0</v>
      </c>
      <c r="I14" s="579">
        <f>SUMPRODUCT(($G$2=HTS_INDEX!$E$2:$E$350)*(HTS_INDEX!Z$2:Z$350))</f>
        <v>0</v>
      </c>
      <c r="J14" s="579">
        <f>SUMPRODUCT(($G$2=HTS_INDEX!$E$2:$E$350)*(HTS_INDEX!AA$2:AA$350))</f>
        <v>0</v>
      </c>
      <c r="K14" s="579">
        <f>SUMPRODUCT(($G$2=HTS_INDEX!$E$2:$E$350)*(HTS_INDEX!AB$2:AB$350))</f>
        <v>0</v>
      </c>
      <c r="L14" s="579">
        <f>SUMPRODUCT(($G$2=HTS_INDEX!$E$2:$E$350)*(HTS_INDEX!AC$2:AC$350))</f>
        <v>0</v>
      </c>
      <c r="M14" s="579">
        <f>SUMPRODUCT(($G$2=HTS_INDEX!$E$2:$E$350)*(HTS_INDEX!AD$2:AD$350))</f>
        <v>0</v>
      </c>
      <c r="N14" s="579">
        <f>SUMPRODUCT(($G$2=HTS_INDEX!$E$2:$E$350)*(HTS_INDEX!AE$2:AE$350))</f>
        <v>0</v>
      </c>
      <c r="O14" s="579">
        <f>SUMPRODUCT(($G$2=HTS_INDEX!$E$2:$E$350)*(HTS_INDEX!AF$2:AF$350))</f>
        <v>0</v>
      </c>
      <c r="P14" s="574" t="str">
        <f>IF(SUM(C14:O14)=0,"subtotal",SUM(C14:O14))</f>
        <v>subtotal</v>
      </c>
    </row>
    <row r="15" spans="2:18">
      <c r="B15" s="226"/>
      <c r="C15" s="225"/>
      <c r="D15" s="225"/>
      <c r="E15" s="225"/>
      <c r="F15" s="225"/>
      <c r="G15" s="225"/>
      <c r="H15" s="225"/>
      <c r="I15" s="225"/>
      <c r="J15" s="225"/>
      <c r="K15" s="225"/>
      <c r="L15" s="225"/>
      <c r="M15" s="225"/>
      <c r="N15" s="225"/>
      <c r="O15" s="225"/>
      <c r="P15" s="238"/>
    </row>
    <row r="16" spans="2:18" ht="27.6" customHeight="1">
      <c r="B16" s="1024" t="s">
        <v>3</v>
      </c>
      <c r="C16" s="1025"/>
      <c r="D16" s="1026" t="s">
        <v>94</v>
      </c>
      <c r="E16" s="1027"/>
      <c r="F16" s="1027"/>
      <c r="G16" s="1027"/>
      <c r="H16" s="1027"/>
      <c r="I16" s="1027"/>
      <c r="J16" s="1027"/>
      <c r="K16" s="1027"/>
      <c r="L16" s="1027"/>
      <c r="M16" s="1027"/>
      <c r="N16" s="1027"/>
      <c r="O16" s="1027"/>
      <c r="P16" s="241"/>
    </row>
    <row r="17" spans="2:16" ht="27" customHeight="1">
      <c r="B17" s="260"/>
      <c r="C17" s="267"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3.1" customHeight="1">
      <c r="B18" s="152" t="s">
        <v>37</v>
      </c>
      <c r="C18" s="579">
        <f>SUMPRODUCT(($G$2=HTS_INDEX!$E$2:$E$350)*(HTS_INDEX!AG$2:AG$350))</f>
        <v>0</v>
      </c>
      <c r="D18" s="579">
        <f>SUMPRODUCT(($G$2=HTS_INDEX!$E$2:$E$350)*(HTS_INDEX!AH$2:AH$350))</f>
        <v>0</v>
      </c>
      <c r="E18" s="579">
        <f>SUMPRODUCT(($G$2=HTS_INDEX!$E$2:$E$350)*(HTS_INDEX!AI$2:AI$350))</f>
        <v>0</v>
      </c>
      <c r="F18" s="579">
        <f>SUMPRODUCT(($G$2=HTS_INDEX!$E$2:$E$350)*(HTS_INDEX!AJ$2:AJ$350))</f>
        <v>0</v>
      </c>
      <c r="G18" s="579">
        <f>SUMPRODUCT(($G$2=HTS_INDEX!$E$2:$E$350)*(HTS_INDEX!AK$2:AK$350))</f>
        <v>0</v>
      </c>
      <c r="H18" s="579">
        <f>SUMPRODUCT(($G$2=HTS_INDEX!$E$2:$E$350)*(HTS_INDEX!AL$2:AL$350))</f>
        <v>0</v>
      </c>
      <c r="I18" s="579">
        <f>SUMPRODUCT(($G$2=HTS_INDEX!$E$2:$E$350)*(HTS_INDEX!AM$2:AM$350))</f>
        <v>0</v>
      </c>
      <c r="J18" s="579">
        <f>SUMPRODUCT(($G$2=HTS_INDEX!$E$2:$E$350)*(HTS_INDEX!AN$2:AN$350))</f>
        <v>0</v>
      </c>
      <c r="K18" s="579">
        <f>SUMPRODUCT(($G$2=HTS_INDEX!$E$2:$E$350)*(HTS_INDEX!AO$2:AO$350))</f>
        <v>0</v>
      </c>
      <c r="L18" s="579">
        <f>SUMPRODUCT(($G$2=HTS_INDEX!$E$2:$E$350)*(HTS_INDEX!AP$2:AP$350))</f>
        <v>0</v>
      </c>
      <c r="M18" s="579">
        <f>SUMPRODUCT(($G$2=HTS_INDEX!$E$2:$E$350)*(HTS_INDEX!AQ$2:AQ$350))</f>
        <v>0</v>
      </c>
      <c r="N18" s="579">
        <f>SUMPRODUCT(($G$2=HTS_INDEX!$E$2:$E$350)*(HTS_INDEX!AR$2:AR$350))</f>
        <v>0</v>
      </c>
      <c r="O18" s="579">
        <f>SUMPRODUCT(($G$2=HTS_INDEX!$E$2:$E$350)*(HTS_INDEX!AS$2:AS$350))</f>
        <v>0</v>
      </c>
      <c r="P18" s="592"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69"/>
      <c r="C20" s="264"/>
      <c r="D20" s="264"/>
      <c r="E20" s="264"/>
      <c r="F20" s="264"/>
      <c r="G20" s="264"/>
      <c r="H20" s="264"/>
      <c r="I20" s="264"/>
      <c r="J20" s="264"/>
      <c r="K20" s="264"/>
      <c r="L20" s="264"/>
      <c r="M20" s="264"/>
      <c r="N20" s="264"/>
      <c r="O20" s="264"/>
      <c r="P20" s="241"/>
    </row>
    <row r="21" spans="2:16" ht="22.5" customHeight="1">
      <c r="B21" s="152" t="s">
        <v>39</v>
      </c>
      <c r="C21" s="579">
        <f>SUMPRODUCT(($G$2=HTS_INDEX!$E$2:$E$350)*(HTS_INDEX!AT$2:AT$350))</f>
        <v>0</v>
      </c>
      <c r="D21" s="579">
        <f>SUMPRODUCT(($G$2=HTS_INDEX!$E$2:$E$350)*(HTS_INDEX!AU$2:AU$350))</f>
        <v>0</v>
      </c>
      <c r="E21" s="579">
        <f>SUMPRODUCT(($G$2=HTS_INDEX!$E$2:$E$350)*(HTS_INDEX!AV$2:AV$350))</f>
        <v>0</v>
      </c>
      <c r="F21" s="579">
        <f>SUMPRODUCT(($G$2=HTS_INDEX!$E$2:$E$350)*(HTS_INDEX!AW$2:AW$350))</f>
        <v>0</v>
      </c>
      <c r="G21" s="579">
        <f>SUMPRODUCT(($G$2=HTS_INDEX!$E$2:$E$350)*(HTS_INDEX!AX$2:AX$350))</f>
        <v>0</v>
      </c>
      <c r="H21" s="579">
        <f>SUMPRODUCT(($G$2=HTS_INDEX!$E$2:$E$350)*(HTS_INDEX!AY$2:AY$350))</f>
        <v>0</v>
      </c>
      <c r="I21" s="579">
        <f>SUMPRODUCT(($G$2=HTS_INDEX!$E$2:$E$350)*(HTS_INDEX!AZ$2:AZ$350))</f>
        <v>0</v>
      </c>
      <c r="J21" s="579">
        <f>SUMPRODUCT(($G$2=HTS_INDEX!$E$2:$E$350)*(HTS_INDEX!BA$2:BA$350))</f>
        <v>0</v>
      </c>
      <c r="K21" s="579">
        <f>SUMPRODUCT(($G$2=HTS_INDEX!$E$2:$E$350)*(HTS_INDEX!BB$2:BB$350))</f>
        <v>0</v>
      </c>
      <c r="L21" s="579">
        <f>SUMPRODUCT(($G$2=HTS_INDEX!$E$2:$E$350)*(HTS_INDEX!BC$2:BC$350))</f>
        <v>0</v>
      </c>
      <c r="M21" s="579">
        <f>SUMPRODUCT(($G$2=HTS_INDEX!$E$2:$E$350)*(HTS_INDEX!BD$2:BD$350))</f>
        <v>0</v>
      </c>
      <c r="N21" s="579">
        <f>SUMPRODUCT(($G$2=HTS_INDEX!$E$2:$E$350)*(HTS_INDEX!BE$2:BE$350))</f>
        <v>0</v>
      </c>
      <c r="O21" s="579">
        <f>SUMPRODUCT(($G$2=HTS_INDEX!$E$2:$E$350)*(HTS_INDEX!BF$2:BF$350))</f>
        <v>0</v>
      </c>
      <c r="P21" s="593" t="str">
        <f>IF(SUM(C21:O21)=0,"subtotal",SUM(C21:O21))</f>
        <v>subtotal</v>
      </c>
    </row>
    <row r="22" spans="2:16" ht="14.1" customHeight="1">
      <c r="B22" s="257"/>
      <c r="C22" s="225"/>
      <c r="D22" s="225"/>
      <c r="E22" s="225"/>
      <c r="F22" s="225"/>
      <c r="G22" s="225"/>
      <c r="H22" s="225"/>
      <c r="I22" s="225"/>
      <c r="J22" s="225"/>
      <c r="K22" s="225"/>
      <c r="L22" s="225"/>
      <c r="M22" s="225"/>
      <c r="N22" s="225"/>
      <c r="O22" s="225"/>
      <c r="P22" s="238"/>
    </row>
    <row r="23" spans="2:16" ht="27.6" customHeight="1">
      <c r="B23" s="1024" t="s">
        <v>3</v>
      </c>
      <c r="C23" s="1025"/>
      <c r="D23" s="1028" t="s">
        <v>95</v>
      </c>
      <c r="E23" s="1029"/>
      <c r="F23" s="1029"/>
      <c r="G23" s="1029"/>
      <c r="H23" s="1029"/>
      <c r="I23" s="1029"/>
      <c r="J23" s="1029"/>
      <c r="K23" s="1029"/>
      <c r="L23" s="1029"/>
      <c r="M23" s="1029"/>
      <c r="N23" s="1029"/>
      <c r="O23" s="1029"/>
      <c r="P23" s="1030"/>
    </row>
    <row r="24" spans="2:16" ht="27" customHeight="1">
      <c r="B24" s="260"/>
      <c r="C24" s="271" t="s">
        <v>5</v>
      </c>
      <c r="D24" s="270" t="s">
        <v>52</v>
      </c>
      <c r="E24" s="270" t="s">
        <v>96</v>
      </c>
      <c r="F24" s="153"/>
      <c r="G24" s="153"/>
      <c r="H24" s="153"/>
      <c r="I24" s="153"/>
      <c r="J24" s="153"/>
      <c r="K24" s="153"/>
      <c r="L24" s="153"/>
      <c r="M24" s="153"/>
      <c r="N24" s="153"/>
      <c r="O24" s="153"/>
      <c r="P24" s="130"/>
    </row>
    <row r="25" spans="2:16" ht="23.85" customHeight="1">
      <c r="B25" s="152" t="s">
        <v>37</v>
      </c>
      <c r="C25" s="579" cm="1">
        <f t="array" ref="C25">SUMPRODUCT(($G$2=HTS_INDEX!$E$2:$E$350)*(HTS_INDEX!BG$2:BG$350))</f>
        <v>0</v>
      </c>
      <c r="D25" s="579">
        <f>SUMPRODUCT(($G$2=HTS_INDEX!$E$2:$E$350)*(HTS_INDEX!BH$2:BH$350))</f>
        <v>0</v>
      </c>
      <c r="E25" s="579">
        <f>SUMPRODUCT(($G$2=HTS_INDEX!$E$2:$E$350)*(HTS_INDEX!BI$2:BI$350))</f>
        <v>0</v>
      </c>
      <c r="F25" s="177"/>
      <c r="G25" s="177"/>
      <c r="H25" s="177"/>
      <c r="I25" s="177"/>
      <c r="J25" s="177"/>
      <c r="K25" s="177"/>
      <c r="L25" s="177"/>
      <c r="M25" s="177"/>
      <c r="N25" s="177"/>
      <c r="O25" s="177"/>
      <c r="P25" s="154"/>
    </row>
    <row r="26" spans="2:16" ht="7.5" customHeight="1">
      <c r="B26" s="226"/>
      <c r="C26" s="225"/>
      <c r="D26" s="225"/>
      <c r="E26" s="225"/>
      <c r="F26" s="225"/>
      <c r="G26" s="225"/>
      <c r="H26" s="225"/>
      <c r="I26" s="225"/>
      <c r="J26" s="225"/>
      <c r="K26" s="225"/>
      <c r="L26" s="225"/>
      <c r="M26" s="225"/>
      <c r="N26" s="225"/>
      <c r="O26" s="225"/>
      <c r="P26" s="238"/>
    </row>
    <row r="27" spans="2:16">
      <c r="B27" s="269"/>
      <c r="C27" s="264"/>
      <c r="D27" s="264"/>
      <c r="E27" s="264"/>
      <c r="F27" s="264"/>
      <c r="G27" s="264"/>
      <c r="H27" s="264"/>
      <c r="I27" s="264"/>
      <c r="J27" s="264"/>
      <c r="K27" s="264"/>
      <c r="L27" s="264"/>
      <c r="M27" s="264"/>
      <c r="N27" s="264"/>
      <c r="O27" s="264"/>
      <c r="P27" s="241"/>
    </row>
    <row r="28" spans="2:16" ht="23.85" customHeight="1">
      <c r="B28" s="152" t="s">
        <v>39</v>
      </c>
      <c r="C28" s="579">
        <f>SUMPRODUCT(($G$2=HTS_INDEX!$E$2:$E$350)*(HTS_INDEX!BJ$2:BJ$350))</f>
        <v>0</v>
      </c>
      <c r="D28" s="579">
        <f>SUMPRODUCT(($G$2=HTS_INDEX!$E$2:$E$350)*(HTS_INDEX!BK$2:BK$350))</f>
        <v>0</v>
      </c>
      <c r="E28" s="579">
        <f>SUMPRODUCT(($G$2=HTS_INDEX!$E$2:$E$350)*(HTS_INDEX!BL$2:BL$350))</f>
        <v>0</v>
      </c>
      <c r="F28" s="177"/>
      <c r="G28" s="177"/>
      <c r="H28" s="591"/>
      <c r="I28" s="177"/>
      <c r="J28" s="177"/>
      <c r="K28" s="177"/>
      <c r="L28" s="177"/>
      <c r="M28" s="177"/>
      <c r="N28" s="177"/>
      <c r="O28" s="177"/>
      <c r="P28" s="154"/>
    </row>
    <row r="29" spans="2:16" ht="10.5" customHeight="1">
      <c r="B29" s="226"/>
      <c r="C29" s="225"/>
      <c r="D29" s="225"/>
      <c r="E29" s="225"/>
      <c r="F29" s="225"/>
      <c r="G29" s="225"/>
      <c r="H29" s="225"/>
      <c r="I29" s="225"/>
      <c r="J29" s="225"/>
      <c r="K29" s="225"/>
      <c r="L29" s="225"/>
      <c r="M29" s="225"/>
      <c r="N29" s="225"/>
      <c r="O29" s="225"/>
      <c r="P29" s="238"/>
    </row>
    <row r="30" spans="2:16" ht="8.85" customHeight="1">
      <c r="B30" s="265"/>
      <c r="C30" s="31"/>
      <c r="D30" s="199"/>
      <c r="E30" s="199"/>
      <c r="F30" s="199"/>
      <c r="G30" s="199"/>
      <c r="H30" s="199"/>
      <c r="I30" s="199"/>
      <c r="J30" s="199"/>
      <c r="K30" s="199"/>
      <c r="L30" s="199"/>
      <c r="M30" s="199"/>
      <c r="N30" s="199"/>
      <c r="O30" s="199"/>
      <c r="P30" s="222"/>
    </row>
    <row r="31" spans="2:16" ht="26.25" customHeight="1">
      <c r="B31" s="99" t="s">
        <v>33</v>
      </c>
      <c r="C31" s="594" t="str">
        <f>IF(SUM(C25:E25,C28:E28)=0,"subtotal",SUM(C25:E25,C28:E28))</f>
        <v>subtotal</v>
      </c>
      <c r="D31" s="167"/>
      <c r="E31" s="167"/>
      <c r="F31" s="167"/>
      <c r="G31" s="167"/>
      <c r="H31" s="167"/>
      <c r="I31" s="167"/>
      <c r="J31" s="167"/>
      <c r="K31" s="167"/>
      <c r="L31" s="167"/>
      <c r="M31" s="167"/>
      <c r="N31" s="167"/>
      <c r="O31" s="167"/>
      <c r="P31" s="197"/>
    </row>
    <row r="32" spans="2:16" ht="9.6" customHeight="1">
      <c r="B32" s="82"/>
      <c r="C32" s="83"/>
      <c r="D32" s="268"/>
      <c r="E32" s="268"/>
      <c r="F32" s="268"/>
      <c r="G32" s="268"/>
      <c r="H32" s="268"/>
      <c r="I32" s="268"/>
      <c r="J32" s="268"/>
      <c r="K32" s="268"/>
      <c r="L32" s="268"/>
      <c r="M32" s="268"/>
      <c r="N32" s="268"/>
      <c r="O32" s="268"/>
      <c r="P32" s="245"/>
    </row>
    <row r="33" spans="2:16" ht="15" customHeight="1">
      <c r="B33" s="920" t="s">
        <v>0</v>
      </c>
      <c r="C33" s="921"/>
      <c r="D33" s="1015" t="s">
        <v>97</v>
      </c>
      <c r="E33" s="1016"/>
      <c r="F33" s="1016"/>
      <c r="G33" s="1016"/>
      <c r="H33" s="1016"/>
      <c r="I33" s="1016"/>
      <c r="J33" s="1016"/>
      <c r="K33" s="1016"/>
      <c r="L33" s="1016"/>
      <c r="M33" s="1016"/>
      <c r="N33" s="1016"/>
      <c r="O33" s="1016"/>
      <c r="P33" s="1017"/>
    </row>
    <row r="34" spans="2:16" ht="11.25" customHeight="1">
      <c r="B34" s="922"/>
      <c r="C34" s="1005"/>
      <c r="D34" s="1018"/>
      <c r="E34" s="1019"/>
      <c r="F34" s="1019"/>
      <c r="G34" s="1019"/>
      <c r="H34" s="1019"/>
      <c r="I34" s="1019"/>
      <c r="J34" s="1019"/>
      <c r="K34" s="1019"/>
      <c r="L34" s="1019"/>
      <c r="M34" s="1019"/>
      <c r="N34" s="1019"/>
      <c r="O34" s="1019"/>
      <c r="P34" s="1020"/>
    </row>
    <row r="35" spans="2:16" ht="6.75" customHeight="1">
      <c r="B35" s="103"/>
      <c r="C35" s="104"/>
      <c r="D35" s="258"/>
      <c r="E35" s="258"/>
      <c r="F35" s="258"/>
      <c r="G35" s="258"/>
      <c r="H35" s="258"/>
      <c r="I35" s="258"/>
      <c r="J35" s="258"/>
      <c r="K35" s="258"/>
      <c r="L35" s="258"/>
      <c r="M35" s="258"/>
      <c r="N35" s="258"/>
      <c r="O35" s="258"/>
      <c r="P35" s="241"/>
    </row>
    <row r="36" spans="2:16" ht="24.75" customHeight="1">
      <c r="B36" s="152" t="s">
        <v>98</v>
      </c>
      <c r="C36" s="155" t="str">
        <f>IF(SUM(C39:O39,C42:O42)=0,"subtotal",SUM(C39:O39,C42:O42))</f>
        <v>subtotal</v>
      </c>
      <c r="D36" s="167"/>
      <c r="E36" s="167"/>
      <c r="F36" s="167"/>
      <c r="G36" s="167"/>
      <c r="H36" s="167"/>
      <c r="I36" s="167"/>
      <c r="J36" s="167"/>
      <c r="K36" s="167"/>
      <c r="L36" s="167"/>
      <c r="M36" s="167"/>
      <c r="N36" s="167"/>
      <c r="O36" s="167"/>
      <c r="P36" s="185"/>
    </row>
    <row r="37" spans="2:16" ht="6.6" customHeight="1">
      <c r="B37" s="152"/>
      <c r="C37" s="168"/>
      <c r="D37" s="167"/>
      <c r="E37" s="167"/>
      <c r="F37" s="167"/>
      <c r="G37" s="167"/>
      <c r="H37" s="167"/>
      <c r="I37" s="167"/>
      <c r="J37" s="167"/>
      <c r="K37" s="167"/>
      <c r="L37" s="167"/>
      <c r="M37" s="167"/>
      <c r="N37" s="167"/>
      <c r="O37" s="167"/>
      <c r="P37" s="185"/>
    </row>
    <row r="38" spans="2:16" ht="27" customHeight="1">
      <c r="B38" s="260"/>
      <c r="C38" s="267"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c r="B39" s="152" t="s">
        <v>37</v>
      </c>
      <c r="C39" s="579">
        <f>SUMPRODUCT(($G$2=HTS_INDEX!$E$2:$E$350)*(HTS_INDEX!BM$2:BM$350))</f>
        <v>0</v>
      </c>
      <c r="D39" s="579">
        <f>SUMPRODUCT(($G$2=HTS_INDEX!$E$2:$E$350)*(HTS_INDEX!BN$2:BN$350))</f>
        <v>0</v>
      </c>
      <c r="E39" s="579">
        <f>SUMPRODUCT(($G$2=HTS_INDEX!$E$2:$E$350)*(HTS_INDEX!BO$2:BO$350))</f>
        <v>0</v>
      </c>
      <c r="F39" s="579">
        <f>SUMPRODUCT(($G$2=HTS_INDEX!$E$2:$E$350)*(HTS_INDEX!BP$2:BP$350))</f>
        <v>0</v>
      </c>
      <c r="G39" s="579">
        <f>SUMPRODUCT(($G$2=HTS_INDEX!$E$2:$E$350)*(HTS_INDEX!BQ$2:BQ$350))</f>
        <v>0</v>
      </c>
      <c r="H39" s="579">
        <f>SUMPRODUCT(($G$2=HTS_INDEX!$E$2:$E$350)*(HTS_INDEX!BR$2:BR$350))</f>
        <v>0</v>
      </c>
      <c r="I39" s="579">
        <f>SUMPRODUCT(($G$2=HTS_INDEX!$E$2:$E$350)*(HTS_INDEX!BS$2:BS$350))</f>
        <v>0</v>
      </c>
      <c r="J39" s="579">
        <f>SUMPRODUCT(($G$2=HTS_INDEX!$E$2:$E$350)*(HTS_INDEX!BT$2:BT$350))</f>
        <v>0</v>
      </c>
      <c r="K39" s="579">
        <f>SUMPRODUCT(($G$2=HTS_INDEX!$E$2:$E$350)*(HTS_INDEX!BU$2:BU$350))</f>
        <v>0</v>
      </c>
      <c r="L39" s="579">
        <f>SUMPRODUCT(($G$2=HTS_INDEX!$E$2:$E$350)*(HTS_INDEX!BV$2:BV$350))</f>
        <v>0</v>
      </c>
      <c r="M39" s="579">
        <f>SUMPRODUCT(($G$2=HTS_INDEX!$E$2:$E$350)*(HTS_INDEX!BW$2:BW$350))</f>
        <v>0</v>
      </c>
      <c r="N39" s="579">
        <f>SUMPRODUCT(($G$2=HTS_INDEX!$E$2:$E$350)*(HTS_INDEX!BX$2:BX$350))</f>
        <v>0</v>
      </c>
      <c r="O39" s="579">
        <f>SUMPRODUCT(($G$2=HTS_INDEX!$E$2:$E$350)*(HTS_INDEX!BY$2:BY$350))</f>
        <v>0</v>
      </c>
      <c r="P39" s="592" t="str">
        <f>IF(SUM(C39:O39)=0,"subtotal",SUM(C39:O39))</f>
        <v>subtotal</v>
      </c>
    </row>
    <row r="40" spans="2:16">
      <c r="B40" s="226"/>
      <c r="C40" s="225"/>
      <c r="D40" s="225"/>
      <c r="E40" s="225"/>
      <c r="F40" s="225"/>
      <c r="G40" s="225"/>
      <c r="H40" s="225"/>
      <c r="I40" s="225"/>
      <c r="J40" s="225"/>
      <c r="K40" s="225"/>
      <c r="L40" s="225"/>
      <c r="M40" s="225"/>
      <c r="N40" s="225"/>
      <c r="O40" s="225"/>
      <c r="P40" s="238"/>
    </row>
    <row r="41" spans="2:16" ht="27" customHeight="1">
      <c r="B41" s="260"/>
      <c r="C41" s="267"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c r="B42" s="152" t="s">
        <v>39</v>
      </c>
      <c r="C42" s="579">
        <f>SUMPRODUCT(($G$2=HTS_INDEX!$E$2:$E$350)*(HTS_INDEX!BZ$2:BZ$350))</f>
        <v>0</v>
      </c>
      <c r="D42" s="579">
        <f>SUMPRODUCT(($G$2=HTS_INDEX!$E$2:$E$350)*(HTS_INDEX!CA$2:CA$350))</f>
        <v>0</v>
      </c>
      <c r="E42" s="579">
        <f>SUMPRODUCT(($G$2=HTS_INDEX!$E$2:$E$350)*(HTS_INDEX!CB$2:CB$350))</f>
        <v>0</v>
      </c>
      <c r="F42" s="579">
        <f>SUMPRODUCT(($G$2=HTS_INDEX!$E$2:$E$350)*(HTS_INDEX!CC$2:CC$350))</f>
        <v>0</v>
      </c>
      <c r="G42" s="579">
        <f>SUMPRODUCT(($G$2=HTS_INDEX!$E$2:$E$350)*(HTS_INDEX!CD$2:CD$350))</f>
        <v>0</v>
      </c>
      <c r="H42" s="579">
        <f>SUMPRODUCT(($G$2=HTS_INDEX!$E$2:$E$350)*(HTS_INDEX!CE$2:CE$350))</f>
        <v>0</v>
      </c>
      <c r="I42" s="579">
        <f>SUMPRODUCT(($G$2=HTS_INDEX!$E$2:$E$350)*(HTS_INDEX!CF$2:CF$350))</f>
        <v>0</v>
      </c>
      <c r="J42" s="579">
        <f>SUMPRODUCT(($G$2=HTS_INDEX!$E$2:$E$350)*(HTS_INDEX!CG$2:CG$350))</f>
        <v>0</v>
      </c>
      <c r="K42" s="579">
        <f>SUMPRODUCT(($G$2=HTS_INDEX!$E$2:$E$350)*(HTS_INDEX!CH$2:CH$350))</f>
        <v>0</v>
      </c>
      <c r="L42" s="579">
        <f>SUMPRODUCT(($G$2=HTS_INDEX!$E$2:$E$350)*(HTS_INDEX!CI$2:CI$350))</f>
        <v>0</v>
      </c>
      <c r="M42" s="579">
        <f>SUMPRODUCT(($G$2=HTS_INDEX!$E$2:$E$350)*(HTS_INDEX!CJ$2:CJ$350))</f>
        <v>0</v>
      </c>
      <c r="N42" s="579">
        <f>SUMPRODUCT(($G$2=HTS_INDEX!$E$2:$E$350)*(HTS_INDEX!CK$2:CK$350))</f>
        <v>0</v>
      </c>
      <c r="O42" s="579">
        <f>SUMPRODUCT(($G$2=HTS_INDEX!$E$2:$E$350)*(HTS_INDEX!CL$2:CL$350))</f>
        <v>0</v>
      </c>
      <c r="P42" s="574" t="str">
        <f>IF(SUM(C42:O42)=0,"subtotal",SUM(C42:O42))</f>
        <v>subtotal</v>
      </c>
    </row>
    <row r="43" spans="2:16">
      <c r="B43" s="226"/>
      <c r="C43" s="225"/>
      <c r="D43" s="225"/>
      <c r="E43" s="225"/>
      <c r="F43" s="225"/>
      <c r="G43" s="225"/>
      <c r="H43" s="225"/>
      <c r="I43" s="225"/>
      <c r="J43" s="225"/>
      <c r="K43" s="225"/>
      <c r="L43" s="225"/>
      <c r="M43" s="225"/>
      <c r="N43" s="225"/>
      <c r="O43" s="225"/>
      <c r="P43" s="238"/>
    </row>
    <row r="44" spans="2:16" ht="6.75" customHeight="1">
      <c r="B44" s="103"/>
      <c r="C44" s="104"/>
      <c r="D44" s="258"/>
      <c r="E44" s="258"/>
      <c r="F44" s="258"/>
      <c r="G44" s="258"/>
      <c r="H44" s="258"/>
      <c r="I44" s="258"/>
      <c r="J44" s="258"/>
      <c r="K44" s="258"/>
      <c r="L44" s="258"/>
      <c r="M44" s="258"/>
      <c r="N44" s="258"/>
      <c r="O44" s="258"/>
      <c r="P44" s="241"/>
    </row>
    <row r="45" spans="2:16" ht="24.75" customHeight="1">
      <c r="B45" s="152" t="s">
        <v>99</v>
      </c>
      <c r="C45" s="595" t="str">
        <f>IF(SUM(C48:O48,C51:O51)=0,"subtotal",SUM(C48:O48,C51:O51))</f>
        <v>subtotal</v>
      </c>
      <c r="D45" s="167"/>
      <c r="E45" s="167"/>
      <c r="F45" s="167"/>
      <c r="G45" s="167"/>
      <c r="H45" s="167"/>
      <c r="I45" s="167"/>
      <c r="J45" s="167"/>
      <c r="K45" s="167"/>
      <c r="L45" s="167"/>
      <c r="M45" s="167"/>
      <c r="N45" s="167"/>
      <c r="O45" s="167"/>
      <c r="P45" s="185"/>
    </row>
    <row r="46" spans="2:16" ht="6.6" customHeight="1">
      <c r="B46" s="152"/>
      <c r="C46" s="168"/>
      <c r="D46" s="167"/>
      <c r="E46" s="167"/>
      <c r="F46" s="167"/>
      <c r="G46" s="167"/>
      <c r="H46" s="167"/>
      <c r="I46" s="167"/>
      <c r="J46" s="167"/>
      <c r="K46" s="167"/>
      <c r="L46" s="167"/>
      <c r="M46" s="167"/>
      <c r="N46" s="167"/>
      <c r="O46" s="167"/>
      <c r="P46" s="185"/>
    </row>
    <row r="47" spans="2:16" ht="27" customHeight="1">
      <c r="B47" s="260"/>
      <c r="C47" s="267"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c r="B48" s="152" t="s">
        <v>37</v>
      </c>
      <c r="C48" s="579">
        <f>SUMPRODUCT(($G$2=HTS_INDEX!$E$2:$E$350)*(HTS_INDEX!CM$2:CM$350))</f>
        <v>0</v>
      </c>
      <c r="D48" s="579">
        <f>SUMPRODUCT(($G$2=HTS_INDEX!$E$2:$E$350)*(HTS_INDEX!CN$2:CN$350))</f>
        <v>0</v>
      </c>
      <c r="E48" s="579">
        <f>SUMPRODUCT(($G$2=HTS_INDEX!$E$2:$E$350)*(HTS_INDEX!CO$2:CO$350))</f>
        <v>0</v>
      </c>
      <c r="F48" s="579">
        <f>SUMPRODUCT(($G$2=HTS_INDEX!$E$2:$E$350)*(HTS_INDEX!CP$2:CP$350))</f>
        <v>0</v>
      </c>
      <c r="G48" s="579">
        <f>SUMPRODUCT(($G$2=HTS_INDEX!$E$2:$E$350)*(HTS_INDEX!CQ$2:CQ$350))</f>
        <v>0</v>
      </c>
      <c r="H48" s="579">
        <f>SUMPRODUCT(($G$2=HTS_INDEX!$E$2:$E$350)*(HTS_INDEX!CR$2:CR$350))</f>
        <v>0</v>
      </c>
      <c r="I48" s="579">
        <f>SUMPRODUCT(($G$2=HTS_INDEX!$E$2:$E$350)*(HTS_INDEX!CS$2:CS$350))</f>
        <v>0</v>
      </c>
      <c r="J48" s="579">
        <f>SUMPRODUCT(($G$2=HTS_INDEX!$E$2:$E$350)*(HTS_INDEX!CT$2:CT$350))</f>
        <v>0</v>
      </c>
      <c r="K48" s="579">
        <f>SUMPRODUCT(($G$2=HTS_INDEX!$E$2:$E$350)*(HTS_INDEX!CU$2:CU$350))</f>
        <v>0</v>
      </c>
      <c r="L48" s="579">
        <f>SUMPRODUCT(($G$2=HTS_INDEX!$E$2:$E$350)*(HTS_INDEX!CV$2:CV$350))</f>
        <v>0</v>
      </c>
      <c r="M48" s="579">
        <f>SUMPRODUCT(($G$2=HTS_INDEX!$E$2:$E$350)*(HTS_INDEX!CW$2:CW$350))</f>
        <v>0</v>
      </c>
      <c r="N48" s="579">
        <f>SUMPRODUCT(($G$2=HTS_INDEX!$E$2:$E$350)*(HTS_INDEX!CX$2:CX$350))</f>
        <v>0</v>
      </c>
      <c r="O48" s="579">
        <f>SUMPRODUCT(($G$2=HTS_INDEX!$E$2:$E$350)*(HTS_INDEX!CY$2:CY$350))</f>
        <v>0</v>
      </c>
      <c r="P48" s="592" t="str">
        <f>IF(SUM(C48:O48)=0,"subtotal",SUM(C48:O48))</f>
        <v>subtotal</v>
      </c>
    </row>
    <row r="49" spans="2:16">
      <c r="B49" s="226"/>
      <c r="C49" s="225"/>
      <c r="D49" s="225"/>
      <c r="E49" s="225"/>
      <c r="F49" s="225"/>
      <c r="G49" s="225"/>
      <c r="H49" s="225"/>
      <c r="I49" s="225"/>
      <c r="J49" s="225"/>
      <c r="K49" s="225"/>
      <c r="L49" s="225"/>
      <c r="M49" s="225"/>
      <c r="N49" s="225"/>
      <c r="O49" s="225"/>
      <c r="P49" s="238"/>
    </row>
    <row r="50" spans="2:16" ht="27" customHeight="1">
      <c r="B50" s="260"/>
      <c r="C50" s="267"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19.5" customHeight="1">
      <c r="B51" s="152" t="s">
        <v>39</v>
      </c>
      <c r="C51" s="579">
        <f>SUMPRODUCT(($G$2=HTS_INDEX!$E$2:$E$350)*(HTS_INDEX!CZ$2:CZ$350))</f>
        <v>0</v>
      </c>
      <c r="D51" s="579">
        <f>SUMPRODUCT(($G$2=HTS_INDEX!$E$2:$E$350)*(HTS_INDEX!DA$2:DA$350))</f>
        <v>0</v>
      </c>
      <c r="E51" s="579">
        <f>SUMPRODUCT(($G$2=HTS_INDEX!$E$2:$E$350)*(HTS_INDEX!DB$2:DB$350))</f>
        <v>0</v>
      </c>
      <c r="F51" s="579">
        <f>SUMPRODUCT(($G$2=HTS_INDEX!$E$2:$E$350)*(HTS_INDEX!DC$2:DC$350))</f>
        <v>0</v>
      </c>
      <c r="G51" s="579">
        <f>SUMPRODUCT(($G$2=HTS_INDEX!$E$2:$E$350)*(HTS_INDEX!DD$2:DD$350))</f>
        <v>0</v>
      </c>
      <c r="H51" s="579">
        <f>SUMPRODUCT(($G$2=HTS_INDEX!$E$2:$E$350)*(HTS_INDEX!DE$2:DE$350))</f>
        <v>0</v>
      </c>
      <c r="I51" s="579">
        <f>SUMPRODUCT(($G$2=HTS_INDEX!$E$2:$E$350)*(HTS_INDEX!DF$2:DF$350))</f>
        <v>0</v>
      </c>
      <c r="J51" s="579">
        <f>SUMPRODUCT(($G$2=HTS_INDEX!$E$2:$E$350)*(HTS_INDEX!DG$2:DG$350))</f>
        <v>0</v>
      </c>
      <c r="K51" s="579">
        <f>SUMPRODUCT(($G$2=HTS_INDEX!$E$2:$E$350)*(HTS_INDEX!DH$2:DH$350))</f>
        <v>0</v>
      </c>
      <c r="L51" s="579">
        <f>SUMPRODUCT(($G$2=HTS_INDEX!$E$2:$E$350)*(HTS_INDEX!DI$2:DI$350))</f>
        <v>0</v>
      </c>
      <c r="M51" s="579">
        <f>SUMPRODUCT(($G$2=HTS_INDEX!$E$2:$E$350)*(HTS_INDEX!DJ$2:DJ$350))</f>
        <v>0</v>
      </c>
      <c r="N51" s="579">
        <f>SUMPRODUCT(($G$2=HTS_INDEX!$E$2:$E$350)*(HTS_INDEX!DK$2:DK$350))</f>
        <v>0</v>
      </c>
      <c r="O51" s="579">
        <f>SUMPRODUCT(($G$2=HTS_INDEX!$E$2:$E$350)*(HTS_INDEX!DL$2:DL$350))</f>
        <v>0</v>
      </c>
      <c r="P51" s="574" t="str">
        <f>IF(SUM(C51:O51)=0,"subtotal",SUM(C51:O51))</f>
        <v>subtotal</v>
      </c>
    </row>
    <row r="52" spans="2:16">
      <c r="B52" s="226"/>
      <c r="C52" s="225"/>
      <c r="D52" s="225"/>
      <c r="E52" s="225"/>
      <c r="F52" s="225"/>
      <c r="G52" s="225"/>
      <c r="H52" s="225"/>
      <c r="I52" s="225"/>
      <c r="J52" s="225"/>
      <c r="K52" s="225"/>
      <c r="L52" s="225"/>
      <c r="M52" s="225"/>
      <c r="N52" s="225"/>
      <c r="O52" s="225"/>
      <c r="P52" s="238"/>
    </row>
    <row r="53" spans="2:16" ht="6.75" customHeight="1">
      <c r="B53" s="103"/>
      <c r="C53" s="104"/>
      <c r="D53" s="258"/>
      <c r="E53" s="258"/>
      <c r="F53" s="258"/>
      <c r="G53" s="258"/>
      <c r="H53" s="258"/>
      <c r="I53" s="258"/>
      <c r="J53" s="258"/>
      <c r="K53" s="258"/>
      <c r="L53" s="258"/>
      <c r="M53" s="258"/>
      <c r="N53" s="258"/>
      <c r="O53" s="258"/>
      <c r="P53" s="241"/>
    </row>
    <row r="54" spans="2:16" ht="24.75" customHeight="1">
      <c r="B54" s="152" t="s">
        <v>71</v>
      </c>
      <c r="C54" s="595" t="str">
        <f>IF(SUM(C57:O57,C60:O60)=0,"subtotal",SUM(C57:O57,C60:O60))</f>
        <v>subtotal</v>
      </c>
      <c r="D54" s="167"/>
      <c r="E54" s="167"/>
      <c r="F54" s="167"/>
      <c r="G54" s="167"/>
      <c r="H54" s="167"/>
      <c r="I54" s="167"/>
      <c r="J54" s="167"/>
      <c r="K54" s="167"/>
      <c r="L54" s="167"/>
      <c r="M54" s="167"/>
      <c r="N54" s="167"/>
      <c r="O54" s="167"/>
      <c r="P54" s="185"/>
    </row>
    <row r="55" spans="2:16" ht="6.6" customHeight="1">
      <c r="B55" s="152"/>
      <c r="C55" s="168"/>
      <c r="D55" s="167"/>
      <c r="E55" s="167"/>
      <c r="F55" s="167"/>
      <c r="G55" s="167"/>
      <c r="H55" s="167"/>
      <c r="I55" s="167"/>
      <c r="J55" s="167"/>
      <c r="K55" s="167"/>
      <c r="L55" s="167"/>
      <c r="M55" s="167"/>
      <c r="N55" s="167"/>
      <c r="O55" s="167"/>
      <c r="P55" s="185"/>
    </row>
    <row r="56" spans="2:16" ht="27" customHeight="1">
      <c r="B56" s="260"/>
      <c r="C56" s="267"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19.5" customHeight="1">
      <c r="B57" s="152" t="s">
        <v>37</v>
      </c>
      <c r="C57" s="579">
        <f>SUMPRODUCT(($G$2=HTS_INDEX!$E$2:$E$350)*(HTS_INDEX!DM$2:DM$350))</f>
        <v>0</v>
      </c>
      <c r="D57" s="579">
        <f>SUMPRODUCT(($G$2=HTS_INDEX!$E$2:$E$350)*(HTS_INDEX!DN$2:DN$350))</f>
        <v>0</v>
      </c>
      <c r="E57" s="579">
        <f>SUMPRODUCT(($G$2=HTS_INDEX!$E$2:$E$350)*(HTS_INDEX!DO$2:DO$350))</f>
        <v>0</v>
      </c>
      <c r="F57" s="579">
        <f>SUMPRODUCT(($G$2=HTS_INDEX!$E$2:$E$350)*(HTS_INDEX!DP$2:DP$350))</f>
        <v>0</v>
      </c>
      <c r="G57" s="579">
        <f>SUMPRODUCT(($G$2=HTS_INDEX!$E$2:$E$350)*(HTS_INDEX!DQ$2:DQ$350))</f>
        <v>0</v>
      </c>
      <c r="H57" s="579">
        <f>SUMPRODUCT(($G$2=HTS_INDEX!$E$2:$E$350)*(HTS_INDEX!DR$2:DR$350))</f>
        <v>0</v>
      </c>
      <c r="I57" s="579">
        <f>SUMPRODUCT(($G$2=HTS_INDEX!$E$2:$E$350)*(HTS_INDEX!DS$2:DS$350))</f>
        <v>0</v>
      </c>
      <c r="J57" s="579">
        <f>SUMPRODUCT(($G$2=HTS_INDEX!$E$2:$E$350)*(HTS_INDEX!DT$2:DT$350))</f>
        <v>0</v>
      </c>
      <c r="K57" s="579">
        <f>SUMPRODUCT(($G$2=HTS_INDEX!$E$2:$E$350)*(HTS_INDEX!DU$2:DU$350))</f>
        <v>0</v>
      </c>
      <c r="L57" s="579">
        <f>SUMPRODUCT(($G$2=HTS_INDEX!$E$2:$E$350)*(HTS_INDEX!DV$2:DV$350))</f>
        <v>0</v>
      </c>
      <c r="M57" s="579">
        <f>SUMPRODUCT(($G$2=HTS_INDEX!$E$2:$E$350)*(HTS_INDEX!DW$2:DW$350))</f>
        <v>0</v>
      </c>
      <c r="N57" s="579">
        <f>SUMPRODUCT(($G$2=HTS_INDEX!$E$2:$E$350)*(HTS_INDEX!DX$2:DX$350))</f>
        <v>0</v>
      </c>
      <c r="O57" s="579">
        <f>SUMPRODUCT(($G$2=HTS_INDEX!$E$2:$E$350)*(HTS_INDEX!DY$2:DY$350))</f>
        <v>0</v>
      </c>
      <c r="P57" s="592" t="str">
        <f>IF(SUM(C57:O57)=0,"subtotal",SUM(C57:O57))</f>
        <v>subtotal</v>
      </c>
    </row>
    <row r="58" spans="2:16">
      <c r="B58" s="226"/>
      <c r="C58" s="225"/>
      <c r="D58" s="225"/>
      <c r="E58" s="225"/>
      <c r="F58" s="225"/>
      <c r="G58" s="225"/>
      <c r="H58" s="225"/>
      <c r="I58" s="225"/>
      <c r="J58" s="225"/>
      <c r="K58" s="225"/>
      <c r="L58" s="225"/>
      <c r="M58" s="225"/>
      <c r="N58" s="225"/>
      <c r="O58" s="225"/>
      <c r="P58" s="238"/>
    </row>
    <row r="59" spans="2:16" ht="27" customHeight="1">
      <c r="B59" s="260"/>
      <c r="C59" s="267"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19.5" customHeight="1">
      <c r="B60" s="152" t="s">
        <v>39</v>
      </c>
      <c r="C60" s="579">
        <f>SUMPRODUCT(($G$2=HTS_INDEX!$E$2:$E$350)*(HTS_INDEX!DZ$2:DZ$350))</f>
        <v>0</v>
      </c>
      <c r="D60" s="579">
        <f>SUMPRODUCT(($G$2=HTS_INDEX!$E$2:$E$350)*(HTS_INDEX!EA$2:EA$350))</f>
        <v>0</v>
      </c>
      <c r="E60" s="579">
        <f>SUMPRODUCT(($G$2=HTS_INDEX!$E$2:$E$350)*(HTS_INDEX!EB$2:EB$350))</f>
        <v>0</v>
      </c>
      <c r="F60" s="579">
        <f>SUMPRODUCT(($G$2=HTS_INDEX!$E$2:$E$350)*(HTS_INDEX!EC$2:EC$350))</f>
        <v>0</v>
      </c>
      <c r="G60" s="579">
        <f>SUMPRODUCT(($G$2=HTS_INDEX!$E$2:$E$350)*(HTS_INDEX!ED$2:ED$350))</f>
        <v>0</v>
      </c>
      <c r="H60" s="579">
        <f>SUMPRODUCT(($G$2=HTS_INDEX!$E$2:$E$350)*(HTS_INDEX!EE$2:EE$350))</f>
        <v>0</v>
      </c>
      <c r="I60" s="579">
        <f>SUMPRODUCT(($G$2=HTS_INDEX!$E$2:$E$350)*(HTS_INDEX!EF$2:EF$350))</f>
        <v>0</v>
      </c>
      <c r="J60" s="579">
        <f>SUMPRODUCT(($G$2=HTS_INDEX!$E$2:$E$350)*(HTS_INDEX!EG$2:EG$350))</f>
        <v>0</v>
      </c>
      <c r="K60" s="579">
        <f>SUMPRODUCT(($G$2=HTS_INDEX!$E$2:$E$350)*(HTS_INDEX!EH$2:EH$350))</f>
        <v>0</v>
      </c>
      <c r="L60" s="579">
        <f>SUMPRODUCT(($G$2=HTS_INDEX!$E$2:$E$350)*(HTS_INDEX!EI$2:EI$350))</f>
        <v>0</v>
      </c>
      <c r="M60" s="579">
        <f>SUMPRODUCT(($G$2=HTS_INDEX!$E$2:$E$350)*(HTS_INDEX!EJ$2:EJ$350))</f>
        <v>0</v>
      </c>
      <c r="N60" s="579">
        <f>SUMPRODUCT(($G$2=HTS_INDEX!$E$2:$E$350)*(HTS_INDEX!EK$2:EK$350))</f>
        <v>0</v>
      </c>
      <c r="O60" s="579">
        <f>SUMPRODUCT(($G$2=HTS_INDEX!$E$2:$E$350)*(HTS_INDEX!EL$2:EL$350))</f>
        <v>0</v>
      </c>
      <c r="P60" s="593" t="str">
        <f>IF(SUM(C60:O60)=0,"subtotal",SUM(C60:O60))</f>
        <v>subtotal</v>
      </c>
    </row>
    <row r="61" spans="2:16">
      <c r="B61" s="226"/>
      <c r="C61" s="225"/>
      <c r="D61" s="225"/>
      <c r="E61" s="225"/>
      <c r="F61" s="225"/>
      <c r="G61" s="225"/>
      <c r="H61" s="225"/>
      <c r="I61" s="225"/>
      <c r="J61" s="225"/>
      <c r="K61" s="225"/>
      <c r="L61" s="225"/>
      <c r="M61" s="225"/>
      <c r="N61" s="225"/>
      <c r="O61" s="225"/>
      <c r="P61" s="238"/>
    </row>
    <row r="62" spans="2:16" ht="27.6" customHeight="1">
      <c r="B62" s="1021" t="s">
        <v>1946</v>
      </c>
      <c r="C62" s="1022"/>
      <c r="D62" s="1022"/>
      <c r="E62" s="1022"/>
      <c r="F62" s="1022"/>
      <c r="G62" s="1022"/>
      <c r="H62" s="1022"/>
      <c r="I62" s="1022"/>
      <c r="J62" s="1022"/>
      <c r="K62" s="1022"/>
      <c r="L62" s="1022"/>
      <c r="M62" s="1022"/>
      <c r="N62" s="1022"/>
      <c r="O62" s="1022"/>
      <c r="P62" s="1023"/>
    </row>
    <row r="63" spans="2:16" ht="27" customHeight="1">
      <c r="B63" s="260"/>
      <c r="C63" s="746" t="s">
        <v>113</v>
      </c>
      <c r="D63" s="746" t="s">
        <v>1939</v>
      </c>
      <c r="E63" s="746" t="s">
        <v>114</v>
      </c>
      <c r="F63" s="153"/>
      <c r="G63" s="153"/>
      <c r="H63" s="153"/>
      <c r="I63" s="153"/>
      <c r="J63" s="153"/>
      <c r="K63" s="153"/>
      <c r="L63" s="153"/>
      <c r="M63" s="153"/>
      <c r="N63" s="153"/>
      <c r="O63" s="153"/>
      <c r="P63" s="130"/>
    </row>
    <row r="64" spans="2:16" ht="23.85" customHeight="1">
      <c r="B64" s="152" t="s">
        <v>37</v>
      </c>
      <c r="C64" s="579">
        <f>SUMPRODUCT(($G$2=HTS_INDEX!$E$2:$E$350)*(HTS_INDEX!EM$2:EM$350))</f>
        <v>0</v>
      </c>
      <c r="D64" s="579">
        <f>SUMPRODUCT(($G$2=HTS_INDEX!$E$2:$E$350)*(HTS_INDEX!EN$2:EN$350))</f>
        <v>0</v>
      </c>
      <c r="E64" s="579">
        <f>SUMPRODUCT(($G$2=HTS_INDEX!$E$2:$E$350)*(HTS_INDEX!EO$2:EO$350))</f>
        <v>0</v>
      </c>
      <c r="F64" s="595" t="str">
        <f>IF(SUM(C64:E64)=0,"subtotal",SUM(C64:E64))</f>
        <v>subtotal</v>
      </c>
      <c r="G64" s="739"/>
      <c r="H64" s="739"/>
      <c r="I64" s="739"/>
      <c r="J64" s="739"/>
      <c r="K64" s="739"/>
      <c r="L64" s="739"/>
      <c r="M64" s="739"/>
      <c r="N64" s="739"/>
      <c r="O64" s="739"/>
      <c r="P64" s="154"/>
    </row>
    <row r="65" spans="2:18" ht="7.5" customHeight="1">
      <c r="B65" s="226"/>
      <c r="C65" s="225"/>
      <c r="D65" s="225"/>
      <c r="E65" s="225"/>
      <c r="F65" s="225"/>
      <c r="G65" s="225"/>
      <c r="H65" s="225"/>
      <c r="I65" s="225"/>
      <c r="J65" s="225"/>
      <c r="K65" s="225"/>
      <c r="L65" s="225"/>
      <c r="M65" s="225"/>
      <c r="N65" s="225"/>
      <c r="O65" s="225"/>
      <c r="P65" s="238"/>
    </row>
    <row r="66" spans="2:18">
      <c r="B66" s="269"/>
      <c r="C66" s="264"/>
      <c r="D66" s="264"/>
      <c r="E66" s="264"/>
      <c r="F66" s="264"/>
      <c r="G66" s="264"/>
      <c r="H66" s="264"/>
      <c r="I66" s="264"/>
      <c r="J66" s="264"/>
      <c r="K66" s="264"/>
      <c r="L66" s="264"/>
      <c r="M66" s="264"/>
      <c r="N66" s="264"/>
      <c r="O66" s="264"/>
      <c r="P66" s="241"/>
    </row>
    <row r="67" spans="2:18" ht="23.85" customHeight="1">
      <c r="B67" s="152" t="s">
        <v>39</v>
      </c>
      <c r="C67" s="579">
        <f>SUMPRODUCT(($G$2=HTS_INDEX!$E$2:$E$350)*(HTS_INDEX!EP$2:EP$350))</f>
        <v>0</v>
      </c>
      <c r="D67" s="579">
        <f>SUMPRODUCT(($G$2=HTS_INDEX!$E$2:$E$350)*(HTS_INDEX!EQ$2:EQ$350))</f>
        <v>0</v>
      </c>
      <c r="E67" s="579">
        <f>SUMPRODUCT(($G$2=HTS_INDEX!$E$2:$E$350)*(HTS_INDEX!ER$2:ER$350))</f>
        <v>0</v>
      </c>
      <c r="F67" s="595" t="str">
        <f>IF(SUM(C67:E67)=0,"subtotal",SUM(C67:E67))</f>
        <v>subtotal</v>
      </c>
      <c r="G67" s="739"/>
      <c r="H67" s="591"/>
      <c r="I67" s="739"/>
      <c r="J67" s="739"/>
      <c r="K67" s="739"/>
      <c r="L67" s="739"/>
      <c r="M67" s="739"/>
      <c r="N67" s="739"/>
      <c r="O67" s="739"/>
      <c r="P67" s="154"/>
    </row>
    <row r="68" spans="2:18" ht="10.5" customHeight="1">
      <c r="B68" s="226"/>
      <c r="C68" s="225"/>
      <c r="D68" s="225"/>
      <c r="E68" s="225"/>
      <c r="F68" s="225"/>
      <c r="G68" s="225"/>
      <c r="H68" s="225"/>
      <c r="I68" s="225"/>
      <c r="J68" s="225"/>
      <c r="K68" s="225"/>
      <c r="L68" s="225"/>
      <c r="M68" s="225"/>
      <c r="N68" s="225"/>
      <c r="O68" s="225"/>
      <c r="P68" s="238"/>
    </row>
    <row r="69" spans="2:18" s="170" customFormat="1" ht="7.5" customHeight="1">
      <c r="B69" s="171"/>
      <c r="C69" s="177"/>
      <c r="D69" s="179"/>
      <c r="E69" s="179"/>
      <c r="F69" s="179"/>
      <c r="G69" s="179"/>
      <c r="H69" s="179"/>
      <c r="I69" s="179"/>
      <c r="J69" s="179"/>
      <c r="K69" s="179"/>
      <c r="L69" s="179"/>
      <c r="M69" s="179"/>
      <c r="N69" s="179"/>
      <c r="O69" s="179"/>
      <c r="P69" s="176"/>
    </row>
    <row r="70" spans="2:18" s="170" customFormat="1" ht="8.85" customHeight="1">
      <c r="B70" s="171"/>
      <c r="C70" s="177"/>
      <c r="D70" s="179"/>
      <c r="E70" s="179"/>
      <c r="F70" s="179"/>
      <c r="G70" s="179"/>
      <c r="H70" s="179"/>
      <c r="I70" s="179"/>
      <c r="J70" s="179"/>
      <c r="K70" s="179"/>
      <c r="L70" s="179"/>
      <c r="M70" s="179"/>
      <c r="N70" s="179"/>
      <c r="O70" s="179"/>
      <c r="P70" s="176"/>
    </row>
    <row r="71" spans="2:18" s="170" customFormat="1" ht="23.1" customHeight="1">
      <c r="B71" s="171"/>
      <c r="C71" s="177"/>
      <c r="D71" s="177"/>
      <c r="E71" s="177"/>
      <c r="F71" s="177"/>
      <c r="G71" s="177"/>
      <c r="H71" s="177"/>
      <c r="I71" s="179"/>
      <c r="J71" s="179"/>
      <c r="K71" s="179"/>
      <c r="L71" s="179"/>
      <c r="M71" s="179"/>
      <c r="N71" s="179"/>
      <c r="O71" s="179"/>
      <c r="P71" s="176"/>
    </row>
    <row r="72" spans="2:18" ht="9" customHeight="1">
      <c r="B72" s="225"/>
      <c r="C72" s="225"/>
      <c r="D72" s="225"/>
      <c r="E72" s="225"/>
      <c r="F72" s="225"/>
      <c r="G72" s="225"/>
      <c r="H72" s="225"/>
      <c r="I72" s="225"/>
      <c r="J72" s="115"/>
      <c r="K72" s="225"/>
      <c r="L72" s="225"/>
      <c r="M72" s="225"/>
      <c r="N72" s="225"/>
      <c r="O72" s="225"/>
      <c r="P72" s="225"/>
    </row>
    <row r="73" spans="2:18">
      <c r="B73" s="15"/>
      <c r="C73" s="16"/>
      <c r="D73" s="16"/>
      <c r="E73" s="16"/>
      <c r="F73" s="16"/>
      <c r="G73" s="16"/>
      <c r="H73" s="16"/>
      <c r="I73" s="16"/>
      <c r="J73" s="16"/>
      <c r="K73" s="16"/>
      <c r="L73" s="16"/>
      <c r="M73" s="16"/>
      <c r="N73" s="16"/>
      <c r="O73" s="17"/>
      <c r="P73" s="241"/>
    </row>
    <row r="74" spans="2:18" ht="20.25" customHeight="1">
      <c r="B74" s="18" t="s">
        <v>34</v>
      </c>
      <c r="C74" s="984" t="str">
        <f>C2</f>
        <v>USAID Tujenge Jamii</v>
      </c>
      <c r="D74" s="984"/>
      <c r="E74" s="984"/>
      <c r="F74" s="984"/>
      <c r="H74" s="985" t="s">
        <v>66</v>
      </c>
      <c r="I74" s="985"/>
      <c r="J74" s="985"/>
      <c r="K74" s="59" t="str">
        <f>K2</f>
        <v/>
      </c>
      <c r="L74" s="205"/>
      <c r="M74" s="6" t="s">
        <v>35</v>
      </c>
      <c r="N74" s="917">
        <f>N2</f>
        <v>0</v>
      </c>
      <c r="O74" s="917"/>
      <c r="P74" s="185"/>
    </row>
    <row r="75" spans="2:18" ht="18.75" customHeight="1">
      <c r="B75" s="520" t="str">
        <f>CONCATENATE(K2,": HTS_SELF")</f>
        <v>: HTS_SELF</v>
      </c>
      <c r="C75" s="521"/>
      <c r="D75" s="521"/>
      <c r="E75" s="521"/>
      <c r="F75" s="521"/>
      <c r="G75" s="521"/>
      <c r="H75" s="521"/>
      <c r="I75" s="521"/>
      <c r="J75" s="521"/>
      <c r="K75" s="521"/>
      <c r="L75" s="521"/>
      <c r="M75" s="521"/>
      <c r="N75" s="521"/>
      <c r="O75" s="521"/>
      <c r="P75" s="522"/>
      <c r="Q75" s="266"/>
      <c r="R75" s="266"/>
    </row>
    <row r="76" spans="2:18" ht="48" customHeight="1">
      <c r="B76" s="928" t="s">
        <v>0</v>
      </c>
      <c r="C76" s="1013"/>
      <c r="D76" s="1014" t="s">
        <v>103</v>
      </c>
      <c r="E76" s="1014"/>
      <c r="F76" s="1014"/>
      <c r="G76" s="1014"/>
      <c r="H76" s="1014"/>
      <c r="I76" s="1014"/>
      <c r="J76" s="1014"/>
      <c r="K76" s="1014"/>
      <c r="L76" s="1014"/>
      <c r="M76" s="1014"/>
      <c r="N76" s="1014"/>
      <c r="O76" s="1014"/>
      <c r="P76" s="197"/>
    </row>
    <row r="77" spans="2:18" ht="8.1" customHeight="1">
      <c r="B77" s="77"/>
      <c r="C77" s="78"/>
      <c r="D77" s="199"/>
      <c r="E77" s="199"/>
      <c r="F77" s="199"/>
      <c r="G77" s="199"/>
      <c r="H77" s="199"/>
      <c r="I77" s="199"/>
      <c r="J77" s="199"/>
      <c r="K77" s="199"/>
      <c r="L77" s="199"/>
      <c r="M77" s="199"/>
      <c r="N77" s="199"/>
      <c r="O77" s="199"/>
      <c r="P77" s="222"/>
    </row>
    <row r="78" spans="2:18" ht="5.25" customHeight="1">
      <c r="B78" s="265"/>
      <c r="C78" s="31"/>
      <c r="D78" s="199"/>
      <c r="E78" s="199"/>
      <c r="F78" s="199"/>
      <c r="G78" s="199"/>
      <c r="H78" s="199"/>
      <c r="I78" s="199"/>
      <c r="J78" s="199"/>
      <c r="K78" s="199"/>
      <c r="L78" s="199"/>
      <c r="M78" s="199"/>
      <c r="N78" s="199"/>
      <c r="O78" s="199"/>
      <c r="P78" s="222"/>
    </row>
    <row r="79" spans="2:18" ht="28.35" customHeight="1">
      <c r="B79" s="99" t="s">
        <v>33</v>
      </c>
      <c r="C79" s="594"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6" customHeight="1">
      <c r="B80" s="33"/>
      <c r="C80" s="180"/>
      <c r="D80" s="167"/>
      <c r="E80" s="167"/>
      <c r="F80" s="167"/>
      <c r="G80" s="167"/>
      <c r="H80" s="167"/>
      <c r="I80" s="167"/>
      <c r="J80" s="167"/>
      <c r="K80" s="167"/>
      <c r="L80" s="167"/>
      <c r="M80" s="167"/>
      <c r="N80" s="167"/>
      <c r="O80" s="167"/>
      <c r="P80" s="197"/>
    </row>
    <row r="81" spans="2:16" ht="1.35" customHeight="1">
      <c r="B81" s="99"/>
      <c r="C81" s="168"/>
      <c r="D81" s="167"/>
      <c r="E81" s="167"/>
      <c r="F81" s="167"/>
      <c r="G81" s="167"/>
      <c r="H81" s="167"/>
      <c r="I81" s="167"/>
      <c r="J81" s="167"/>
      <c r="K81" s="167"/>
      <c r="L81" s="167"/>
      <c r="M81" s="167"/>
      <c r="N81" s="167"/>
      <c r="O81" s="167"/>
      <c r="P81" s="197"/>
    </row>
    <row r="82" spans="2:16" ht="24.75" customHeight="1">
      <c r="B82" s="913" t="s">
        <v>0</v>
      </c>
      <c r="C82" s="914"/>
      <c r="D82" s="998" t="s">
        <v>100</v>
      </c>
      <c r="E82" s="999"/>
      <c r="F82" s="999"/>
      <c r="G82" s="999"/>
      <c r="H82" s="999"/>
      <c r="I82" s="999"/>
      <c r="J82" s="999"/>
      <c r="K82" s="999"/>
      <c r="L82" s="999"/>
      <c r="M82" s="999"/>
      <c r="N82" s="999"/>
      <c r="O82" s="1000"/>
      <c r="P82" s="222"/>
    </row>
    <row r="83" spans="2:16" ht="15" customHeight="1">
      <c r="B83" s="33"/>
      <c r="C83" s="180"/>
      <c r="D83" s="167"/>
      <c r="E83" s="167"/>
      <c r="F83" s="167"/>
      <c r="G83" s="167"/>
      <c r="H83" s="167"/>
      <c r="I83" s="167"/>
      <c r="J83" s="167"/>
      <c r="K83" s="167"/>
      <c r="L83" s="167"/>
      <c r="M83" s="167"/>
      <c r="N83" s="167"/>
      <c r="O83" s="199"/>
      <c r="P83" s="222"/>
    </row>
    <row r="84" spans="2:16" ht="9" customHeight="1">
      <c r="B84" s="1001"/>
      <c r="C84" s="264"/>
      <c r="D84" s="264"/>
      <c r="E84" s="264"/>
      <c r="F84" s="264"/>
      <c r="G84" s="264"/>
      <c r="H84" s="264"/>
      <c r="I84" s="264"/>
      <c r="J84" s="264"/>
      <c r="K84" s="264"/>
      <c r="L84" s="264"/>
      <c r="M84" s="264"/>
      <c r="N84" s="264"/>
      <c r="O84" s="264"/>
      <c r="P84" s="263"/>
    </row>
    <row r="85" spans="2:16" ht="28.5">
      <c r="B85" s="1002"/>
      <c r="C85" s="262" t="s">
        <v>5</v>
      </c>
      <c r="D85" s="261" t="s">
        <v>24</v>
      </c>
      <c r="E85" s="261" t="s">
        <v>25</v>
      </c>
      <c r="F85" s="261" t="s">
        <v>26</v>
      </c>
      <c r="G85" s="261" t="s">
        <v>27</v>
      </c>
      <c r="H85" s="261" t="s">
        <v>28</v>
      </c>
      <c r="I85" s="261" t="s">
        <v>29</v>
      </c>
      <c r="J85" s="261" t="s">
        <v>30</v>
      </c>
      <c r="K85" s="261" t="s">
        <v>31</v>
      </c>
      <c r="L85" s="136" t="s">
        <v>32</v>
      </c>
      <c r="M85" s="994"/>
      <c r="N85" s="994"/>
      <c r="O85" s="994"/>
      <c r="P85" s="995"/>
    </row>
    <row r="86" spans="2:16">
      <c r="B86" s="187"/>
      <c r="C86" s="186"/>
      <c r="D86" s="166"/>
      <c r="E86" s="186"/>
      <c r="F86" s="166"/>
      <c r="G86" s="186"/>
      <c r="H86" s="166"/>
      <c r="I86" s="186"/>
      <c r="J86" s="166"/>
      <c r="K86" s="186"/>
      <c r="L86" s="166"/>
      <c r="M86" s="186"/>
      <c r="N86" s="166"/>
      <c r="O86" s="166"/>
      <c r="P86" s="241"/>
    </row>
    <row r="87" spans="2:16" ht="24" customHeight="1">
      <c r="B87" s="99" t="s">
        <v>37</v>
      </c>
      <c r="C87" s="579">
        <f>SUMPRODUCT(($G$2=HTS_SELF!$E$2:$E$350)*(HTS_SELF!H$2:H$350))</f>
        <v>0</v>
      </c>
      <c r="D87" s="579">
        <f>SUMPRODUCT(($G$2=HTS_SELF!$E$2:$E$350)*(HTS_SELF!I$2:I$350))</f>
        <v>0</v>
      </c>
      <c r="E87" s="579">
        <f>SUMPRODUCT(($G$2=HTS_SELF!$E$2:$E$350)*(HTS_SELF!J$2:J$350))</f>
        <v>0</v>
      </c>
      <c r="F87" s="579">
        <f>SUMPRODUCT(($G$2=HTS_SELF!$E$2:$E$350)*(HTS_SELF!K$2:K$350))</f>
        <v>0</v>
      </c>
      <c r="G87" s="579">
        <f>SUMPRODUCT(($G$2=HTS_SELF!$E$2:$E$350)*(HTS_SELF!L$2:L$350))</f>
        <v>0</v>
      </c>
      <c r="H87" s="579">
        <f>SUMPRODUCT(($G$2=HTS_SELF!$E$2:$E$350)*(HTS_SELF!M$2:M$350))</f>
        <v>0</v>
      </c>
      <c r="I87" s="579">
        <f>SUMPRODUCT(($G$2=HTS_SELF!$E$2:$E$350)*(HTS_SELF!N$2:N$350))</f>
        <v>0</v>
      </c>
      <c r="J87" s="579">
        <f>SUMPRODUCT(($G$2=HTS_SELF!$E$2:$E$350)*(HTS_SELF!O$2:O$350))</f>
        <v>0</v>
      </c>
      <c r="K87" s="579">
        <f>SUMPRODUCT(($G$2=HTS_SELF!$E$2:$E$350)*(HTS_SELF!P$2:P$350))</f>
        <v>0</v>
      </c>
      <c r="L87" s="579">
        <f>SUMPRODUCT(($G$2=HTS_SELF!$E$2:$E$350)*(HTS_SELF!Q$2:Q$350))</f>
        <v>0</v>
      </c>
      <c r="M87" s="594" t="str">
        <f>IF(SUM(C87:L87)=0,"subtotal",SUM(C87:L87))</f>
        <v>subtotal</v>
      </c>
      <c r="N87" s="177"/>
      <c r="O87" s="177"/>
      <c r="P87" s="133"/>
    </row>
    <row r="88" spans="2:16">
      <c r="B88" s="29"/>
      <c r="C88" s="25"/>
      <c r="D88" s="25"/>
      <c r="E88" s="25"/>
      <c r="F88" s="25"/>
      <c r="G88" s="25"/>
      <c r="H88" s="25"/>
      <c r="I88" s="25"/>
      <c r="J88" s="25"/>
      <c r="K88" s="25"/>
      <c r="L88" s="25"/>
      <c r="M88" s="25"/>
      <c r="N88" s="25"/>
      <c r="O88" s="25"/>
      <c r="P88" s="181"/>
    </row>
    <row r="89" spans="2:16" ht="8.25" customHeight="1">
      <c r="B89" s="184"/>
      <c r="C89" s="183"/>
      <c r="D89" s="223"/>
      <c r="E89" s="183"/>
      <c r="F89" s="223"/>
      <c r="G89" s="183"/>
      <c r="H89" s="223"/>
      <c r="I89" s="183"/>
      <c r="J89" s="223"/>
      <c r="K89" s="183"/>
      <c r="L89" s="223"/>
      <c r="M89" s="183"/>
      <c r="N89" s="223"/>
      <c r="O89" s="223"/>
      <c r="P89" s="182"/>
    </row>
    <row r="90" spans="2:16" ht="22.5" customHeight="1">
      <c r="B90" s="99" t="s">
        <v>39</v>
      </c>
      <c r="C90" s="579">
        <f>SUMPRODUCT(($G$2=HTS_SELF!$E$2:$E$350)*(HTS_SELF!R$2:R$350))</f>
        <v>0</v>
      </c>
      <c r="D90" s="579">
        <f>SUMPRODUCT(($G$2=HTS_SELF!$E$2:$E$350)*(HTS_SELF!S$2:S$350))</f>
        <v>0</v>
      </c>
      <c r="E90" s="579">
        <f>SUMPRODUCT(($G$2=HTS_SELF!$E$2:$E$350)*(HTS_SELF!T$2:T$350))</f>
        <v>0</v>
      </c>
      <c r="F90" s="579">
        <f>SUMPRODUCT(($G$2=HTS_SELF!$E$2:$E$350)*(HTS_SELF!U$2:U$350))</f>
        <v>0</v>
      </c>
      <c r="G90" s="579">
        <f>SUMPRODUCT(($G$2=HTS_SELF!$E$2:$E$350)*(HTS_SELF!V$2:V$350))</f>
        <v>0</v>
      </c>
      <c r="H90" s="579">
        <f>SUMPRODUCT(($G$2=HTS_SELF!$E$2:$E$350)*(HTS_SELF!W$2:W$350))</f>
        <v>0</v>
      </c>
      <c r="I90" s="579">
        <f>SUMPRODUCT(($G$2=HTS_SELF!$E$2:$E$350)*(HTS_SELF!X$2:X$350))</f>
        <v>0</v>
      </c>
      <c r="J90" s="579">
        <f>SUMPRODUCT(($G$2=HTS_SELF!$E$2:$E$350)*(HTS_SELF!Y$2:Y$350))</f>
        <v>0</v>
      </c>
      <c r="K90" s="579">
        <f>SUMPRODUCT(($G$2=HTS_SELF!$E$2:$E$350)*(HTS_SELF!Z$2:Z$350))</f>
        <v>0</v>
      </c>
      <c r="L90" s="579">
        <f>SUMPRODUCT(($G$2=HTS_SELF!$E$2:$E$350)*(HTS_SELF!AA$2:AA$350))</f>
        <v>0</v>
      </c>
      <c r="M90" s="594" t="str">
        <f>IF(SUM(C90:L90)=0,"subtotal",SUM(C90:L90))</f>
        <v>subtotal</v>
      </c>
      <c r="N90" s="177"/>
      <c r="O90" s="177"/>
      <c r="P90" s="133"/>
    </row>
    <row r="91" spans="2:16">
      <c r="B91" s="29"/>
      <c r="C91" s="25"/>
      <c r="D91" s="25"/>
      <c r="E91" s="25"/>
      <c r="F91" s="25"/>
      <c r="G91" s="25"/>
      <c r="H91" s="25"/>
      <c r="I91" s="25"/>
      <c r="J91" s="25"/>
      <c r="K91" s="25"/>
      <c r="L91" s="25"/>
      <c r="M91" s="25"/>
      <c r="N91" s="25"/>
      <c r="O91" s="25"/>
      <c r="P91" s="181"/>
    </row>
    <row r="92" spans="2:16" ht="8.85" customHeight="1">
      <c r="B92" s="260"/>
      <c r="C92" s="259"/>
      <c r="D92" s="258"/>
      <c r="E92" s="258"/>
      <c r="F92" s="258"/>
      <c r="G92" s="258"/>
      <c r="H92" s="258"/>
      <c r="I92" s="258"/>
      <c r="J92" s="258"/>
      <c r="K92" s="258"/>
      <c r="L92" s="258"/>
      <c r="M92" s="258"/>
      <c r="N92" s="258"/>
      <c r="O92" s="258"/>
      <c r="P92" s="241"/>
    </row>
    <row r="93" spans="2:16" ht="26.25" customHeight="1">
      <c r="B93" s="152" t="s">
        <v>33</v>
      </c>
      <c r="C93" s="596" t="str">
        <f>IF(SUM(C87:L87,C90:L90)=0,"subtotal",SUM(C87:L87,C90:L90))</f>
        <v>subtotal</v>
      </c>
      <c r="D93" s="167"/>
      <c r="E93" s="167"/>
      <c r="F93" s="167"/>
      <c r="G93" s="167"/>
      <c r="H93" s="167"/>
      <c r="I93" s="167"/>
      <c r="J93" s="167"/>
      <c r="K93" s="167"/>
      <c r="L93" s="167"/>
      <c r="M93" s="167"/>
      <c r="N93" s="167"/>
      <c r="O93" s="167"/>
      <c r="P93" s="185"/>
    </row>
    <row r="94" spans="2:16" ht="9.6" customHeight="1">
      <c r="B94" s="257"/>
      <c r="C94" s="108"/>
      <c r="D94" s="256"/>
      <c r="E94" s="256"/>
      <c r="F94" s="256"/>
      <c r="G94" s="256"/>
      <c r="H94" s="256"/>
      <c r="I94" s="256"/>
      <c r="J94" s="256"/>
      <c r="K94" s="256"/>
      <c r="L94" s="256"/>
      <c r="M94" s="256"/>
      <c r="N94" s="256"/>
      <c r="O94" s="256"/>
      <c r="P94" s="238"/>
    </row>
    <row r="95" spans="2:16" ht="24.75" customHeight="1">
      <c r="B95" s="913" t="s">
        <v>0</v>
      </c>
      <c r="C95" s="914"/>
      <c r="D95" s="998" t="s">
        <v>101</v>
      </c>
      <c r="E95" s="999"/>
      <c r="F95" s="999"/>
      <c r="G95" s="999"/>
      <c r="H95" s="999"/>
      <c r="I95" s="999"/>
      <c r="J95" s="999"/>
      <c r="K95" s="999"/>
      <c r="L95" s="999"/>
      <c r="M95" s="999"/>
      <c r="N95" s="999"/>
      <c r="O95" s="1000"/>
      <c r="P95" s="222"/>
    </row>
    <row r="96" spans="2:16" ht="15" customHeight="1">
      <c r="B96" s="33"/>
      <c r="C96" s="180"/>
      <c r="D96" s="167"/>
      <c r="E96" s="167"/>
      <c r="F96" s="167"/>
      <c r="G96" s="167"/>
      <c r="H96" s="167"/>
      <c r="I96" s="167"/>
      <c r="J96" s="167"/>
      <c r="K96" s="167"/>
      <c r="L96" s="167"/>
      <c r="M96" s="167"/>
      <c r="N96" s="167"/>
      <c r="O96" s="199"/>
      <c r="P96" s="222"/>
    </row>
    <row r="97" spans="2:16" ht="9" customHeight="1">
      <c r="B97" s="1001"/>
      <c r="C97" s="264"/>
      <c r="D97" s="264"/>
      <c r="E97" s="264"/>
      <c r="F97" s="264"/>
      <c r="G97" s="264"/>
      <c r="H97" s="264"/>
      <c r="I97" s="264"/>
      <c r="J97" s="264"/>
      <c r="K97" s="264"/>
      <c r="L97" s="264"/>
      <c r="M97" s="264"/>
      <c r="N97" s="264"/>
      <c r="O97" s="264"/>
      <c r="P97" s="263"/>
    </row>
    <row r="98" spans="2:16" ht="28.5">
      <c r="B98" s="1002"/>
      <c r="C98" s="262" t="s">
        <v>5</v>
      </c>
      <c r="D98" s="261" t="s">
        <v>24</v>
      </c>
      <c r="E98" s="261" t="s">
        <v>25</v>
      </c>
      <c r="F98" s="261" t="s">
        <v>26</v>
      </c>
      <c r="G98" s="261" t="s">
        <v>27</v>
      </c>
      <c r="H98" s="261" t="s">
        <v>28</v>
      </c>
      <c r="I98" s="261" t="s">
        <v>29</v>
      </c>
      <c r="J98" s="261" t="s">
        <v>30</v>
      </c>
      <c r="K98" s="261" t="s">
        <v>31</v>
      </c>
      <c r="L98" s="136" t="s">
        <v>32</v>
      </c>
      <c r="M98" s="994"/>
      <c r="N98" s="994"/>
      <c r="O98" s="994"/>
      <c r="P98" s="995"/>
    </row>
    <row r="99" spans="2:16">
      <c r="B99" s="187"/>
      <c r="C99" s="186"/>
      <c r="D99" s="166"/>
      <c r="E99" s="186"/>
      <c r="F99" s="166"/>
      <c r="G99" s="186"/>
      <c r="H99" s="166"/>
      <c r="I99" s="186"/>
      <c r="J99" s="166"/>
      <c r="K99" s="186"/>
      <c r="L99" s="166"/>
      <c r="M99" s="186"/>
      <c r="N99" s="166"/>
      <c r="O99" s="166"/>
      <c r="P99" s="241"/>
    </row>
    <row r="100" spans="2:16" ht="24" customHeight="1">
      <c r="B100" s="99" t="s">
        <v>37</v>
      </c>
      <c r="C100" s="579">
        <f>SUMPRODUCT(($G$2=HTS_SELF!$E$2:$E$350)*(HTS_SELF!AB$2:AB$350))</f>
        <v>0</v>
      </c>
      <c r="D100" s="579">
        <f>SUMPRODUCT(($G$2=HTS_SELF!$E$2:$E$350)*(HTS_SELF!AC$2:AC$350))</f>
        <v>0</v>
      </c>
      <c r="E100" s="579">
        <f>SUMPRODUCT(($G$2=HTS_SELF!$E$2:$E$350)*(HTS_SELF!AD$2:AD$350))</f>
        <v>0</v>
      </c>
      <c r="F100" s="579">
        <f>SUMPRODUCT(($G$2=HTS_SELF!$E$2:$E$350)*(HTS_SELF!AE$2:AE$350))</f>
        <v>0</v>
      </c>
      <c r="G100" s="579">
        <f>SUMPRODUCT(($G$2=HTS_SELF!$E$2:$E$350)*(HTS_SELF!AF$2:AF$350))</f>
        <v>0</v>
      </c>
      <c r="H100" s="579">
        <f>SUMPRODUCT(($G$2=HTS_SELF!$E$2:$E$350)*(HTS_SELF!AG$2:AG$350))</f>
        <v>0</v>
      </c>
      <c r="I100" s="579">
        <f>SUMPRODUCT(($G$2=HTS_SELF!$E$2:$E$350)*(HTS_SELF!AH$2:AH$350))</f>
        <v>0</v>
      </c>
      <c r="J100" s="579">
        <f>SUMPRODUCT(($G$2=HTS_SELF!$E$2:$E$350)*(HTS_SELF!AI$2:AI$350))</f>
        <v>0</v>
      </c>
      <c r="K100" s="579">
        <f>SUMPRODUCT(($G$2=HTS_SELF!$E$2:$E$350)*(HTS_SELF!AJ$2:AJ$350))</f>
        <v>0</v>
      </c>
      <c r="L100" s="579">
        <f>SUMPRODUCT(($G$2=HTS_SELF!$E$2:$E$350)*(HTS_SELF!AK$2:AK$350))</f>
        <v>0</v>
      </c>
      <c r="M100" s="594" t="str">
        <f>IF(SUM(C100:L100)=0,"subtotal",SUM(C100:L100))</f>
        <v>subtotal</v>
      </c>
      <c r="N100" s="177"/>
      <c r="O100" s="177"/>
      <c r="P100" s="133"/>
    </row>
    <row r="101" spans="2:16">
      <c r="B101" s="29"/>
      <c r="C101" s="25"/>
      <c r="D101" s="25"/>
      <c r="E101" s="25"/>
      <c r="F101" s="25"/>
      <c r="G101" s="25"/>
      <c r="H101" s="25"/>
      <c r="I101" s="25"/>
      <c r="J101" s="25"/>
      <c r="K101" s="25"/>
      <c r="L101" s="25"/>
      <c r="M101" s="25"/>
      <c r="N101" s="25"/>
      <c r="O101" s="25"/>
      <c r="P101" s="181"/>
    </row>
    <row r="102" spans="2:16" ht="8.25" customHeight="1">
      <c r="B102" s="184"/>
      <c r="C102" s="183"/>
      <c r="D102" s="223"/>
      <c r="E102" s="183"/>
      <c r="F102" s="223"/>
      <c r="G102" s="183"/>
      <c r="H102" s="223"/>
      <c r="I102" s="183"/>
      <c r="J102" s="223"/>
      <c r="K102" s="183"/>
      <c r="L102" s="223"/>
      <c r="M102" s="183"/>
      <c r="N102" s="223"/>
      <c r="O102" s="223"/>
      <c r="P102" s="182"/>
    </row>
    <row r="103" spans="2:16" ht="22.5" customHeight="1">
      <c r="B103" s="99" t="s">
        <v>39</v>
      </c>
      <c r="C103" s="579">
        <f>SUMPRODUCT(($G$2=HTS_SELF!$E$2:$E$350)*(HTS_SELF!AL$2:AL$350))</f>
        <v>0</v>
      </c>
      <c r="D103" s="579">
        <f>SUMPRODUCT(($G$2=HTS_SELF!$E$2:$E$350)*(HTS_SELF!AM$2:AM$350))</f>
        <v>0</v>
      </c>
      <c r="E103" s="579">
        <f>SUMPRODUCT(($G$2=HTS_SELF!$E$2:$E$350)*(HTS_SELF!AN$2:AN$350))</f>
        <v>0</v>
      </c>
      <c r="F103" s="579">
        <f>SUMPRODUCT(($G$2=HTS_SELF!$E$2:$E$350)*(HTS_SELF!AO$2:AO$350))</f>
        <v>0</v>
      </c>
      <c r="G103" s="579">
        <f>SUMPRODUCT(($G$2=HTS_SELF!$E$2:$E$350)*(HTS_SELF!AP$2:AP$350))</f>
        <v>0</v>
      </c>
      <c r="H103" s="579">
        <f>SUMPRODUCT(($G$2=HTS_SELF!$E$2:$E$350)*(HTS_SELF!AQ$2:AQ$350))</f>
        <v>0</v>
      </c>
      <c r="I103" s="579">
        <f>SUMPRODUCT(($G$2=HTS_SELF!$E$2:$E$350)*(HTS_SELF!AR$2:AR$350))</f>
        <v>0</v>
      </c>
      <c r="J103" s="579">
        <f>SUMPRODUCT(($G$2=HTS_SELF!$E$2:$E$350)*(HTS_SELF!AS$2:AS$350))</f>
        <v>0</v>
      </c>
      <c r="K103" s="579">
        <f>SUMPRODUCT(($G$2=HTS_SELF!$E$2:$E$350)*(HTS_SELF!AT$2:AT$350))</f>
        <v>0</v>
      </c>
      <c r="L103" s="579">
        <f>SUMPRODUCT(($G$2=HTS_SELF!$E$2:$E$350)*(HTS_SELF!AU$2:AU$350))</f>
        <v>0</v>
      </c>
      <c r="M103" s="594" t="str">
        <f>IF(SUM(C103:L103)=0,"subtotal",SUM(C103:L103))</f>
        <v>subtotal</v>
      </c>
      <c r="N103" s="177"/>
      <c r="O103" s="177"/>
      <c r="P103" s="133"/>
    </row>
    <row r="104" spans="2:16">
      <c r="B104" s="29"/>
      <c r="C104" s="25"/>
      <c r="D104" s="25"/>
      <c r="E104" s="25"/>
      <c r="F104" s="25"/>
      <c r="G104" s="25"/>
      <c r="H104" s="25"/>
      <c r="I104" s="25"/>
      <c r="J104" s="25"/>
      <c r="K104" s="25"/>
      <c r="L104" s="25"/>
      <c r="M104" s="25"/>
      <c r="N104" s="25"/>
      <c r="O104" s="25"/>
      <c r="P104" s="181"/>
    </row>
    <row r="105" spans="2:16" ht="8.85" customHeight="1">
      <c r="B105" s="260"/>
      <c r="C105" s="259"/>
      <c r="D105" s="258"/>
      <c r="E105" s="258"/>
      <c r="F105" s="258"/>
      <c r="G105" s="258"/>
      <c r="H105" s="258"/>
      <c r="I105" s="258"/>
      <c r="J105" s="258"/>
      <c r="K105" s="258"/>
      <c r="L105" s="258"/>
      <c r="M105" s="258"/>
      <c r="N105" s="258"/>
      <c r="O105" s="258"/>
      <c r="P105" s="241"/>
    </row>
    <row r="106" spans="2:16" ht="26.25" customHeight="1">
      <c r="B106" s="152" t="s">
        <v>102</v>
      </c>
      <c r="C106" s="579">
        <f>SUMPRODUCT(($G$2=HTS_SELF!$E$2:$E$350)*(HTS_SELF!AV$2:AV$350))</f>
        <v>0</v>
      </c>
      <c r="D106" s="308"/>
      <c r="E106" s="308"/>
      <c r="F106" s="308"/>
      <c r="G106" s="308"/>
      <c r="H106" s="308"/>
      <c r="I106" s="308"/>
      <c r="J106" s="167"/>
      <c r="K106" s="167"/>
      <c r="L106" s="167"/>
      <c r="M106" s="167"/>
      <c r="N106" s="167"/>
      <c r="O106" s="167"/>
      <c r="P106" s="185"/>
    </row>
    <row r="107" spans="2:16" ht="9.6" customHeight="1">
      <c r="B107" s="257"/>
      <c r="C107" s="108"/>
      <c r="D107" s="256"/>
      <c r="E107" s="256"/>
      <c r="F107" s="256"/>
      <c r="G107" s="256"/>
      <c r="H107" s="256"/>
      <c r="I107" s="256"/>
      <c r="J107" s="256"/>
      <c r="K107" s="256"/>
      <c r="L107" s="256"/>
      <c r="M107" s="256"/>
      <c r="N107" s="256"/>
      <c r="O107" s="256"/>
      <c r="P107" s="238"/>
    </row>
    <row r="108" spans="2:16" ht="8.85" customHeight="1">
      <c r="B108" s="260"/>
      <c r="C108" s="259"/>
      <c r="D108" s="258"/>
      <c r="E108" s="258"/>
      <c r="F108" s="258"/>
      <c r="G108" s="258"/>
      <c r="H108" s="258"/>
      <c r="I108" s="258"/>
      <c r="J108" s="258"/>
      <c r="K108" s="258"/>
      <c r="L108" s="258"/>
      <c r="M108" s="258"/>
      <c r="N108" s="258"/>
      <c r="O108" s="258"/>
      <c r="P108" s="241"/>
    </row>
    <row r="109" spans="2:16" ht="26.25" customHeight="1">
      <c r="B109" s="152" t="s">
        <v>33</v>
      </c>
      <c r="C109" s="597" t="str">
        <f>IF(SUM(C103:L103,C100:L100)=0,"subtotal",SUM(C103:L103,C100:L100))</f>
        <v>subtotal</v>
      </c>
      <c r="D109" s="167"/>
      <c r="E109" s="167"/>
      <c r="F109" s="167"/>
      <c r="G109" s="167"/>
      <c r="H109" s="167"/>
      <c r="I109" s="167"/>
      <c r="J109" s="167"/>
      <c r="K109" s="167"/>
      <c r="L109" s="167"/>
      <c r="M109" s="167"/>
      <c r="N109" s="167"/>
      <c r="O109" s="167"/>
      <c r="P109" s="185"/>
    </row>
    <row r="110" spans="2:16" ht="9.6" customHeight="1">
      <c r="B110" s="257"/>
      <c r="C110" s="108"/>
      <c r="D110" s="256"/>
      <c r="E110" s="256"/>
      <c r="F110" s="256"/>
      <c r="G110" s="256"/>
      <c r="H110" s="256"/>
      <c r="I110" s="256"/>
      <c r="J110" s="256"/>
      <c r="K110" s="256"/>
      <c r="L110" s="256"/>
      <c r="M110" s="256"/>
      <c r="N110" s="256"/>
      <c r="O110" s="256"/>
      <c r="P110" s="238"/>
    </row>
    <row r="111" spans="2:16" ht="35.25" customHeight="1">
      <c r="B111" s="924" t="s">
        <v>3</v>
      </c>
      <c r="C111" s="951"/>
      <c r="D111" s="981" t="s">
        <v>104</v>
      </c>
      <c r="E111" s="970"/>
      <c r="F111" s="970"/>
      <c r="G111" s="970"/>
      <c r="H111" s="970"/>
      <c r="I111" s="970"/>
      <c r="J111" s="970"/>
      <c r="K111" s="970"/>
      <c r="L111" s="970"/>
      <c r="M111" s="970"/>
      <c r="N111" s="970"/>
      <c r="O111" s="970"/>
      <c r="P111" s="222"/>
    </row>
    <row r="112" spans="2:16" ht="6" customHeight="1">
      <c r="B112" s="255"/>
      <c r="C112" s="19"/>
      <c r="E112" s="19"/>
      <c r="F112" s="20"/>
      <c r="G112" s="20"/>
      <c r="H112" s="20"/>
      <c r="I112" s="20"/>
      <c r="J112" s="20"/>
      <c r="K112" s="20"/>
      <c r="L112" s="20"/>
      <c r="M112" s="20"/>
      <c r="N112" s="20"/>
      <c r="O112" s="20"/>
      <c r="P112" s="222"/>
    </row>
    <row r="113" spans="2:16" ht="15">
      <c r="B113" s="254" t="s">
        <v>68</v>
      </c>
      <c r="C113" s="252" t="s">
        <v>46</v>
      </c>
      <c r="D113" s="253" t="s">
        <v>47</v>
      </c>
      <c r="E113" s="252" t="s">
        <v>6</v>
      </c>
      <c r="F113" s="166"/>
      <c r="G113" s="166"/>
      <c r="H113" s="166"/>
      <c r="I113" s="166"/>
      <c r="J113" s="166"/>
      <c r="K113" s="166"/>
      <c r="L113" s="166"/>
      <c r="M113" s="166"/>
      <c r="N113" s="166"/>
      <c r="O113" s="166"/>
      <c r="P113" s="197"/>
    </row>
    <row r="114" spans="2:16" ht="9" customHeight="1">
      <c r="B114" s="251"/>
      <c r="C114" s="250"/>
      <c r="D114" s="188"/>
      <c r="E114" s="249"/>
      <c r="F114" s="166"/>
      <c r="G114" s="166"/>
      <c r="H114" s="166"/>
      <c r="I114" s="166"/>
      <c r="J114" s="166"/>
      <c r="K114" s="166"/>
      <c r="L114" s="166"/>
      <c r="M114" s="166"/>
      <c r="N114" s="166"/>
      <c r="O114" s="166"/>
      <c r="P114" s="197"/>
    </row>
    <row r="115" spans="2:16" ht="6.6" customHeight="1">
      <c r="B115" s="248"/>
      <c r="C115" s="166"/>
      <c r="D115" s="166"/>
      <c r="E115" s="244"/>
      <c r="F115" s="223"/>
      <c r="G115" s="223"/>
      <c r="H115" s="223"/>
      <c r="I115" s="223"/>
      <c r="J115" s="223"/>
      <c r="K115" s="223"/>
      <c r="L115" s="223"/>
      <c r="M115" s="223"/>
      <c r="N115" s="223"/>
      <c r="O115" s="223"/>
      <c r="P115" s="222"/>
    </row>
    <row r="116" spans="2:16" ht="25.5" customHeight="1">
      <c r="B116" s="247" t="s">
        <v>41</v>
      </c>
      <c r="C116" s="583">
        <f>'KP_Testing  All Others'!C110</f>
        <v>0</v>
      </c>
      <c r="D116" s="583"/>
      <c r="E116" s="574" t="str">
        <f>IF(SUM(C116:D116)=0,"subtotal",SUM(C116:D116))</f>
        <v>subtotal</v>
      </c>
      <c r="F116" s="177"/>
      <c r="G116" s="177"/>
      <c r="H116" s="177"/>
      <c r="I116" s="177"/>
      <c r="J116" s="177"/>
      <c r="K116" s="177"/>
      <c r="L116" s="177"/>
      <c r="M116" s="177"/>
      <c r="N116" s="177"/>
      <c r="O116" s="177"/>
      <c r="P116" s="197"/>
    </row>
    <row r="117" spans="2:16" ht="4.3499999999999996" customHeight="1">
      <c r="B117" s="246"/>
      <c r="C117" s="598"/>
      <c r="D117" s="598"/>
      <c r="E117" s="29"/>
      <c r="F117" s="25"/>
      <c r="G117" s="25"/>
      <c r="H117" s="25"/>
      <c r="I117" s="25"/>
      <c r="J117" s="25"/>
      <c r="K117" s="25"/>
      <c r="L117" s="25"/>
      <c r="M117" s="25"/>
      <c r="N117" s="25"/>
      <c r="O117" s="25"/>
      <c r="P117" s="245"/>
    </row>
    <row r="118" spans="2:16" ht="5.85" customHeight="1">
      <c r="B118" s="248"/>
      <c r="C118" s="599"/>
      <c r="D118" s="599"/>
      <c r="E118" s="244"/>
      <c r="F118" s="223"/>
      <c r="G118" s="223"/>
      <c r="H118" s="223"/>
      <c r="I118" s="223"/>
      <c r="J118" s="223"/>
      <c r="K118" s="223"/>
      <c r="L118" s="223"/>
      <c r="M118" s="223"/>
      <c r="N118" s="223"/>
      <c r="O118" s="223"/>
      <c r="P118" s="222"/>
    </row>
    <row r="119" spans="2:16" ht="21" customHeight="1">
      <c r="B119" s="247" t="s">
        <v>42</v>
      </c>
      <c r="C119" s="583"/>
      <c r="D119" s="583"/>
      <c r="E119" s="574" t="str">
        <f>IF(SUM(C119:D119)=0,"subtotal",SUM(C119:D119))</f>
        <v>subtotal</v>
      </c>
      <c r="F119" s="177"/>
      <c r="G119" s="177"/>
      <c r="H119" s="177"/>
      <c r="I119" s="177"/>
      <c r="J119" s="177"/>
      <c r="K119" s="177"/>
      <c r="L119" s="177"/>
      <c r="M119" s="177"/>
      <c r="N119" s="177"/>
      <c r="O119" s="177"/>
      <c r="P119" s="197"/>
    </row>
    <row r="120" spans="2:16" ht="8.1" customHeight="1">
      <c r="B120" s="246"/>
      <c r="C120" s="598"/>
      <c r="D120" s="598"/>
      <c r="E120" s="29"/>
      <c r="F120" s="25"/>
      <c r="G120" s="25"/>
      <c r="H120" s="25"/>
      <c r="I120" s="25"/>
      <c r="J120" s="25"/>
      <c r="K120" s="25"/>
      <c r="L120" s="25"/>
      <c r="M120" s="25"/>
      <c r="N120" s="25"/>
      <c r="O120" s="25"/>
      <c r="P120" s="245"/>
    </row>
    <row r="121" spans="2:16" ht="8.85" customHeight="1">
      <c r="B121" s="248"/>
      <c r="C121" s="599"/>
      <c r="D121" s="599"/>
      <c r="E121" s="244"/>
      <c r="F121" s="223"/>
      <c r="G121" s="223"/>
      <c r="H121" s="223"/>
      <c r="I121" s="223"/>
      <c r="J121" s="223"/>
      <c r="K121" s="223"/>
      <c r="L121" s="223"/>
      <c r="M121" s="223"/>
      <c r="N121" s="223"/>
      <c r="O121" s="223"/>
      <c r="P121" s="222"/>
    </row>
    <row r="122" spans="2:16" ht="22.35" customHeight="1">
      <c r="B122" s="247" t="s">
        <v>43</v>
      </c>
      <c r="C122" s="583"/>
      <c r="D122" s="583"/>
      <c r="E122" s="574" t="str">
        <f>IF(SUM(C122:D122)=0,"subtotal",SUM(C122:D122))</f>
        <v>subtotal</v>
      </c>
      <c r="F122" s="177"/>
      <c r="G122" s="177"/>
      <c r="H122" s="177"/>
      <c r="I122" s="177"/>
      <c r="J122" s="177"/>
      <c r="K122" s="177"/>
      <c r="L122" s="177"/>
      <c r="M122" s="177"/>
      <c r="N122" s="177"/>
      <c r="O122" s="177"/>
      <c r="P122" s="197"/>
    </row>
    <row r="123" spans="2:16" ht="8.85" customHeight="1">
      <c r="B123" s="246"/>
      <c r="C123" s="598"/>
      <c r="D123" s="598"/>
      <c r="E123" s="29"/>
      <c r="F123" s="25"/>
      <c r="G123" s="25"/>
      <c r="H123" s="25"/>
      <c r="I123" s="25"/>
      <c r="J123" s="25"/>
      <c r="K123" s="25"/>
      <c r="L123" s="25"/>
      <c r="M123" s="25"/>
      <c r="N123" s="25"/>
      <c r="O123" s="25"/>
      <c r="P123" s="245"/>
    </row>
    <row r="124" spans="2:16" ht="8.85" customHeight="1">
      <c r="B124" s="248"/>
      <c r="C124" s="599"/>
      <c r="D124" s="599"/>
      <c r="E124" s="244"/>
      <c r="F124" s="223"/>
      <c r="G124" s="223"/>
      <c r="H124" s="223"/>
      <c r="I124" s="223"/>
      <c r="J124" s="223"/>
      <c r="K124" s="223"/>
      <c r="L124" s="223"/>
      <c r="M124" s="223"/>
      <c r="N124" s="223"/>
      <c r="O124" s="223"/>
      <c r="P124" s="222"/>
    </row>
    <row r="125" spans="2:16" ht="20.45" customHeight="1">
      <c r="B125" s="247" t="s">
        <v>44</v>
      </c>
      <c r="C125" s="583"/>
      <c r="D125" s="583"/>
      <c r="E125" s="574" t="str">
        <f>IF(SUM(C125:D125)=0,"subtotal",SUM(C125:D125))</f>
        <v>subtotal</v>
      </c>
      <c r="F125" s="177"/>
      <c r="G125" s="177"/>
      <c r="H125" s="177"/>
      <c r="I125" s="177"/>
      <c r="J125" s="177"/>
      <c r="K125" s="177"/>
      <c r="L125" s="177"/>
      <c r="M125" s="177"/>
      <c r="N125" s="177"/>
      <c r="O125" s="177"/>
      <c r="P125" s="197"/>
    </row>
    <row r="126" spans="2:16" ht="8.85" customHeight="1">
      <c r="B126" s="246"/>
      <c r="C126" s="598"/>
      <c r="D126" s="598"/>
      <c r="E126" s="29"/>
      <c r="F126" s="25"/>
      <c r="G126" s="25"/>
      <c r="H126" s="25"/>
      <c r="I126" s="25"/>
      <c r="J126" s="25"/>
      <c r="K126" s="25"/>
      <c r="L126" s="25"/>
      <c r="M126" s="25"/>
      <c r="N126" s="25"/>
      <c r="O126" s="25"/>
      <c r="P126" s="245"/>
    </row>
    <row r="127" spans="2:16" ht="7.5" customHeight="1">
      <c r="B127" s="996" t="s">
        <v>45</v>
      </c>
      <c r="C127" s="599"/>
      <c r="D127" s="599"/>
      <c r="E127" s="244"/>
      <c r="F127" s="223"/>
      <c r="G127" s="223"/>
      <c r="H127" s="223"/>
      <c r="I127" s="223"/>
      <c r="J127" s="223"/>
      <c r="K127" s="223"/>
      <c r="L127" s="223"/>
      <c r="M127" s="223"/>
      <c r="N127" s="223"/>
      <c r="O127" s="223"/>
      <c r="P127" s="222"/>
    </row>
    <row r="128" spans="2:16" ht="20.45" customHeight="1">
      <c r="B128" s="997"/>
      <c r="C128" s="583"/>
      <c r="D128" s="583"/>
      <c r="E128" s="574" t="str">
        <f>IF(SUM(C128:D128)=0,"subtotal",SUM(C128:D128))</f>
        <v>subtotal</v>
      </c>
      <c r="F128" s="177"/>
      <c r="G128" s="177"/>
      <c r="H128" s="177"/>
      <c r="I128" s="177"/>
      <c r="J128" s="177"/>
      <c r="K128" s="177"/>
      <c r="L128" s="177"/>
      <c r="M128" s="177"/>
      <c r="N128" s="177"/>
      <c r="O128" s="177"/>
      <c r="P128" s="197"/>
    </row>
    <row r="129" spans="2:16" ht="9" customHeight="1">
      <c r="B129" s="997"/>
      <c r="E129" s="39"/>
      <c r="P129" s="197"/>
    </row>
    <row r="130" spans="2:16" ht="23.85" customHeight="1">
      <c r="B130" s="924" t="s">
        <v>3</v>
      </c>
      <c r="C130" s="951"/>
      <c r="D130" s="969" t="s">
        <v>105</v>
      </c>
      <c r="E130" s="970"/>
      <c r="F130" s="970"/>
      <c r="G130" s="970"/>
      <c r="H130" s="970"/>
      <c r="I130" s="970"/>
      <c r="J130" s="970"/>
      <c r="K130" s="970"/>
      <c r="L130" s="970"/>
      <c r="M130" s="970"/>
      <c r="N130" s="970"/>
      <c r="O130" s="970"/>
      <c r="P130" s="222"/>
    </row>
    <row r="131" spans="2:16" ht="6" customHeight="1">
      <c r="B131" s="146"/>
      <c r="C131" s="147"/>
      <c r="D131" s="147"/>
      <c r="E131" s="147"/>
      <c r="F131" s="147"/>
      <c r="G131" s="147"/>
      <c r="H131" s="147"/>
      <c r="I131" s="147"/>
      <c r="J131" s="147"/>
      <c r="K131" s="147"/>
      <c r="L131" s="147"/>
      <c r="M131" s="147"/>
      <c r="N131" s="147"/>
      <c r="O131" s="147"/>
      <c r="P131" s="130"/>
    </row>
    <row r="132" spans="2:16" ht="15">
      <c r="B132" s="157"/>
      <c r="C132" s="173" t="s">
        <v>107</v>
      </c>
      <c r="E132" s="173" t="s">
        <v>108</v>
      </c>
      <c r="F132" s="176"/>
      <c r="G132" s="176" t="s">
        <v>109</v>
      </c>
      <c r="H132" s="176"/>
      <c r="I132" s="176"/>
      <c r="J132" s="176"/>
      <c r="K132" s="176"/>
      <c r="L132" s="176"/>
      <c r="M132" s="176"/>
      <c r="N132" s="176"/>
      <c r="O132" s="176"/>
      <c r="P132" s="151"/>
    </row>
    <row r="133" spans="2:16" ht="9" customHeight="1">
      <c r="B133" s="158"/>
      <c r="C133" s="176"/>
      <c r="D133" s="176"/>
      <c r="E133" s="176"/>
      <c r="F133" s="176"/>
      <c r="G133" s="176"/>
      <c r="H133" s="176"/>
      <c r="I133" s="176"/>
      <c r="J133" s="176"/>
      <c r="K133" s="176"/>
      <c r="L133" s="176"/>
      <c r="M133" s="176"/>
      <c r="N133" s="176"/>
      <c r="O133" s="176"/>
      <c r="P133" s="151"/>
    </row>
    <row r="134" spans="2:16" ht="6.6" customHeight="1">
      <c r="B134" s="243"/>
      <c r="C134" s="242"/>
      <c r="D134" s="242"/>
      <c r="E134" s="242"/>
      <c r="F134" s="242"/>
      <c r="G134" s="242"/>
      <c r="H134" s="242"/>
      <c r="I134" s="242"/>
      <c r="J134" s="242"/>
      <c r="K134" s="242"/>
      <c r="L134" s="242"/>
      <c r="M134" s="242"/>
      <c r="N134" s="242"/>
      <c r="O134" s="242"/>
      <c r="P134" s="241"/>
    </row>
    <row r="135" spans="2:16" ht="25.5" customHeight="1">
      <c r="B135" s="240" t="s">
        <v>106</v>
      </c>
      <c r="C135" s="579">
        <f>SUMPRODUCT(($G$2=HTS_SELF!$E$2:$E$350)*(HTS_SELF!AW$2:AW$350))</f>
        <v>0</v>
      </c>
      <c r="D135" s="177"/>
      <c r="E135" s="579">
        <f>SUMPRODUCT(($G$2=HTS_SELF!$E$2:$E$350)*(HTS_SELF!AX$2:AX$350))</f>
        <v>0</v>
      </c>
      <c r="F135" s="177"/>
      <c r="G135" s="579">
        <f>SUMPRODUCT(($G$2=HTS_SELF!$E$2:$E$350)*(HTS_SELF!AY$2:AY$350))</f>
        <v>0</v>
      </c>
      <c r="H135" s="177"/>
      <c r="I135" s="177"/>
      <c r="J135" s="177"/>
      <c r="K135" s="177"/>
      <c r="L135" s="177"/>
      <c r="M135" s="177"/>
      <c r="N135" s="177"/>
      <c r="O135" s="177"/>
      <c r="P135" s="185"/>
    </row>
    <row r="136" spans="2:16" ht="4.3499999999999996" customHeight="1">
      <c r="B136" s="239"/>
      <c r="C136" s="225"/>
      <c r="D136" s="225"/>
      <c r="E136" s="225"/>
      <c r="F136" s="225"/>
      <c r="G136" s="225"/>
      <c r="H136" s="225"/>
      <c r="I136" s="225"/>
      <c r="J136" s="225"/>
      <c r="K136" s="225"/>
      <c r="L136" s="225"/>
      <c r="M136" s="225"/>
      <c r="N136" s="225"/>
      <c r="O136" s="225"/>
      <c r="P136" s="238"/>
    </row>
    <row r="137" spans="2:16" ht="19.350000000000001" customHeight="1">
      <c r="B137" s="180"/>
      <c r="C137" s="966"/>
      <c r="D137" s="966"/>
      <c r="E137" s="967"/>
      <c r="F137" s="967"/>
      <c r="G137" s="967"/>
      <c r="H137" s="967"/>
      <c r="I137" s="179"/>
      <c r="J137" s="179"/>
      <c r="K137" s="179"/>
      <c r="L137" s="179"/>
      <c r="M137" s="179"/>
      <c r="N137" s="179"/>
      <c r="O137" s="179"/>
      <c r="P137" s="176"/>
    </row>
    <row r="138" spans="2:16">
      <c r="B138" s="15"/>
      <c r="C138" s="16"/>
      <c r="D138" s="16"/>
      <c r="E138" s="16"/>
      <c r="F138" s="16"/>
      <c r="G138" s="16"/>
      <c r="H138" s="16"/>
      <c r="I138" s="16"/>
      <c r="J138" s="16"/>
      <c r="K138" s="16"/>
      <c r="L138" s="16"/>
      <c r="M138" s="16"/>
      <c r="N138" s="16"/>
      <c r="O138" s="17"/>
      <c r="P138" s="166"/>
    </row>
    <row r="139" spans="2:16" ht="20.25" customHeight="1">
      <c r="B139" s="18" t="s">
        <v>34</v>
      </c>
      <c r="C139" s="917" t="str">
        <f>C2</f>
        <v>USAID Tujenge Jamii</v>
      </c>
      <c r="D139" s="917"/>
      <c r="E139" s="917"/>
      <c r="F139" s="917"/>
      <c r="H139" s="946" t="s">
        <v>66</v>
      </c>
      <c r="I139" s="946"/>
      <c r="J139" s="946"/>
      <c r="K139" s="59" t="str">
        <f>K2</f>
        <v/>
      </c>
      <c r="L139" s="205"/>
      <c r="M139" s="6" t="s">
        <v>35</v>
      </c>
      <c r="N139" s="917">
        <f>N2</f>
        <v>0</v>
      </c>
      <c r="O139" s="917"/>
      <c r="P139" s="166"/>
    </row>
    <row r="140" spans="2:16" s="102" customFormat="1" ht="22.35" customHeight="1">
      <c r="B140" s="906" t="str">
        <f>CONCATENATE(K2,":PMTCT_STAT (Numerator)")</f>
        <v>:PMTCT_STAT (Numerator)</v>
      </c>
      <c r="C140" s="907"/>
      <c r="D140" s="907"/>
      <c r="E140" s="907"/>
      <c r="F140" s="907"/>
      <c r="G140" s="907"/>
      <c r="H140" s="907"/>
      <c r="I140" s="907"/>
      <c r="J140" s="907"/>
      <c r="K140" s="907"/>
      <c r="L140" s="907"/>
      <c r="M140" s="907"/>
      <c r="N140" s="907"/>
      <c r="O140" s="907"/>
      <c r="P140" s="907"/>
    </row>
    <row r="141" spans="2:16" ht="24.75" customHeight="1">
      <c r="B141" s="949" t="s">
        <v>0</v>
      </c>
      <c r="C141" s="950"/>
      <c r="D141" s="952" t="s">
        <v>110</v>
      </c>
      <c r="E141" s="953"/>
      <c r="F141" s="953"/>
      <c r="G141" s="953"/>
      <c r="H141" s="953"/>
      <c r="I141" s="953"/>
      <c r="J141" s="953"/>
      <c r="K141" s="953"/>
      <c r="L141" s="953"/>
      <c r="M141" s="953"/>
      <c r="N141" s="953"/>
      <c r="O141" s="953"/>
      <c r="P141" s="954"/>
    </row>
    <row r="142" spans="2:16" ht="15" customHeight="1">
      <c r="B142" s="924"/>
      <c r="C142" s="951"/>
      <c r="D142" s="955"/>
      <c r="E142" s="956"/>
      <c r="F142" s="956"/>
      <c r="G142" s="956"/>
      <c r="H142" s="956"/>
      <c r="I142" s="956"/>
      <c r="J142" s="956"/>
      <c r="K142" s="956"/>
      <c r="L142" s="956"/>
      <c r="M142" s="956"/>
      <c r="N142" s="956"/>
      <c r="O142" s="956"/>
      <c r="P142" s="957"/>
    </row>
    <row r="143" spans="2:16" ht="6.75" customHeight="1">
      <c r="B143" s="77"/>
      <c r="C143" s="78"/>
      <c r="D143" s="199"/>
      <c r="E143" s="199"/>
      <c r="F143" s="199"/>
      <c r="G143" s="199"/>
      <c r="H143" s="199"/>
      <c r="I143" s="199"/>
      <c r="J143" s="199"/>
      <c r="K143" s="199"/>
      <c r="L143" s="199"/>
      <c r="M143" s="199"/>
      <c r="N143" s="199"/>
      <c r="O143" s="199"/>
      <c r="P143" s="222"/>
    </row>
    <row r="144" spans="2:16" ht="29.25" customHeight="1">
      <c r="B144" s="99" t="s">
        <v>2</v>
      </c>
      <c r="C144" s="600" t="str">
        <f>IF(C162=0,"subtotal",C162)</f>
        <v>subtotal</v>
      </c>
      <c r="D144" s="167"/>
      <c r="E144" s="167"/>
      <c r="F144" s="167"/>
      <c r="G144" s="167"/>
      <c r="H144" s="167"/>
      <c r="I144" s="167"/>
      <c r="J144" s="167"/>
      <c r="K144" s="167"/>
      <c r="L144" s="167"/>
      <c r="M144" s="167"/>
      <c r="N144" s="167"/>
      <c r="O144" s="167"/>
      <c r="P144" s="197"/>
    </row>
    <row r="145" spans="2:17" s="87" customFormat="1" ht="4.5" customHeight="1">
      <c r="B145" s="99"/>
      <c r="C145" s="168"/>
      <c r="D145" s="167"/>
      <c r="E145" s="167"/>
      <c r="F145" s="167"/>
      <c r="G145" s="167"/>
      <c r="H145" s="167"/>
      <c r="I145" s="167"/>
      <c r="J145" s="167"/>
      <c r="K145" s="167"/>
      <c r="L145" s="167"/>
      <c r="M145" s="167"/>
      <c r="N145" s="167"/>
      <c r="O145" s="167"/>
      <c r="P145" s="197"/>
      <c r="Q145" s="1"/>
    </row>
    <row r="146" spans="2:17" ht="28.5" customHeight="1">
      <c r="B146" s="924" t="s">
        <v>3</v>
      </c>
      <c r="C146" s="951"/>
      <c r="D146" s="981" t="s">
        <v>508</v>
      </c>
      <c r="E146" s="970"/>
      <c r="F146" s="970"/>
      <c r="G146" s="970"/>
      <c r="H146" s="970"/>
      <c r="I146" s="970"/>
      <c r="J146" s="970"/>
      <c r="K146" s="970"/>
      <c r="L146" s="970"/>
      <c r="M146" s="970"/>
      <c r="N146" s="970"/>
      <c r="O146" s="970"/>
      <c r="P146" s="222"/>
    </row>
    <row r="147" spans="2:17" ht="3.75" customHeight="1">
      <c r="B147" s="990"/>
      <c r="C147" s="991"/>
      <c r="D147" s="991"/>
      <c r="E147" s="991"/>
      <c r="F147" s="991"/>
      <c r="G147" s="991"/>
      <c r="H147" s="991"/>
      <c r="I147" s="991"/>
      <c r="J147" s="991"/>
      <c r="K147" s="991"/>
      <c r="L147" s="991"/>
      <c r="M147" s="991"/>
      <c r="N147" s="991"/>
      <c r="O147" s="991"/>
      <c r="P147" s="992"/>
    </row>
    <row r="148" spans="2:17" ht="41.25" customHeight="1">
      <c r="B148" s="220"/>
      <c r="C148" s="219" t="s">
        <v>5</v>
      </c>
      <c r="D148" s="218" t="s">
        <v>63</v>
      </c>
      <c r="E148" s="217" t="s">
        <v>114</v>
      </c>
      <c r="F148" s="217" t="s">
        <v>115</v>
      </c>
      <c r="G148" s="217" t="s">
        <v>116</v>
      </c>
      <c r="H148" s="213" t="s">
        <v>75</v>
      </c>
      <c r="I148" s="213" t="s">
        <v>76</v>
      </c>
      <c r="J148" s="214" t="s">
        <v>77</v>
      </c>
      <c r="K148" s="213" t="s">
        <v>78</v>
      </c>
      <c r="L148" s="213" t="s">
        <v>79</v>
      </c>
      <c r="M148" s="213" t="s">
        <v>80</v>
      </c>
      <c r="N148" s="212"/>
      <c r="O148" s="212"/>
      <c r="P148" s="211"/>
    </row>
    <row r="149" spans="2:17" ht="7.5" customHeight="1">
      <c r="B149" s="228"/>
      <c r="C149" s="186"/>
      <c r="D149" s="166"/>
      <c r="E149" s="186"/>
      <c r="F149" s="166"/>
      <c r="G149" s="186"/>
      <c r="H149" s="166"/>
      <c r="I149" s="186"/>
      <c r="J149" s="166"/>
      <c r="K149" s="186"/>
      <c r="L149" s="166"/>
      <c r="M149" s="166"/>
      <c r="N149" s="166"/>
      <c r="O149" s="166"/>
      <c r="P149" s="208"/>
    </row>
    <row r="150" spans="2:17" ht="25.5" customHeight="1">
      <c r="B150" s="229" t="s">
        <v>98</v>
      </c>
      <c r="C150" s="579">
        <f>SUMPRODUCT(($G$2=PMTCT_STAT!$E$2:$E$350)*(PMTCT_STAT!H$2:H$350))</f>
        <v>0</v>
      </c>
      <c r="D150" s="579">
        <f>SUMPRODUCT(($G$2=PMTCT_STAT!$E$2:$E$350)*(PMTCT_STAT!I$2:I$350))</f>
        <v>0</v>
      </c>
      <c r="E150" s="579">
        <f>SUMPRODUCT(($G$2=PMTCT_STAT!$E$2:$E$350)*(PMTCT_STAT!J$2:J$350))</f>
        <v>0</v>
      </c>
      <c r="F150" s="579">
        <f>SUMPRODUCT(($G$2=PMTCT_STAT!$E$2:$E$350)*(PMTCT_STAT!K$2:K$350))</f>
        <v>0</v>
      </c>
      <c r="G150" s="579">
        <f>SUMPRODUCT(($G$2=PMTCT_STAT!$E$2:$E$350)*(PMTCT_STAT!L$2:L$350))</f>
        <v>0</v>
      </c>
      <c r="H150" s="579">
        <f>SUMPRODUCT(($G$2=PMTCT_STAT!$E$2:$E$350)*(PMTCT_STAT!M$2:M$350))</f>
        <v>0</v>
      </c>
      <c r="I150" s="579">
        <f>SUMPRODUCT(($G$2=PMTCT_STAT!$E$2:$E$350)*(PMTCT_STAT!N$2:N$350))</f>
        <v>0</v>
      </c>
      <c r="J150" s="579">
        <f>SUMPRODUCT(($G$2=PMTCT_STAT!$E$2:$E$350)*(PMTCT_STAT!O$2:O$350))</f>
        <v>0</v>
      </c>
      <c r="K150" s="579">
        <f>SUMPRODUCT(($G$2=PMTCT_STAT!$E$2:$E$350)*(PMTCT_STAT!P$2:P$350))</f>
        <v>0</v>
      </c>
      <c r="L150" s="579">
        <f>SUMPRODUCT(($G$2=PMTCT_STAT!$E$2:$E$350)*(PMTCT_STAT!Q$2:Q$350))</f>
        <v>0</v>
      </c>
      <c r="M150" s="579">
        <f>SUMPRODUCT(($G$2=PMTCT_STAT!$E$2:$E$350)*(PMTCT_STAT!R$2:R$350))</f>
        <v>0</v>
      </c>
      <c r="N150" s="601" t="str">
        <f>IF(SUM(C150:M150)=0,"subtotal",SUM(C150:M150))</f>
        <v>subtotal</v>
      </c>
      <c r="P150" s="208"/>
    </row>
    <row r="151" spans="2:17" ht="8.25" customHeight="1">
      <c r="B151" s="207"/>
      <c r="C151" s="25"/>
      <c r="D151" s="25"/>
      <c r="E151" s="25"/>
      <c r="F151" s="25"/>
      <c r="G151" s="25"/>
      <c r="H151" s="25"/>
      <c r="I151" s="25"/>
      <c r="J151" s="25"/>
      <c r="K151" s="25"/>
      <c r="L151" s="25"/>
      <c r="M151" s="25"/>
      <c r="N151" s="25"/>
      <c r="O151" s="25"/>
      <c r="P151" s="206"/>
    </row>
    <row r="152" spans="2:17" ht="9.75" customHeight="1">
      <c r="B152" s="237"/>
      <c r="C152" s="183"/>
      <c r="D152" s="223"/>
      <c r="E152" s="183"/>
      <c r="F152" s="223"/>
      <c r="G152" s="183"/>
      <c r="H152" s="223"/>
      <c r="I152" s="183"/>
      <c r="J152" s="223"/>
      <c r="K152" s="183"/>
      <c r="L152" s="223"/>
      <c r="M152" s="223"/>
      <c r="N152" s="223"/>
      <c r="O152" s="223"/>
      <c r="P152" s="208"/>
    </row>
    <row r="153" spans="2:17" s="87" customFormat="1" ht="29.25" customHeight="1">
      <c r="B153" s="229" t="s">
        <v>99</v>
      </c>
      <c r="C153" s="579">
        <f>SUMPRODUCT(($G$2=PMTCT_STAT!$E$2:$E$350)*(PMTCT_STAT!S$2:S$350))</f>
        <v>0</v>
      </c>
      <c r="D153" s="579">
        <f>SUMPRODUCT(($G$2=PMTCT_STAT!$E$2:$E$350)*(PMTCT_STAT!T$2:T$350))</f>
        <v>0</v>
      </c>
      <c r="E153" s="579">
        <f>SUMPRODUCT(($G$2=PMTCT_STAT!$E$2:$E$350)*(PMTCT_STAT!U$2:U$350))</f>
        <v>0</v>
      </c>
      <c r="F153" s="579">
        <f>SUMPRODUCT(($G$2=PMTCT_STAT!$E$2:$E$350)*(PMTCT_STAT!V$2:V$350))</f>
        <v>0</v>
      </c>
      <c r="G153" s="579">
        <f>SUMPRODUCT(($G$2=PMTCT_STAT!$E$2:$E$350)*(PMTCT_STAT!W$2:W$350))</f>
        <v>0</v>
      </c>
      <c r="H153" s="579">
        <f>SUMPRODUCT(($G$2=PMTCT_STAT!$E$2:$E$350)*(PMTCT_STAT!X$2:X$350))</f>
        <v>0</v>
      </c>
      <c r="I153" s="579">
        <f>SUMPRODUCT(($G$2=PMTCT_STAT!$E$2:$E$350)*(PMTCT_STAT!Y$2:Y$350))</f>
        <v>0</v>
      </c>
      <c r="J153" s="579">
        <f>SUMPRODUCT(($G$2=PMTCT_STAT!$E$2:$E$350)*(PMTCT_STAT!Z$2:Z$350))</f>
        <v>0</v>
      </c>
      <c r="K153" s="579">
        <f>SUMPRODUCT(($G$2=PMTCT_STAT!$E$2:$E$350)*(PMTCT_STAT!AA$2:AA$350))</f>
        <v>0</v>
      </c>
      <c r="L153" s="579">
        <f>SUMPRODUCT(($G$2=PMTCT_STAT!$E$2:$E$350)*(PMTCT_STAT!AB$2:AB$350))</f>
        <v>0</v>
      </c>
      <c r="M153" s="579">
        <f>SUMPRODUCT(($G$2=PMTCT_STAT!$E$2:$E$350)*(PMTCT_STAT!AC$2:AC$350))</f>
        <v>0</v>
      </c>
      <c r="N153" s="601" t="str">
        <f>IF(SUM(C153:M153)=0,"subtotal",SUM(C153:M153))</f>
        <v>subtotal</v>
      </c>
      <c r="P153" s="236"/>
    </row>
    <row r="154" spans="2:17" ht="11.25" customHeight="1">
      <c r="B154" s="232"/>
      <c r="C154" s="231"/>
      <c r="D154" s="231"/>
      <c r="E154" s="231"/>
      <c r="F154" s="231"/>
      <c r="G154" s="231"/>
      <c r="H154" s="231"/>
      <c r="I154" s="231"/>
      <c r="J154" s="231"/>
      <c r="K154" s="231"/>
      <c r="L154" s="231"/>
      <c r="M154" s="231"/>
      <c r="N154" s="231"/>
      <c r="O154" s="231"/>
      <c r="P154" s="230"/>
    </row>
    <row r="155" spans="2:17" ht="11.25" customHeight="1">
      <c r="B155" s="228"/>
      <c r="C155" s="186"/>
      <c r="D155" s="166"/>
      <c r="E155" s="186"/>
      <c r="F155" s="166"/>
      <c r="G155" s="186"/>
      <c r="H155" s="166"/>
      <c r="I155" s="186"/>
      <c r="J155" s="166"/>
      <c r="K155" s="186"/>
      <c r="L155" s="166"/>
      <c r="M155" s="166"/>
      <c r="N155" s="166"/>
      <c r="O155" s="166"/>
      <c r="P155" s="208"/>
    </row>
    <row r="156" spans="2:17" ht="27.75" customHeight="1">
      <c r="B156" s="229" t="s">
        <v>71</v>
      </c>
      <c r="C156" s="579">
        <f>SUMPRODUCT(($G$2=PMTCT_STAT!$E$2:$E$350)*(PMTCT_STAT!AD$2:AD$350))</f>
        <v>0</v>
      </c>
      <c r="D156" s="579">
        <f>SUMPRODUCT(($G$2=PMTCT_STAT!$E$2:$E$350)*(PMTCT_STAT!AE$2:AE$350))</f>
        <v>0</v>
      </c>
      <c r="E156" s="579">
        <f>SUMPRODUCT(($G$2=PMTCT_STAT!$E$2:$E$350)*(PMTCT_STAT!AF$2:AF$350))</f>
        <v>0</v>
      </c>
      <c r="F156" s="579">
        <f>SUMPRODUCT(($G$2=PMTCT_STAT!$E$2:$E$350)*(PMTCT_STAT!AG$2:AG$350))</f>
        <v>0</v>
      </c>
      <c r="G156" s="579">
        <f>SUMPRODUCT(($G$2=PMTCT_STAT!$E$2:$E$350)*(PMTCT_STAT!AH$2:AH$350))</f>
        <v>0</v>
      </c>
      <c r="H156" s="579">
        <f>SUMPRODUCT(($G$2=PMTCT_STAT!$E$2:$E$350)*(PMTCT_STAT!AI$2:AI$350))</f>
        <v>0</v>
      </c>
      <c r="I156" s="579">
        <f>SUMPRODUCT(($G$2=PMTCT_STAT!$E$2:$E$350)*(PMTCT_STAT!AJ$2:AJ$350))</f>
        <v>0</v>
      </c>
      <c r="J156" s="579">
        <f>SUMPRODUCT(($G$2=PMTCT_STAT!$E$2:$E$350)*(PMTCT_STAT!AK$2:AK$350))</f>
        <v>0</v>
      </c>
      <c r="K156" s="579">
        <f>SUMPRODUCT(($G$2=PMTCT_STAT!$E$2:$E$350)*(PMTCT_STAT!AL$2:AL$350))</f>
        <v>0</v>
      </c>
      <c r="L156" s="579">
        <f>SUMPRODUCT(($G$2=PMTCT_STAT!$E$2:$E$350)*(PMTCT_STAT!AM$2:AM$350))</f>
        <v>0</v>
      </c>
      <c r="M156" s="579">
        <f>SUMPRODUCT(($G$2=PMTCT_STAT!$E$2:$E$350)*(PMTCT_STAT!AN$2:AN$350))</f>
        <v>0</v>
      </c>
      <c r="N156" s="601" t="str">
        <f>IF(SUM(C156:M156)=0,"subtotal",SUM(C156:M156))</f>
        <v>subtotal</v>
      </c>
      <c r="P156" s="208"/>
    </row>
    <row r="157" spans="2:17" ht="8.25" customHeight="1">
      <c r="B157" s="207"/>
      <c r="C157" s="25"/>
      <c r="D157" s="25"/>
      <c r="E157" s="25"/>
      <c r="F157" s="25"/>
      <c r="G157" s="25"/>
      <c r="H157" s="25"/>
      <c r="I157" s="25"/>
      <c r="J157" s="25"/>
      <c r="K157" s="25"/>
      <c r="L157" s="25"/>
      <c r="M157" s="25"/>
      <c r="N157" s="25"/>
      <c r="O157" s="25"/>
      <c r="P157" s="206"/>
    </row>
    <row r="158" spans="2:17" ht="8.25" customHeight="1">
      <c r="B158" s="237"/>
      <c r="C158" s="183"/>
      <c r="D158" s="223"/>
      <c r="E158" s="183"/>
      <c r="F158" s="223"/>
      <c r="G158" s="183"/>
      <c r="H158" s="223"/>
      <c r="I158" s="183"/>
      <c r="J158" s="223"/>
      <c r="K158" s="183"/>
      <c r="L158" s="223"/>
      <c r="M158" s="223"/>
      <c r="N158" s="223"/>
      <c r="O158" s="223"/>
      <c r="P158" s="208"/>
    </row>
    <row r="159" spans="2:17" ht="29.25" customHeight="1">
      <c r="B159" s="229" t="s">
        <v>507</v>
      </c>
      <c r="C159" s="579">
        <f>SUMPRODUCT(($G$2=PMTCT_STAT!$E$2:$E$350)*(PMTCT_STAT!AO$2:AO$350))</f>
        <v>0</v>
      </c>
      <c r="D159" s="579">
        <f>SUMPRODUCT(($G$2=PMTCT_STAT!$E$2:$E$350)*(PMTCT_STAT!AP$2:AP$350))</f>
        <v>0</v>
      </c>
      <c r="E159" s="579">
        <f>SUMPRODUCT(($G$2=PMTCT_STAT!$E$2:$E$350)*(PMTCT_STAT!AQ$2:AQ$350))</f>
        <v>0</v>
      </c>
      <c r="F159" s="579">
        <f>SUMPRODUCT(($G$2=PMTCT_STAT!$E$2:$E$350)*(PMTCT_STAT!AR$2:AR$350))</f>
        <v>0</v>
      </c>
      <c r="G159" s="579">
        <f>SUMPRODUCT(($G$2=PMTCT_STAT!$E$2:$E$350)*(PMTCT_STAT!AS$2:AS$350))</f>
        <v>0</v>
      </c>
      <c r="H159" s="579">
        <f>SUMPRODUCT(($G$2=PMTCT_STAT!$E$2:$E$350)*(PMTCT_STAT!AT$2:AT$350))</f>
        <v>0</v>
      </c>
      <c r="I159" s="579">
        <f>SUMPRODUCT(($G$2=PMTCT_STAT!$E$2:$E$350)*(PMTCT_STAT!AU$2:AU$350))</f>
        <v>0</v>
      </c>
      <c r="J159" s="579">
        <f>SUMPRODUCT(($G$2=PMTCT_STAT!$E$2:$E$350)*(PMTCT_STAT!AV$2:AV$350))</f>
        <v>0</v>
      </c>
      <c r="K159" s="579">
        <f>SUMPRODUCT(($G$2=PMTCT_STAT!$E$2:$E$350)*(PMTCT_STAT!AW$2:AW$350))</f>
        <v>0</v>
      </c>
      <c r="L159" s="579">
        <f>SUMPRODUCT(($G$2=PMTCT_STAT!$E$2:$E$350)*(PMTCT_STAT!AX$2:AX$350))</f>
        <v>0</v>
      </c>
      <c r="M159" s="579">
        <f>SUMPRODUCT(($G$2=PMTCT_STAT!$E$2:$E$350)*(PMTCT_STAT!AY$2:AY$350))</f>
        <v>0</v>
      </c>
      <c r="N159" s="601" t="str">
        <f>IF(SUM(C159:M159)=0,"subtotal",SUM(C159:M159))</f>
        <v>subtotal</v>
      </c>
      <c r="O159" s="87"/>
      <c r="P159" s="236"/>
    </row>
    <row r="160" spans="2:17" ht="8.25" customHeight="1">
      <c r="B160" s="232"/>
      <c r="C160" s="231"/>
      <c r="D160" s="231"/>
      <c r="E160" s="231"/>
      <c r="F160" s="231"/>
      <c r="G160" s="231"/>
      <c r="H160" s="231"/>
      <c r="I160" s="231"/>
      <c r="J160" s="231"/>
      <c r="K160" s="231"/>
      <c r="L160" s="231"/>
      <c r="M160" s="231"/>
      <c r="N160" s="231"/>
      <c r="O160" s="231"/>
      <c r="P160" s="230"/>
    </row>
    <row r="161" spans="2:16" ht="4.5" customHeight="1">
      <c r="B161" s="235"/>
      <c r="C161" s="234"/>
      <c r="D161" s="234"/>
      <c r="E161" s="234"/>
      <c r="F161" s="234"/>
      <c r="G161" s="234"/>
      <c r="H161" s="234"/>
      <c r="I161" s="234"/>
      <c r="J161" s="234"/>
      <c r="K161" s="234"/>
      <c r="L161" s="234"/>
      <c r="M161" s="234"/>
      <c r="N161" s="234"/>
      <c r="O161" s="234"/>
      <c r="P161" s="233"/>
    </row>
    <row r="162" spans="2:16" ht="27" customHeight="1">
      <c r="B162" s="229" t="s">
        <v>81</v>
      </c>
      <c r="C162" s="581" t="str">
        <f>IF(SUM(N150,N153,N156,N159)=0,"subtotal",SUM(N150,N153,N156,N159,))</f>
        <v>subtotal</v>
      </c>
      <c r="P162" s="208"/>
    </row>
    <row r="163" spans="2:16" s="102" customFormat="1" ht="4.5" customHeight="1">
      <c r="B163" s="232"/>
      <c r="C163" s="231"/>
      <c r="D163" s="231"/>
      <c r="E163" s="231"/>
      <c r="F163" s="231"/>
      <c r="G163" s="231"/>
      <c r="H163" s="231"/>
      <c r="I163" s="231"/>
      <c r="J163" s="231"/>
      <c r="K163" s="231"/>
      <c r="L163" s="231"/>
      <c r="M163" s="231"/>
      <c r="N163" s="231"/>
      <c r="O163" s="231"/>
      <c r="P163" s="230"/>
    </row>
    <row r="164" spans="2:16" s="102" customFormat="1" ht="10.5" customHeight="1">
      <c r="B164" s="1"/>
      <c r="C164" s="1"/>
      <c r="D164" s="1"/>
      <c r="E164" s="1"/>
      <c r="F164" s="1"/>
      <c r="G164" s="1"/>
      <c r="H164" s="1"/>
      <c r="I164" s="1"/>
      <c r="J164" s="1"/>
      <c r="K164" s="1"/>
      <c r="L164" s="1"/>
      <c r="M164" s="1"/>
      <c r="N164" s="1"/>
      <c r="O164" s="1"/>
      <c r="P164" s="1"/>
    </row>
    <row r="165" spans="2:16" ht="24.75" customHeight="1">
      <c r="B165" s="939" t="str">
        <f>CONCATENATE(K139,":PMTCT_STAT (Denominator)")</f>
        <v>:PMTCT_STAT (Denominator)</v>
      </c>
      <c r="C165" s="993"/>
      <c r="D165" s="993"/>
      <c r="E165" s="993"/>
      <c r="F165" s="993"/>
      <c r="G165" s="993"/>
      <c r="H165" s="993"/>
      <c r="I165" s="993"/>
      <c r="J165" s="993"/>
      <c r="K165" s="993"/>
      <c r="L165" s="993"/>
      <c r="M165" s="993"/>
      <c r="N165" s="993"/>
      <c r="O165" s="993"/>
      <c r="P165" s="993"/>
    </row>
    <row r="166" spans="2:16" ht="15" customHeight="1">
      <c r="B166" s="949" t="s">
        <v>0</v>
      </c>
      <c r="C166" s="950"/>
      <c r="D166" s="952" t="s">
        <v>506</v>
      </c>
      <c r="E166" s="953"/>
      <c r="F166" s="953"/>
      <c r="G166" s="953"/>
      <c r="H166" s="953"/>
      <c r="I166" s="953"/>
      <c r="J166" s="953"/>
      <c r="K166" s="953"/>
      <c r="L166" s="953"/>
      <c r="M166" s="953"/>
      <c r="N166" s="953"/>
      <c r="O166" s="953"/>
      <c r="P166" s="954"/>
    </row>
    <row r="167" spans="2:16" ht="25.5" customHeight="1">
      <c r="B167" s="924"/>
      <c r="C167" s="951"/>
      <c r="D167" s="955"/>
      <c r="E167" s="956"/>
      <c r="F167" s="956"/>
      <c r="G167" s="956"/>
      <c r="H167" s="956"/>
      <c r="I167" s="956"/>
      <c r="J167" s="956"/>
      <c r="K167" s="956"/>
      <c r="L167" s="956"/>
      <c r="M167" s="956"/>
      <c r="N167" s="956"/>
      <c r="O167" s="956"/>
      <c r="P167" s="957"/>
    </row>
    <row r="168" spans="2:16" ht="6" customHeight="1">
      <c r="B168" s="77"/>
      <c r="C168" s="78"/>
      <c r="D168" s="199"/>
      <c r="E168" s="199"/>
      <c r="F168" s="199"/>
      <c r="G168" s="199"/>
      <c r="H168" s="199"/>
      <c r="I168" s="199"/>
      <c r="J168" s="199"/>
      <c r="K168" s="199"/>
      <c r="L168" s="199"/>
      <c r="M168" s="199"/>
      <c r="N168" s="199"/>
      <c r="O168" s="199"/>
      <c r="P168" s="222"/>
    </row>
    <row r="169" spans="2:16" s="87" customFormat="1" ht="26.25" customHeight="1">
      <c r="B169" s="99" t="s">
        <v>55</v>
      </c>
      <c r="C169" s="461" t="str">
        <f>IF(C178=0,"subtotal",C178)</f>
        <v>subtotal</v>
      </c>
      <c r="D169" s="167"/>
      <c r="E169" s="167"/>
      <c r="F169" s="167"/>
      <c r="G169" s="167"/>
      <c r="H169" s="167"/>
      <c r="I169" s="167"/>
      <c r="J169" s="167"/>
      <c r="K169" s="167"/>
      <c r="L169" s="167"/>
      <c r="M169" s="167"/>
      <c r="N169" s="167"/>
      <c r="O169" s="167"/>
      <c r="P169" s="197"/>
    </row>
    <row r="170" spans="2:16" ht="6" customHeight="1">
      <c r="B170" s="99"/>
      <c r="C170" s="168"/>
      <c r="D170" s="167"/>
      <c r="E170" s="167"/>
      <c r="F170" s="167"/>
      <c r="G170" s="167"/>
      <c r="H170" s="167"/>
      <c r="I170" s="167"/>
      <c r="J170" s="167"/>
      <c r="K170" s="167"/>
      <c r="L170" s="167"/>
      <c r="M170" s="167"/>
      <c r="N170" s="167"/>
      <c r="O170" s="167"/>
      <c r="P170" s="197"/>
    </row>
    <row r="171" spans="2:16" ht="28.5" customHeight="1">
      <c r="B171" s="924" t="s">
        <v>3</v>
      </c>
      <c r="C171" s="951"/>
      <c r="D171" s="981" t="s">
        <v>505</v>
      </c>
      <c r="E171" s="970"/>
      <c r="F171" s="970"/>
      <c r="G171" s="970"/>
      <c r="H171" s="970"/>
      <c r="I171" s="970"/>
      <c r="J171" s="970"/>
      <c r="K171" s="970"/>
      <c r="L171" s="970"/>
      <c r="M171" s="970"/>
      <c r="N171" s="970"/>
      <c r="O171" s="970"/>
      <c r="P171" s="222"/>
    </row>
    <row r="172" spans="2:16" ht="8.25" customHeight="1">
      <c r="B172" s="990"/>
      <c r="C172" s="991"/>
      <c r="D172" s="991"/>
      <c r="E172" s="991"/>
      <c r="F172" s="991"/>
      <c r="G172" s="991"/>
      <c r="H172" s="991"/>
      <c r="I172" s="991"/>
      <c r="J172" s="991"/>
      <c r="K172" s="991"/>
      <c r="L172" s="991"/>
      <c r="M172" s="991"/>
      <c r="N172" s="991"/>
      <c r="O172" s="991"/>
      <c r="P172" s="992"/>
    </row>
    <row r="173" spans="2:16" ht="38.25" customHeight="1">
      <c r="B173" s="220"/>
      <c r="C173" s="219" t="s">
        <v>5</v>
      </c>
      <c r="D173" s="218" t="s">
        <v>63</v>
      </c>
      <c r="E173" s="217" t="s">
        <v>114</v>
      </c>
      <c r="F173" s="217" t="s">
        <v>115</v>
      </c>
      <c r="G173" s="217" t="s">
        <v>116</v>
      </c>
      <c r="H173" s="213" t="s">
        <v>75</v>
      </c>
      <c r="I173" s="213" t="s">
        <v>76</v>
      </c>
      <c r="J173" s="214" t="s">
        <v>77</v>
      </c>
      <c r="K173" s="213" t="s">
        <v>78</v>
      </c>
      <c r="L173" s="213" t="s">
        <v>79</v>
      </c>
      <c r="M173" s="213" t="s">
        <v>80</v>
      </c>
      <c r="N173" s="212"/>
      <c r="O173" s="212"/>
      <c r="P173" s="211"/>
    </row>
    <row r="174" spans="2:16" ht="8.25" customHeight="1">
      <c r="B174" s="228"/>
      <c r="C174" s="186"/>
      <c r="D174" s="166"/>
      <c r="E174" s="186"/>
      <c r="F174" s="166"/>
      <c r="G174" s="186"/>
      <c r="H174" s="166"/>
      <c r="I174" s="186"/>
      <c r="J174" s="166"/>
      <c r="K174" s="186"/>
      <c r="L174" s="166"/>
      <c r="M174" s="166"/>
      <c r="N174" s="166"/>
      <c r="O174" s="166"/>
      <c r="P174" s="208"/>
    </row>
    <row r="175" spans="2:16" ht="27.75" customHeight="1">
      <c r="B175" s="229"/>
      <c r="C175" s="579">
        <f>SUMPRODUCT(($G$2=PMTCT_STAT!$E$2:$E$350)*(PMTCT_STAT!AZ$2:AZ$350))</f>
        <v>0</v>
      </c>
      <c r="D175" s="579">
        <f>SUMPRODUCT(($G$2=PMTCT_STAT!$E$2:$E$350)*(PMTCT_STAT!BA$2:BA$350))</f>
        <v>0</v>
      </c>
      <c r="E175" s="579">
        <f>SUMPRODUCT(($G$2=PMTCT_STAT!$E$2:$E$350)*(PMTCT_STAT!BB$2:BB$350))</f>
        <v>0</v>
      </c>
      <c r="F175" s="577">
        <f>SUMPRODUCT(($G$2=PMTCT_STAT!$E$2:$E$350)*(PMTCT_STAT!BC$2:BC$350))</f>
        <v>0</v>
      </c>
      <c r="G175" s="577">
        <f>SUMPRODUCT(($G$2=PMTCT_STAT!$E$2:$E$350)*(PMTCT_STAT!BD$2:BD$350))</f>
        <v>0</v>
      </c>
      <c r="H175" s="577">
        <f>SUMPRODUCT(($G$2=PMTCT_STAT!$E$2:$E$350)*(PMTCT_STAT!BE$2:BE$350))</f>
        <v>0</v>
      </c>
      <c r="I175" s="577">
        <f>SUMPRODUCT(($G$2=PMTCT_STAT!$E$2:$E$350)*(PMTCT_STAT!BF$2:BF$350))</f>
        <v>0</v>
      </c>
      <c r="J175" s="577">
        <f>SUMPRODUCT(($G$2=PMTCT_STAT!$E$2:$E$350)*(PMTCT_STAT!BG$2:BG$350))</f>
        <v>0</v>
      </c>
      <c r="K175" s="577">
        <f>SUMPRODUCT(($G$2=PMTCT_STAT!$E$2:$E$350)*(PMTCT_STAT!BH$2:BH$350))</f>
        <v>0</v>
      </c>
      <c r="L175" s="577">
        <f>SUMPRODUCT(($G$2=PMTCT_STAT!$E$2:$E$350)*(PMTCT_STAT!BI$2:BI$350))</f>
        <v>0</v>
      </c>
      <c r="M175" s="579">
        <f>SUMPRODUCT(($G$2=PMTCT_STAT!$E$2:$E$350)*(PMTCT_STAT!BJ$2:BJ$350))</f>
        <v>0</v>
      </c>
      <c r="P175" s="208"/>
    </row>
    <row r="176" spans="2:16" ht="8.25" customHeight="1">
      <c r="B176" s="207"/>
      <c r="C176" s="25"/>
      <c r="D176" s="25"/>
      <c r="E176" s="25"/>
      <c r="F176" s="25"/>
      <c r="G176" s="25"/>
      <c r="H176" s="25"/>
      <c r="I176" s="25"/>
      <c r="J176" s="25"/>
      <c r="K176" s="25"/>
      <c r="L176" s="25"/>
      <c r="M176" s="25"/>
      <c r="N176" s="25"/>
      <c r="O176" s="25"/>
      <c r="P176" s="206"/>
    </row>
    <row r="177" spans="2:16" s="87" customFormat="1" ht="6" customHeight="1">
      <c r="B177" s="228"/>
      <c r="C177" s="186"/>
      <c r="D177" s="166"/>
      <c r="E177" s="186"/>
      <c r="F177" s="166"/>
      <c r="G177" s="186"/>
      <c r="H177" s="166"/>
      <c r="I177" s="186"/>
      <c r="J177" s="166"/>
      <c r="K177" s="186"/>
      <c r="L177" s="166"/>
      <c r="M177" s="166"/>
      <c r="N177" s="166"/>
      <c r="O177" s="166"/>
      <c r="P177" s="208"/>
    </row>
    <row r="178" spans="2:16" ht="30" customHeight="1">
      <c r="B178" s="152" t="s">
        <v>81</v>
      </c>
      <c r="C178" s="578" t="str">
        <f>IF(SUM(C175:M175)=0,"subtotal",SUM(C175:M175))</f>
        <v>subtotal</v>
      </c>
      <c r="P178" s="227"/>
    </row>
    <row r="179" spans="2:16" ht="5.25" customHeight="1">
      <c r="B179" s="226"/>
      <c r="C179" s="225"/>
      <c r="D179" s="225"/>
      <c r="E179" s="225"/>
      <c r="F179" s="225"/>
      <c r="G179" s="225"/>
      <c r="H179" s="225"/>
      <c r="I179" s="225"/>
      <c r="J179" s="225"/>
      <c r="K179" s="225"/>
      <c r="L179" s="225"/>
      <c r="M179" s="225"/>
      <c r="N179" s="225"/>
      <c r="O179" s="225"/>
      <c r="P179" s="224"/>
    </row>
    <row r="180" spans="2:16" ht="8.25" customHeight="1"/>
    <row r="181" spans="2:16" ht="25.5" customHeight="1">
      <c r="B181" s="906" t="str">
        <f>CONCATENATE(K139,":PMTCT_EID")</f>
        <v>:PMTCT_EID</v>
      </c>
      <c r="C181" s="907"/>
      <c r="D181" s="907"/>
      <c r="E181" s="907"/>
      <c r="F181" s="907"/>
      <c r="G181" s="907"/>
      <c r="H181" s="907"/>
      <c r="I181" s="907"/>
      <c r="J181" s="907"/>
      <c r="K181" s="907"/>
      <c r="L181" s="907"/>
      <c r="M181" s="907"/>
      <c r="N181" s="907"/>
      <c r="O181" s="907"/>
      <c r="P181" s="907"/>
    </row>
    <row r="182" spans="2:16" ht="24.6" customHeight="1">
      <c r="B182" s="949" t="s">
        <v>0</v>
      </c>
      <c r="C182" s="950"/>
      <c r="D182" s="952" t="s">
        <v>504</v>
      </c>
      <c r="E182" s="953"/>
      <c r="F182" s="953"/>
      <c r="G182" s="953"/>
      <c r="H182" s="953"/>
      <c r="I182" s="953"/>
      <c r="J182" s="953"/>
      <c r="K182" s="953"/>
      <c r="L182" s="953"/>
      <c r="M182" s="953"/>
      <c r="N182" s="953"/>
      <c r="O182" s="953"/>
      <c r="P182" s="954"/>
    </row>
    <row r="183" spans="2:16" ht="9.6" customHeight="1">
      <c r="B183" s="924"/>
      <c r="C183" s="951"/>
      <c r="D183" s="955"/>
      <c r="E183" s="956"/>
      <c r="F183" s="956"/>
      <c r="G183" s="956"/>
      <c r="H183" s="956"/>
      <c r="I183" s="956"/>
      <c r="J183" s="956"/>
      <c r="K183" s="956"/>
      <c r="L183" s="956"/>
      <c r="M183" s="956"/>
      <c r="N183" s="956"/>
      <c r="O183" s="956"/>
      <c r="P183" s="957"/>
    </row>
    <row r="184" spans="2:16" ht="6" customHeight="1">
      <c r="B184" s="77"/>
      <c r="C184" s="78"/>
      <c r="D184" s="199"/>
      <c r="E184" s="199"/>
      <c r="F184" s="199"/>
      <c r="G184" s="199"/>
      <c r="H184" s="199"/>
      <c r="I184" s="199"/>
      <c r="J184" s="199"/>
      <c r="K184" s="199"/>
      <c r="L184" s="199"/>
      <c r="M184" s="199"/>
      <c r="N184" s="199"/>
      <c r="O184" s="199"/>
      <c r="P184" s="222"/>
    </row>
    <row r="185" spans="2:16" ht="29.85" customHeight="1">
      <c r="B185" s="99" t="s">
        <v>2</v>
      </c>
      <c r="C185" s="602" t="str">
        <f>IF(SUM(F191,H191)=0,"subtotal",SUM(F191,H191))</f>
        <v>subtotal</v>
      </c>
      <c r="D185" s="167"/>
      <c r="E185" s="167"/>
      <c r="F185" s="167"/>
      <c r="G185" s="167"/>
      <c r="H185" s="167"/>
      <c r="I185" s="167"/>
      <c r="J185" s="167"/>
      <c r="K185" s="167"/>
      <c r="L185" s="167"/>
      <c r="M185" s="167"/>
      <c r="N185" s="167"/>
      <c r="O185" s="167"/>
      <c r="P185" s="197"/>
    </row>
    <row r="186" spans="2:16" ht="7.5" customHeight="1">
      <c r="B186" s="99"/>
      <c r="C186" s="168"/>
      <c r="D186" s="167"/>
      <c r="E186" s="167"/>
      <c r="F186" s="167"/>
      <c r="G186" s="167"/>
      <c r="H186" s="167"/>
      <c r="I186" s="167"/>
      <c r="J186" s="167"/>
      <c r="K186" s="167"/>
      <c r="L186" s="167"/>
      <c r="M186" s="167"/>
      <c r="N186" s="167"/>
      <c r="O186" s="167"/>
      <c r="P186" s="197"/>
    </row>
    <row r="187" spans="2:16" s="102" customFormat="1" ht="24.75" customHeight="1">
      <c r="B187" s="924" t="s">
        <v>3</v>
      </c>
      <c r="C187" s="951"/>
      <c r="D187" s="981" t="s">
        <v>503</v>
      </c>
      <c r="E187" s="970"/>
      <c r="F187" s="970"/>
      <c r="G187" s="970"/>
      <c r="H187" s="970"/>
      <c r="I187" s="970"/>
      <c r="J187" s="970"/>
      <c r="K187" s="970"/>
      <c r="L187" s="970"/>
      <c r="M187" s="970"/>
      <c r="N187" s="970"/>
      <c r="O187" s="970"/>
      <c r="P187" s="222"/>
    </row>
    <row r="188" spans="2:16" ht="7.5" customHeight="1">
      <c r="B188" s="990"/>
      <c r="C188" s="991"/>
      <c r="D188" s="991"/>
      <c r="E188" s="991"/>
      <c r="F188" s="991"/>
      <c r="G188" s="991"/>
      <c r="H188" s="991"/>
      <c r="I188" s="991"/>
      <c r="J188" s="991"/>
      <c r="K188" s="991"/>
      <c r="L188" s="991"/>
      <c r="M188" s="991"/>
      <c r="N188" s="991"/>
      <c r="O188" s="991"/>
      <c r="P188" s="992"/>
    </row>
    <row r="189" spans="2:16" ht="27" customHeight="1">
      <c r="B189" s="220"/>
      <c r="C189" s="219"/>
      <c r="D189" s="218"/>
      <c r="E189" s="217"/>
      <c r="F189" s="216" t="s">
        <v>498</v>
      </c>
      <c r="G189" s="216"/>
      <c r="H189" s="215" t="s">
        <v>497</v>
      </c>
      <c r="I189" s="213"/>
      <c r="J189" s="214"/>
      <c r="K189" s="213"/>
      <c r="L189" s="213"/>
      <c r="M189" s="213"/>
      <c r="N189" s="212"/>
      <c r="O189" s="212"/>
      <c r="P189" s="211"/>
    </row>
    <row r="190" spans="2:16" ht="6.75" customHeight="1">
      <c r="B190" s="986" t="s">
        <v>502</v>
      </c>
      <c r="C190" s="987"/>
      <c r="D190" s="987"/>
      <c r="E190" s="186"/>
      <c r="F190" s="166"/>
      <c r="G190" s="186"/>
      <c r="H190" s="169"/>
      <c r="I190" s="169"/>
      <c r="J190" s="169"/>
      <c r="K190" s="169"/>
      <c r="L190" s="169"/>
      <c r="M190" s="169"/>
      <c r="N190" s="169"/>
      <c r="O190" s="166"/>
      <c r="P190" s="208"/>
    </row>
    <row r="191" spans="2:16" ht="27" customHeight="1">
      <c r="B191" s="988"/>
      <c r="C191" s="989"/>
      <c r="D191" s="989"/>
      <c r="E191" s="169"/>
      <c r="F191" s="579">
        <f>SUMPRODUCT(($G$2=PMTCT_EID!$E$2:$E$350)*(PMTCT_EID!G$2:G$350))</f>
        <v>0</v>
      </c>
      <c r="G191" s="169"/>
      <c r="H191" s="579">
        <f>SUMPRODUCT(($G$2=PMTCT_EID!$E$2:$E$350)*(PMTCT_EID!H$2:H$350))</f>
        <v>0</v>
      </c>
      <c r="I191" s="169"/>
      <c r="J191" s="169"/>
      <c r="K191" s="169"/>
      <c r="L191" s="169"/>
      <c r="M191" s="169"/>
      <c r="N191" s="169"/>
      <c r="P191" s="208"/>
    </row>
    <row r="192" spans="2:16" s="87" customFormat="1" ht="6.75" customHeight="1">
      <c r="B192" s="207"/>
      <c r="C192" s="25"/>
      <c r="D192" s="25"/>
      <c r="E192" s="25"/>
      <c r="F192" s="25"/>
      <c r="G192" s="25"/>
      <c r="H192" s="25"/>
      <c r="I192" s="25"/>
      <c r="J192" s="25"/>
      <c r="K192" s="25"/>
      <c r="L192" s="25"/>
      <c r="M192" s="25"/>
      <c r="N192" s="25"/>
      <c r="O192" s="25"/>
      <c r="P192" s="206"/>
    </row>
    <row r="193" spans="2:16" ht="10.5" customHeight="1"/>
    <row r="194" spans="2:16" ht="24" customHeight="1">
      <c r="B194" s="906" t="str">
        <f>CONCATENATE(K139,":PMTCT_HEI_POS")</f>
        <v>:PMTCT_HEI_POS</v>
      </c>
      <c r="C194" s="907"/>
      <c r="D194" s="907"/>
      <c r="E194" s="907"/>
      <c r="F194" s="907"/>
      <c r="G194" s="907"/>
      <c r="H194" s="907"/>
      <c r="I194" s="907"/>
      <c r="J194" s="907"/>
      <c r="K194" s="907"/>
      <c r="L194" s="907"/>
      <c r="M194" s="907"/>
      <c r="N194" s="907"/>
      <c r="O194" s="907"/>
      <c r="P194" s="907"/>
    </row>
    <row r="195" spans="2:16">
      <c r="B195" s="949" t="s">
        <v>0</v>
      </c>
      <c r="C195" s="950"/>
      <c r="D195" s="952" t="s">
        <v>501</v>
      </c>
      <c r="E195" s="953"/>
      <c r="F195" s="953"/>
      <c r="G195" s="953"/>
      <c r="H195" s="953"/>
      <c r="I195" s="953"/>
      <c r="J195" s="953"/>
      <c r="K195" s="953"/>
      <c r="L195" s="953"/>
      <c r="M195" s="953"/>
      <c r="N195" s="953"/>
      <c r="O195" s="953"/>
      <c r="P195" s="954"/>
    </row>
    <row r="196" spans="2:16" ht="18" customHeight="1">
      <c r="B196" s="924"/>
      <c r="C196" s="951"/>
      <c r="D196" s="955"/>
      <c r="E196" s="956"/>
      <c r="F196" s="956"/>
      <c r="G196" s="956"/>
      <c r="H196" s="956"/>
      <c r="I196" s="956"/>
      <c r="J196" s="956"/>
      <c r="K196" s="956"/>
      <c r="L196" s="956"/>
      <c r="M196" s="956"/>
      <c r="N196" s="956"/>
      <c r="O196" s="956"/>
      <c r="P196" s="957"/>
    </row>
    <row r="197" spans="2:16" ht="6.75" customHeight="1">
      <c r="B197" s="77"/>
      <c r="C197" s="78"/>
      <c r="D197" s="199"/>
      <c r="E197" s="199"/>
      <c r="F197" s="199"/>
      <c r="G197" s="199"/>
      <c r="H197" s="199"/>
      <c r="I197" s="199"/>
      <c r="J197" s="199"/>
      <c r="K197" s="199"/>
      <c r="L197" s="199"/>
      <c r="M197" s="199"/>
      <c r="N197" s="199"/>
      <c r="O197" s="199"/>
      <c r="P197" s="222"/>
    </row>
    <row r="198" spans="2:16" ht="29.25" customHeight="1">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c r="B199" s="99"/>
      <c r="C199" s="168"/>
      <c r="D199" s="167"/>
      <c r="E199" s="167"/>
      <c r="F199" s="167"/>
      <c r="G199" s="167"/>
      <c r="H199" s="167"/>
      <c r="I199" s="167"/>
      <c r="J199" s="167"/>
      <c r="K199" s="167"/>
      <c r="L199" s="167"/>
      <c r="M199" s="167"/>
      <c r="N199" s="167"/>
      <c r="O199" s="167"/>
      <c r="P199" s="197"/>
    </row>
    <row r="200" spans="2:16" ht="28.5" customHeight="1">
      <c r="B200" s="924" t="s">
        <v>3</v>
      </c>
      <c r="C200" s="951"/>
      <c r="D200" s="981" t="s">
        <v>500</v>
      </c>
      <c r="E200" s="970"/>
      <c r="F200" s="970"/>
      <c r="G200" s="970"/>
      <c r="H200" s="970"/>
      <c r="I200" s="970"/>
      <c r="J200" s="970"/>
      <c r="K200" s="970"/>
      <c r="L200" s="970"/>
      <c r="M200" s="970"/>
      <c r="N200" s="970"/>
      <c r="O200" s="970"/>
      <c r="P200" s="222"/>
    </row>
    <row r="201" spans="2:16" ht="21" customHeight="1">
      <c r="B201" s="220"/>
      <c r="C201" s="219"/>
      <c r="D201" s="218"/>
      <c r="E201" s="217"/>
      <c r="F201" s="216" t="s">
        <v>498</v>
      </c>
      <c r="G201" s="216"/>
      <c r="H201" s="215" t="s">
        <v>497</v>
      </c>
      <c r="I201" s="213"/>
      <c r="J201" s="214"/>
      <c r="K201" s="213"/>
      <c r="L201" s="213"/>
      <c r="M201" s="213"/>
      <c r="N201" s="212"/>
      <c r="O201" s="212"/>
      <c r="P201" s="211"/>
    </row>
    <row r="202" spans="2:16" ht="5.25" customHeight="1">
      <c r="B202" s="210"/>
      <c r="C202" s="209"/>
      <c r="D202" s="209"/>
      <c r="E202" s="186"/>
      <c r="F202" s="166"/>
      <c r="G202" s="186"/>
      <c r="H202" s="169"/>
      <c r="I202" s="169"/>
      <c r="J202" s="169"/>
      <c r="K202" s="169"/>
      <c r="L202" s="169"/>
      <c r="M202" s="169"/>
      <c r="N202" s="169"/>
      <c r="O202" s="166"/>
      <c r="P202" s="208"/>
    </row>
    <row r="203" spans="2:16" ht="24.75" customHeight="1">
      <c r="B203" s="221"/>
      <c r="C203" s="980" t="s">
        <v>46</v>
      </c>
      <c r="D203" s="980"/>
      <c r="E203" s="169"/>
      <c r="F203" s="579">
        <f>SUMPRODUCT(($G$2=PMTCT_EID!$E$2:$E$350)*(PMTCT_EID!I$2:I$350))</f>
        <v>0</v>
      </c>
      <c r="G203" s="169"/>
      <c r="H203" s="579">
        <f>SUMPRODUCT(($G$2=PMTCT_EID!$E$2:$E$350)*(PMTCT_EID!J$2:J$350))</f>
        <v>0</v>
      </c>
      <c r="I203" s="169"/>
      <c r="J203" s="169"/>
      <c r="K203" s="169"/>
      <c r="L203" s="169"/>
      <c r="M203" s="169"/>
      <c r="N203" s="169"/>
      <c r="P203" s="208"/>
    </row>
    <row r="204" spans="2:16" ht="8.25" customHeight="1">
      <c r="B204" s="207"/>
      <c r="C204" s="25"/>
      <c r="D204" s="25"/>
      <c r="E204" s="25"/>
      <c r="F204" s="25"/>
      <c r="G204" s="25"/>
      <c r="H204" s="25"/>
      <c r="I204" s="25"/>
      <c r="J204" s="25"/>
      <c r="K204" s="25"/>
      <c r="L204" s="25"/>
      <c r="M204" s="25"/>
      <c r="N204" s="25"/>
      <c r="O204" s="25"/>
      <c r="P204" s="206"/>
    </row>
    <row r="205" spans="2:16" ht="24.6" customHeight="1">
      <c r="B205" s="924" t="s">
        <v>3</v>
      </c>
      <c r="C205" s="951"/>
      <c r="D205" s="981" t="s">
        <v>499</v>
      </c>
      <c r="E205" s="970"/>
      <c r="F205" s="970"/>
      <c r="G205" s="970"/>
      <c r="H205" s="970"/>
      <c r="I205" s="970"/>
      <c r="J205" s="970"/>
      <c r="K205" s="970"/>
      <c r="L205" s="970"/>
      <c r="M205" s="970"/>
      <c r="N205" s="970"/>
      <c r="O205" s="970"/>
      <c r="P205" s="222"/>
    </row>
    <row r="206" spans="2:16" ht="16.5" customHeight="1">
      <c r="B206" s="220"/>
      <c r="C206" s="219"/>
      <c r="D206" s="218"/>
      <c r="E206" s="217"/>
      <c r="F206" s="216" t="s">
        <v>498</v>
      </c>
      <c r="G206" s="216"/>
      <c r="H206" s="215" t="s">
        <v>497</v>
      </c>
      <c r="I206" s="213"/>
      <c r="J206" s="214"/>
      <c r="K206" s="213"/>
      <c r="L206" s="213"/>
      <c r="M206" s="213"/>
      <c r="N206" s="212"/>
      <c r="O206" s="212"/>
      <c r="P206" s="211"/>
    </row>
    <row r="207" spans="2:16" ht="6.75" customHeight="1">
      <c r="B207" s="210"/>
      <c r="C207" s="209"/>
      <c r="D207" s="209"/>
      <c r="E207" s="186"/>
      <c r="F207" s="166"/>
      <c r="G207" s="186"/>
      <c r="H207" s="169"/>
      <c r="I207" s="169"/>
      <c r="K207" s="169"/>
      <c r="L207" s="169"/>
      <c r="M207" s="169"/>
      <c r="N207" s="169"/>
      <c r="O207" s="166"/>
      <c r="P207" s="208"/>
    </row>
    <row r="208" spans="2:16" ht="27.75" customHeight="1">
      <c r="B208" s="982" t="s">
        <v>496</v>
      </c>
      <c r="C208" s="983"/>
      <c r="D208" s="983"/>
      <c r="E208" s="169"/>
      <c r="F208" s="579">
        <f>SUMPRODUCT(($G$2=PMTCT_EID!$E$2:$E$350)*(PMTCT_EID!K$2:K$350))</f>
        <v>0</v>
      </c>
      <c r="G208" s="169"/>
      <c r="H208" s="579">
        <f>SUMPRODUCT(($G$2=PMTCT_EID!$E$2:$E$350)*(PMTCT_EID!L$2:L$350))</f>
        <v>0</v>
      </c>
      <c r="I208" s="169"/>
      <c r="J208" s="602" t="str">
        <f>IF(SUM(F208,H208)=0,"subtotal",SUM(F208,H208))</f>
        <v>subtotal</v>
      </c>
      <c r="K208" s="169"/>
      <c r="L208" s="169"/>
      <c r="M208" s="169"/>
      <c r="N208" s="169"/>
      <c r="P208" s="208"/>
    </row>
    <row r="209" spans="2:16" ht="8.85" customHeight="1">
      <c r="B209" s="207"/>
      <c r="C209" s="25"/>
      <c r="D209" s="25"/>
      <c r="E209" s="25"/>
      <c r="F209" s="25"/>
      <c r="G209" s="25"/>
      <c r="H209" s="25"/>
      <c r="I209" s="25"/>
      <c r="J209" s="25"/>
      <c r="K209" s="25"/>
      <c r="L209" s="25"/>
      <c r="M209" s="25"/>
      <c r="N209" s="25"/>
      <c r="O209" s="25"/>
      <c r="P209" s="206"/>
    </row>
    <row r="210" spans="2:16" ht="15">
      <c r="B210" s="169"/>
      <c r="C210" s="168"/>
      <c r="D210" s="167"/>
      <c r="E210" s="167"/>
      <c r="F210" s="167"/>
      <c r="G210" s="167"/>
      <c r="H210" s="167"/>
      <c r="I210" s="167"/>
      <c r="J210" s="167"/>
      <c r="K210" s="167"/>
      <c r="L210" s="167"/>
      <c r="M210" s="167"/>
      <c r="N210" s="167"/>
      <c r="O210" s="167"/>
      <c r="P210" s="166"/>
    </row>
    <row r="211" spans="2:16" ht="20.25" customHeight="1">
      <c r="B211" s="15"/>
      <c r="C211" s="16"/>
      <c r="D211" s="16"/>
      <c r="E211" s="16"/>
      <c r="F211" s="16"/>
      <c r="G211" s="16"/>
      <c r="H211" s="16"/>
      <c r="I211" s="16"/>
      <c r="J211" s="16"/>
      <c r="K211" s="16"/>
      <c r="L211" s="16"/>
      <c r="M211" s="16"/>
      <c r="N211" s="16"/>
      <c r="O211" s="17"/>
      <c r="P211" s="166"/>
    </row>
    <row r="212" spans="2:16" s="102" customFormat="1" ht="22.35" customHeight="1">
      <c r="B212" s="18" t="s">
        <v>34</v>
      </c>
      <c r="C212" s="984" t="str">
        <f>C2</f>
        <v>USAID Tujenge Jamii</v>
      </c>
      <c r="D212" s="984"/>
      <c r="E212" s="984"/>
      <c r="F212" s="984"/>
      <c r="G212" s="1"/>
      <c r="H212" s="985" t="s">
        <v>66</v>
      </c>
      <c r="I212" s="985"/>
      <c r="J212" s="985"/>
      <c r="K212" s="59" t="str">
        <f>K2</f>
        <v/>
      </c>
      <c r="L212" s="205"/>
      <c r="M212" s="6" t="s">
        <v>35</v>
      </c>
      <c r="N212" s="917">
        <f>N2</f>
        <v>0</v>
      </c>
      <c r="O212" s="917"/>
      <c r="P212" s="166"/>
    </row>
    <row r="213" spans="2:16" ht="24.75" customHeight="1">
      <c r="B213" s="906" t="str">
        <f>CONCATENATE(K139,":TB_STAT (Numerator)")</f>
        <v>:TB_STAT (Numerator)</v>
      </c>
      <c r="C213" s="907"/>
      <c r="D213" s="907"/>
      <c r="E213" s="907"/>
      <c r="F213" s="907"/>
      <c r="G213" s="907"/>
      <c r="H213" s="907"/>
      <c r="I213" s="907"/>
      <c r="J213" s="907"/>
      <c r="K213" s="907"/>
      <c r="L213" s="907"/>
      <c r="M213" s="907"/>
      <c r="N213" s="907"/>
      <c r="O213" s="907"/>
      <c r="P213" s="907"/>
    </row>
    <row r="214" spans="2:16" ht="15" customHeight="1">
      <c r="B214" s="949" t="s">
        <v>0</v>
      </c>
      <c r="C214" s="950"/>
      <c r="D214" s="952" t="s">
        <v>495</v>
      </c>
      <c r="E214" s="953"/>
      <c r="F214" s="953"/>
      <c r="G214" s="953"/>
      <c r="H214" s="953"/>
      <c r="I214" s="953"/>
      <c r="J214" s="953"/>
      <c r="K214" s="953"/>
      <c r="L214" s="953"/>
      <c r="M214" s="953"/>
      <c r="N214" s="953"/>
      <c r="O214" s="953"/>
      <c r="P214" s="954"/>
    </row>
    <row r="215" spans="2:16">
      <c r="B215" s="924"/>
      <c r="C215" s="951"/>
      <c r="D215" s="955"/>
      <c r="E215" s="956"/>
      <c r="F215" s="956"/>
      <c r="G215" s="956"/>
      <c r="H215" s="956"/>
      <c r="I215" s="956"/>
      <c r="J215" s="956"/>
      <c r="K215" s="956"/>
      <c r="L215" s="956"/>
      <c r="M215" s="956"/>
      <c r="N215" s="956"/>
      <c r="O215" s="956"/>
      <c r="P215" s="957"/>
    </row>
    <row r="216" spans="2:16" ht="3.75" customHeight="1">
      <c r="B216" s="77"/>
      <c r="C216" s="78"/>
      <c r="D216" s="199"/>
      <c r="E216" s="199"/>
      <c r="F216" s="199"/>
      <c r="G216" s="199"/>
      <c r="H216" s="199"/>
      <c r="I216" s="199"/>
      <c r="J216" s="199"/>
      <c r="K216" s="199"/>
      <c r="L216" s="199"/>
      <c r="M216" s="199"/>
      <c r="N216" s="199"/>
      <c r="O216" s="199"/>
      <c r="P216" s="222"/>
    </row>
    <row r="217" spans="2:16" s="87" customFormat="1" ht="28.5" customHeight="1">
      <c r="B217" s="198" t="s">
        <v>2</v>
      </c>
      <c r="C217" s="602" t="str">
        <f>IF(SUM(D221,D231,D241)=0,"subtotal",SUM(D221,D231,D241))</f>
        <v>subtotal</v>
      </c>
      <c r="D217" s="167"/>
      <c r="E217" s="167"/>
      <c r="F217" s="167"/>
      <c r="G217" s="167"/>
      <c r="H217" s="167"/>
      <c r="I217" s="167"/>
      <c r="J217" s="167"/>
      <c r="K217" s="167"/>
      <c r="L217" s="167"/>
      <c r="M217" s="167"/>
      <c r="N217" s="167"/>
      <c r="O217" s="167"/>
      <c r="P217" s="197"/>
    </row>
    <row r="218" spans="2:16" ht="5.25" customHeight="1">
      <c r="B218" s="99"/>
      <c r="C218" s="168"/>
      <c r="D218" s="167"/>
      <c r="E218" s="167"/>
      <c r="F218" s="167"/>
      <c r="G218" s="167"/>
      <c r="H218" s="167"/>
      <c r="I218" s="167"/>
      <c r="J218" s="167"/>
      <c r="K218" s="167"/>
      <c r="L218" s="167"/>
      <c r="M218" s="167"/>
      <c r="N218" s="167"/>
      <c r="O218" s="167"/>
      <c r="P218" s="197"/>
    </row>
    <row r="219" spans="2:16" ht="36.75" customHeight="1">
      <c r="B219" s="924" t="s">
        <v>3</v>
      </c>
      <c r="C219" s="951"/>
      <c r="D219" s="969" t="s">
        <v>141</v>
      </c>
      <c r="E219" s="970"/>
      <c r="F219" s="970"/>
      <c r="G219" s="970"/>
      <c r="H219" s="970"/>
      <c r="I219" s="970"/>
      <c r="J219" s="970"/>
      <c r="K219" s="970"/>
      <c r="L219" s="970"/>
      <c r="M219" s="970"/>
      <c r="N219" s="970"/>
      <c r="O219" s="970"/>
      <c r="P219" s="222"/>
    </row>
    <row r="220" spans="2:16" ht="6" customHeight="1">
      <c r="B220" s="196"/>
      <c r="C220" s="195"/>
      <c r="D220" s="195"/>
      <c r="E220" s="195"/>
      <c r="F220" s="195"/>
      <c r="G220" s="195"/>
      <c r="H220" s="195"/>
      <c r="I220" s="195"/>
      <c r="J220" s="195"/>
      <c r="K220" s="195"/>
      <c r="L220" s="195"/>
      <c r="M220" s="195"/>
      <c r="N220" s="195"/>
      <c r="O220" s="195"/>
      <c r="P220" s="194"/>
    </row>
    <row r="221" spans="2:16" ht="30.75" customHeight="1">
      <c r="B221" s="978" t="s">
        <v>98</v>
      </c>
      <c r="C221" s="979"/>
      <c r="D221" s="603" t="str">
        <f>IF(SUM(P225,P228)=0,"subtotal",SUM(P225,P228))</f>
        <v>subtotal</v>
      </c>
      <c r="E221" s="204"/>
      <c r="F221" s="204"/>
      <c r="G221" s="204"/>
      <c r="H221" s="204"/>
      <c r="I221" s="204"/>
      <c r="J221" s="204"/>
      <c r="K221" s="204"/>
      <c r="L221" s="204"/>
      <c r="M221" s="204"/>
      <c r="N221" s="204"/>
      <c r="O221" s="204"/>
      <c r="P221" s="203"/>
    </row>
    <row r="222" spans="2:16" ht="2.25" customHeight="1">
      <c r="B222" s="202"/>
      <c r="C222" s="201"/>
      <c r="D222" s="201"/>
      <c r="E222" s="201"/>
      <c r="F222" s="201"/>
      <c r="G222" s="201"/>
      <c r="H222" s="201"/>
      <c r="I222" s="201"/>
      <c r="J222" s="201"/>
      <c r="K222" s="201"/>
      <c r="L222" s="201"/>
      <c r="M222" s="201"/>
      <c r="N222" s="201"/>
      <c r="O222" s="201"/>
      <c r="P222" s="200"/>
    </row>
    <row r="223" spans="2:16" ht="33" customHeight="1">
      <c r="B223" s="193"/>
      <c r="C223" s="192" t="s">
        <v>5</v>
      </c>
      <c r="D223" s="188" t="s">
        <v>9</v>
      </c>
      <c r="E223" s="191" t="s">
        <v>113</v>
      </c>
      <c r="F223" s="191" t="s">
        <v>1939</v>
      </c>
      <c r="G223" s="190" t="s">
        <v>114</v>
      </c>
      <c r="H223" s="190" t="s">
        <v>115</v>
      </c>
      <c r="I223" s="190" t="s">
        <v>116</v>
      </c>
      <c r="J223" s="188" t="s">
        <v>75</v>
      </c>
      <c r="K223" s="188" t="s">
        <v>76</v>
      </c>
      <c r="L223" s="189" t="s">
        <v>77</v>
      </c>
      <c r="M223" s="188" t="s">
        <v>78</v>
      </c>
      <c r="N223" s="188" t="s">
        <v>79</v>
      </c>
      <c r="O223" s="188" t="s">
        <v>80</v>
      </c>
      <c r="P223" s="26"/>
    </row>
    <row r="224" spans="2:16">
      <c r="B224" s="187"/>
      <c r="C224" s="186"/>
      <c r="D224" s="166"/>
      <c r="E224" s="186"/>
      <c r="F224" s="166"/>
      <c r="G224" s="186"/>
      <c r="H224" s="166"/>
      <c r="I224" s="186"/>
      <c r="J224" s="166"/>
      <c r="K224" s="186"/>
      <c r="L224" s="166"/>
      <c r="M224" s="186"/>
      <c r="N224" s="166"/>
      <c r="O224" s="166"/>
      <c r="P224" s="185"/>
    </row>
    <row r="225" spans="2:16" ht="27.75" customHeight="1">
      <c r="B225" s="99" t="s">
        <v>37</v>
      </c>
      <c r="C225" s="579">
        <f>SUMPRODUCT(($G$2=TB_STAT!$E$2:$E$350)*(TB_STAT!H$2:H$350))</f>
        <v>0</v>
      </c>
      <c r="D225" s="579">
        <f>SUMPRODUCT(($G$2=TB_STAT!$E$2:$E$350)*(TB_STAT!I$2:I$350))</f>
        <v>0</v>
      </c>
      <c r="E225" s="579">
        <f>SUMPRODUCT(($G$2=TB_STAT!$E$2:$E$350)*(TB_STAT!J$2:J$350))</f>
        <v>0</v>
      </c>
      <c r="F225" s="579">
        <f>SUMPRODUCT(($G$2=TB_STAT!$E$2:$E$350)*(TB_STAT!K$2:K$350))</f>
        <v>0</v>
      </c>
      <c r="G225" s="579">
        <f>SUMPRODUCT(($G$2=TB_STAT!$E$2:$E$350)*(TB_STAT!L$2:L$350))</f>
        <v>0</v>
      </c>
      <c r="H225" s="579">
        <f>SUMPRODUCT(($G$2=TB_STAT!$E$2:$E$350)*(TB_STAT!M$2:M$350))</f>
        <v>0</v>
      </c>
      <c r="I225" s="579">
        <f>SUMPRODUCT(($G$2=TB_STAT!$E$2:$E$350)*(TB_STAT!N$2:N$350))</f>
        <v>0</v>
      </c>
      <c r="J225" s="579">
        <f>SUMPRODUCT(($G$2=TB_STAT!$E$2:$E$350)*(TB_STAT!O$2:O$350))</f>
        <v>0</v>
      </c>
      <c r="K225" s="579">
        <f>SUMPRODUCT(($G$2=TB_STAT!$E$2:$E$350)*(TB_STAT!P$2:P$350))</f>
        <v>0</v>
      </c>
      <c r="L225" s="579">
        <f>SUMPRODUCT(($G$2=TB_STAT!$E$2:$E$350)*(TB_STAT!Q$2:Q$350))</f>
        <v>0</v>
      </c>
      <c r="M225" s="579">
        <f>SUMPRODUCT(($G$2=TB_STAT!$E$2:$E$350)*(TB_STAT!R$2:R$350))</f>
        <v>0</v>
      </c>
      <c r="N225" s="579">
        <f>SUMPRODUCT(($G$2=TB_STAT!$E$2:$E$350)*(TB_STAT!S$2:S$350))</f>
        <v>0</v>
      </c>
      <c r="O225" s="579">
        <f>SUMPRODUCT(($G$2=TB_STAT!$E$2:$E$350)*(TB_STAT!T$2:T$350))</f>
        <v>0</v>
      </c>
      <c r="P225" s="594" t="str">
        <f>IF(SUM(C225:O225)=0,"subtotal",SUM(C225:O225))</f>
        <v>subtotal</v>
      </c>
    </row>
    <row r="226" spans="2:16" ht="9.75" customHeight="1">
      <c r="B226" s="29"/>
      <c r="C226" s="25"/>
      <c r="D226" s="25"/>
      <c r="E226" s="25"/>
      <c r="F226" s="25"/>
      <c r="G226" s="25"/>
      <c r="H226" s="25"/>
      <c r="I226" s="25"/>
      <c r="J226" s="25"/>
      <c r="K226" s="25"/>
      <c r="L226" s="25"/>
      <c r="M226" s="25"/>
      <c r="N226" s="25"/>
      <c r="O226" s="25"/>
      <c r="P226" s="181"/>
    </row>
    <row r="227" spans="2:16" s="87" customFormat="1" ht="10.5" customHeight="1">
      <c r="B227" s="184"/>
      <c r="C227" s="183"/>
      <c r="D227" s="223"/>
      <c r="E227" s="183"/>
      <c r="F227" s="223"/>
      <c r="G227" s="183"/>
      <c r="H227" s="223"/>
      <c r="I227" s="183"/>
      <c r="J227" s="223"/>
      <c r="K227" s="183"/>
      <c r="L227" s="223"/>
      <c r="M227" s="183"/>
      <c r="N227" s="223"/>
      <c r="O227" s="223"/>
      <c r="P227" s="182"/>
    </row>
    <row r="228" spans="2:16" ht="30" customHeight="1">
      <c r="B228" s="99" t="s">
        <v>39</v>
      </c>
      <c r="C228" s="579">
        <f>SUMPRODUCT(($G$2=TB_STAT!$E$2:$E$350)*(TB_STAT!U$2:U$350))</f>
        <v>0</v>
      </c>
      <c r="D228" s="579">
        <f>SUMPRODUCT(($G$2=TB_STAT!$E$2:$E$350)*(TB_STAT!V$2:V$350))</f>
        <v>0</v>
      </c>
      <c r="E228" s="579">
        <f>SUMPRODUCT(($G$2=TB_STAT!$E$2:$E$350)*(TB_STAT!W$2:W$350))</f>
        <v>0</v>
      </c>
      <c r="F228" s="579">
        <f>SUMPRODUCT(($G$2=TB_STAT!$E$2:$E$350)*(TB_STAT!X$2:X$350))</f>
        <v>0</v>
      </c>
      <c r="G228" s="579">
        <f>SUMPRODUCT(($G$2=TB_STAT!$E$2:$E$350)*(TB_STAT!Y$2:Y$350))</f>
        <v>0</v>
      </c>
      <c r="H228" s="579">
        <f>SUMPRODUCT(($G$2=TB_STAT!$E$2:$E$350)*(TB_STAT!Z$2:Z$350))</f>
        <v>0</v>
      </c>
      <c r="I228" s="579">
        <f>SUMPRODUCT(($G$2=TB_STAT!$E$2:$E$350)*(TB_STAT!AA$2:AA$350))</f>
        <v>0</v>
      </c>
      <c r="J228" s="579">
        <f>SUMPRODUCT(($G$2=TB_STAT!$E$2:$E$350)*(TB_STAT!AB$2:AB$350))</f>
        <v>0</v>
      </c>
      <c r="K228" s="579">
        <f>SUMPRODUCT(($G$2=TB_STAT!$E$2:$E$350)*(TB_STAT!AC$2:AC$350))</f>
        <v>0</v>
      </c>
      <c r="L228" s="579">
        <f>SUMPRODUCT(($G$2=TB_STAT!$E$2:$E$350)*(TB_STAT!AD$2:AD$350))</f>
        <v>0</v>
      </c>
      <c r="M228" s="579">
        <f>SUMPRODUCT(($G$2=TB_STAT!$E$2:$E$350)*(TB_STAT!AE$2:AE$350))</f>
        <v>0</v>
      </c>
      <c r="N228" s="579">
        <f>SUMPRODUCT(($G$2=TB_STAT!$E$2:$E$350)*(TB_STAT!AF$2:AF$350))</f>
        <v>0</v>
      </c>
      <c r="O228" s="579">
        <f>SUMPRODUCT(($G$2=TB_STAT!$E$2:$E$350)*(TB_STAT!AG$2:AG$350))</f>
        <v>0</v>
      </c>
      <c r="P228" s="594" t="str">
        <f>IF(SUM(C228:O228)=0,"subtotal",SUM(C228:O228))</f>
        <v>subtotal</v>
      </c>
    </row>
    <row r="229" spans="2:16" ht="9.75" customHeight="1">
      <c r="B229" s="29"/>
      <c r="C229" s="25"/>
      <c r="D229" s="25"/>
      <c r="E229" s="25"/>
      <c r="F229" s="25"/>
      <c r="G229" s="25"/>
      <c r="H229" s="25"/>
      <c r="I229" s="25"/>
      <c r="J229" s="25"/>
      <c r="K229" s="25"/>
      <c r="L229" s="25"/>
      <c r="M229" s="25"/>
      <c r="N229" s="25"/>
      <c r="O229" s="25"/>
      <c r="P229" s="181"/>
    </row>
    <row r="230" spans="2:16" ht="8.25" customHeight="1">
      <c r="B230" s="196"/>
      <c r="C230" s="195"/>
      <c r="D230" s="195"/>
      <c r="E230" s="195"/>
      <c r="F230" s="195"/>
      <c r="G230" s="195"/>
      <c r="H230" s="195"/>
      <c r="I230" s="195"/>
      <c r="J230" s="195"/>
      <c r="K230" s="195"/>
      <c r="L230" s="195"/>
      <c r="M230" s="195"/>
      <c r="N230" s="195"/>
      <c r="O230" s="195"/>
      <c r="P230" s="194"/>
    </row>
    <row r="231" spans="2:16" ht="30.75" customHeight="1">
      <c r="B231" s="973" t="s">
        <v>99</v>
      </c>
      <c r="C231" s="974"/>
      <c r="D231" s="603" t="str">
        <f>IF(SUM(P235,P238)=0,"subtotal",SUM(P235,P238))</f>
        <v>subtotal</v>
      </c>
      <c r="E231" s="204"/>
      <c r="F231" s="204"/>
      <c r="G231" s="204"/>
      <c r="H231" s="204"/>
      <c r="I231" s="204"/>
      <c r="J231" s="204"/>
      <c r="K231" s="204"/>
      <c r="L231" s="204"/>
      <c r="M231" s="204"/>
      <c r="N231" s="204"/>
      <c r="O231" s="204"/>
      <c r="P231" s="203"/>
    </row>
    <row r="232" spans="2:16" ht="12.75" customHeight="1">
      <c r="B232" s="202"/>
      <c r="C232" s="201"/>
      <c r="D232" s="201"/>
      <c r="E232" s="201"/>
      <c r="F232" s="201"/>
      <c r="G232" s="201"/>
      <c r="H232" s="201"/>
      <c r="I232" s="201"/>
      <c r="J232" s="201"/>
      <c r="K232" s="201"/>
      <c r="L232" s="201"/>
      <c r="M232" s="201"/>
      <c r="N232" s="201"/>
      <c r="O232" s="201"/>
      <c r="P232" s="200"/>
    </row>
    <row r="233" spans="2:16" ht="30.75" customHeight="1">
      <c r="B233" s="193"/>
      <c r="C233" s="192" t="s">
        <v>5</v>
      </c>
      <c r="D233" s="188" t="s">
        <v>9</v>
      </c>
      <c r="E233" s="191" t="s">
        <v>113</v>
      </c>
      <c r="F233" s="191" t="s">
        <v>1939</v>
      </c>
      <c r="G233" s="190" t="s">
        <v>114</v>
      </c>
      <c r="H233" s="190" t="s">
        <v>115</v>
      </c>
      <c r="I233" s="190" t="s">
        <v>116</v>
      </c>
      <c r="J233" s="188" t="s">
        <v>75</v>
      </c>
      <c r="K233" s="188" t="s">
        <v>76</v>
      </c>
      <c r="L233" s="189" t="s">
        <v>77</v>
      </c>
      <c r="M233" s="188" t="s">
        <v>78</v>
      </c>
      <c r="N233" s="188" t="s">
        <v>79</v>
      </c>
      <c r="O233" s="188" t="s">
        <v>80</v>
      </c>
      <c r="P233" s="26"/>
    </row>
    <row r="234" spans="2:16" ht="12" customHeight="1">
      <c r="B234" s="187"/>
      <c r="C234" s="186"/>
      <c r="D234" s="166"/>
      <c r="E234" s="186"/>
      <c r="F234" s="166"/>
      <c r="G234" s="186"/>
      <c r="H234" s="166"/>
      <c r="I234" s="186"/>
      <c r="J234" s="166"/>
      <c r="K234" s="186"/>
      <c r="L234" s="166"/>
      <c r="M234" s="186"/>
      <c r="N234" s="166"/>
      <c r="O234" s="166"/>
      <c r="P234" s="185"/>
    </row>
    <row r="235" spans="2:16" ht="29.85" customHeight="1">
      <c r="B235" s="99" t="s">
        <v>37</v>
      </c>
      <c r="C235" s="579">
        <f>SUMPRODUCT(($G$2=TB_STAT!$E$2:$E$350)*(TB_STAT!AH$2:AH$350))</f>
        <v>0</v>
      </c>
      <c r="D235" s="579">
        <f>SUMPRODUCT(($G$2=TB_STAT!$E$2:$E$350)*(TB_STAT!AI$2:AI$350))</f>
        <v>0</v>
      </c>
      <c r="E235" s="579">
        <f>SUMPRODUCT(($G$2=TB_STAT!$E$2:$E$350)*(TB_STAT!AJ$2:AJ$350))</f>
        <v>0</v>
      </c>
      <c r="F235" s="579">
        <f>SUMPRODUCT(($G$2=TB_STAT!$E$2:$E$350)*(TB_STAT!AK$2:AK$350))</f>
        <v>0</v>
      </c>
      <c r="G235" s="579">
        <f>SUMPRODUCT(($G$2=TB_STAT!$E$2:$E$350)*(TB_STAT!AL$2:AL$350))</f>
        <v>0</v>
      </c>
      <c r="H235" s="579">
        <f>SUMPRODUCT(($G$2=TB_STAT!$E$2:$E$350)*(TB_STAT!AM$2:AM$350))</f>
        <v>0</v>
      </c>
      <c r="I235" s="579">
        <f>SUMPRODUCT(($G$2=TB_STAT!$E$2:$E$350)*(TB_STAT!AN$2:AN$350))</f>
        <v>0</v>
      </c>
      <c r="J235" s="579">
        <f>SUMPRODUCT(($G$2=TB_STAT!$E$2:$E$350)*(TB_STAT!AO$2:AO$350))</f>
        <v>0</v>
      </c>
      <c r="K235" s="579">
        <f>SUMPRODUCT(($G$2=TB_STAT!$E$2:$E$350)*(TB_STAT!AP$2:AP$350))</f>
        <v>0</v>
      </c>
      <c r="L235" s="579">
        <f>SUMPRODUCT(($G$2=TB_STAT!$E$2:$E$350)*(TB_STAT!AQ$2:AQ$350))</f>
        <v>0</v>
      </c>
      <c r="M235" s="579">
        <f>SUMPRODUCT(($G$2=TB_STAT!$E$2:$E$350)*(TB_STAT!AR$2:AR$350))</f>
        <v>0</v>
      </c>
      <c r="N235" s="579">
        <f>SUMPRODUCT(($G$2=TB_STAT!$E$2:$E$350)*(TB_STAT!AS$2:AS$350))</f>
        <v>0</v>
      </c>
      <c r="O235" s="579">
        <f>SUMPRODUCT(($G$2=TB_STAT!$E$2:$E$350)*(TB_STAT!AT$2:AT$350))</f>
        <v>0</v>
      </c>
      <c r="P235" s="594" t="str">
        <f>IF(SUM(C235:O235)=0,"subtotal",SUM(C235:O235))</f>
        <v>subtotal</v>
      </c>
    </row>
    <row r="236" spans="2:16">
      <c r="B236" s="29"/>
      <c r="C236" s="25"/>
      <c r="D236" s="25"/>
      <c r="E236" s="25"/>
      <c r="F236" s="25"/>
      <c r="G236" s="25"/>
      <c r="H236" s="25"/>
      <c r="I236" s="25"/>
      <c r="J236" s="25"/>
      <c r="K236" s="25"/>
      <c r="L236" s="25"/>
      <c r="M236" s="25"/>
      <c r="N236" s="25"/>
      <c r="O236" s="25"/>
      <c r="P236" s="181"/>
    </row>
    <row r="237" spans="2:16" s="102" customFormat="1" ht="13.5" customHeight="1">
      <c r="B237" s="184"/>
      <c r="C237" s="183"/>
      <c r="D237" s="223"/>
      <c r="E237" s="183"/>
      <c r="F237" s="223"/>
      <c r="G237" s="183"/>
      <c r="H237" s="223"/>
      <c r="I237" s="183"/>
      <c r="J237" s="223"/>
      <c r="K237" s="183"/>
      <c r="L237" s="223"/>
      <c r="M237" s="183"/>
      <c r="N237" s="223"/>
      <c r="O237" s="223"/>
      <c r="P237" s="182"/>
    </row>
    <row r="238" spans="2:16" ht="31.5" customHeight="1">
      <c r="B238" s="99" t="s">
        <v>39</v>
      </c>
      <c r="C238" s="579">
        <f>SUMPRODUCT(($G$2=TB_STAT!$E$2:$E$350)*(TB_STAT!AU$2:AU$350))</f>
        <v>0</v>
      </c>
      <c r="D238" s="579">
        <f>SUMPRODUCT(($G$2=TB_STAT!$E$2:$E$350)*(TB_STAT!AV$2:AV$350))</f>
        <v>0</v>
      </c>
      <c r="E238" s="579">
        <f>SUMPRODUCT(($G$2=TB_STAT!$E$2:$E$350)*(TB_STAT!AW$2:AW$350))</f>
        <v>0</v>
      </c>
      <c r="F238" s="579">
        <f>SUMPRODUCT(($G$2=TB_STAT!$E$2:$E$350)*(TB_STAT!AX$2:AX$350))</f>
        <v>0</v>
      </c>
      <c r="G238" s="579">
        <f>SUMPRODUCT(($G$2=TB_STAT!$E$2:$E$350)*(TB_STAT!AY$2:AY$350))</f>
        <v>0</v>
      </c>
      <c r="H238" s="579">
        <f>SUMPRODUCT(($G$2=TB_STAT!$E$2:$E$350)*(TB_STAT!AZ$2:AZ$350))</f>
        <v>0</v>
      </c>
      <c r="I238" s="579">
        <f>SUMPRODUCT(($G$2=TB_STAT!$E$2:$E$350)*(TB_STAT!BA$2:BA$350))</f>
        <v>0</v>
      </c>
      <c r="J238" s="579">
        <f>SUMPRODUCT(($G$2=TB_STAT!$E$2:$E$350)*(TB_STAT!BB$2:BB$350))</f>
        <v>0</v>
      </c>
      <c r="K238" s="579">
        <f>SUMPRODUCT(($G$2=TB_STAT!$E$2:$E$350)*(TB_STAT!BC$2:BC$350))</f>
        <v>0</v>
      </c>
      <c r="L238" s="579">
        <f>SUMPRODUCT(($G$2=TB_STAT!$E$2:$E$350)*(TB_STAT!BD$2:BD$350))</f>
        <v>0</v>
      </c>
      <c r="M238" s="579">
        <f>SUMPRODUCT(($G$2=TB_STAT!$E$2:$E$350)*(TB_STAT!BE$2:BE$350))</f>
        <v>0</v>
      </c>
      <c r="N238" s="579">
        <f>SUMPRODUCT(($G$2=TB_STAT!$E$2:$E$350)*(TB_STAT!BF$2:BF$350))</f>
        <v>0</v>
      </c>
      <c r="O238" s="579">
        <f>SUMPRODUCT(($G$2=TB_STAT!$E$2:$E$350)*(TB_STAT!BG$2:BG$350))</f>
        <v>0</v>
      </c>
      <c r="P238" s="594" t="str">
        <f>IF(SUM(C238:O238)=0,"subtotal",SUM(C238:O238))</f>
        <v>subtotal</v>
      </c>
    </row>
    <row r="239" spans="2:16" ht="10.5" customHeight="1">
      <c r="B239" s="29"/>
      <c r="C239" s="25"/>
      <c r="D239" s="25"/>
      <c r="E239" s="25"/>
      <c r="F239" s="25"/>
      <c r="G239" s="25"/>
      <c r="H239" s="25"/>
      <c r="I239" s="25"/>
      <c r="J239" s="25"/>
      <c r="K239" s="25"/>
      <c r="L239" s="25"/>
      <c r="M239" s="25"/>
      <c r="N239" s="25"/>
      <c r="O239" s="25"/>
      <c r="P239" s="181"/>
    </row>
    <row r="240" spans="2:16" ht="6.75" customHeight="1">
      <c r="B240" s="196"/>
      <c r="C240" s="195"/>
      <c r="D240" s="195"/>
      <c r="E240" s="195"/>
      <c r="F240" s="195"/>
      <c r="G240" s="195"/>
      <c r="H240" s="195"/>
      <c r="I240" s="195"/>
      <c r="J240" s="195"/>
      <c r="K240" s="195"/>
      <c r="L240" s="195"/>
      <c r="M240" s="195"/>
      <c r="N240" s="195"/>
      <c r="O240" s="195"/>
      <c r="P240" s="194"/>
    </row>
    <row r="241" spans="2:16" ht="31.5" customHeight="1">
      <c r="B241" s="975" t="s">
        <v>71</v>
      </c>
      <c r="C241" s="976"/>
      <c r="D241" s="603" t="str">
        <f>IF(SUM(P245,P248)=0,"subtotal",SUM(P245,P248))</f>
        <v>subtotal</v>
      </c>
      <c r="E241" s="204"/>
      <c r="F241" s="204"/>
      <c r="G241" s="204"/>
      <c r="H241" s="204"/>
      <c r="I241" s="204"/>
      <c r="J241" s="204"/>
      <c r="K241" s="204"/>
      <c r="L241" s="204"/>
      <c r="M241" s="204"/>
      <c r="N241" s="204"/>
      <c r="O241" s="204"/>
      <c r="P241" s="203"/>
    </row>
    <row r="242" spans="2:16" s="87" customFormat="1" ht="8.25" customHeight="1">
      <c r="B242" s="202"/>
      <c r="C242" s="201"/>
      <c r="D242" s="201"/>
      <c r="E242" s="201"/>
      <c r="F242" s="201"/>
      <c r="G242" s="201"/>
      <c r="H242" s="201"/>
      <c r="I242" s="201"/>
      <c r="J242" s="201"/>
      <c r="K242" s="201"/>
      <c r="L242" s="201"/>
      <c r="M242" s="201"/>
      <c r="N242" s="201"/>
      <c r="O242" s="201"/>
      <c r="P242" s="200"/>
    </row>
    <row r="243" spans="2:16" ht="34.5" customHeight="1">
      <c r="B243" s="193"/>
      <c r="C243" s="192" t="s">
        <v>5</v>
      </c>
      <c r="D243" s="188" t="s">
        <v>9</v>
      </c>
      <c r="E243" s="191" t="s">
        <v>113</v>
      </c>
      <c r="F243" s="191" t="s">
        <v>1939</v>
      </c>
      <c r="G243" s="190" t="s">
        <v>114</v>
      </c>
      <c r="H243" s="190" t="s">
        <v>115</v>
      </c>
      <c r="I243" s="190" t="s">
        <v>116</v>
      </c>
      <c r="J243" s="188" t="s">
        <v>75</v>
      </c>
      <c r="K243" s="188" t="s">
        <v>76</v>
      </c>
      <c r="L243" s="189" t="s">
        <v>77</v>
      </c>
      <c r="M243" s="188" t="s">
        <v>78</v>
      </c>
      <c r="N243" s="188" t="s">
        <v>79</v>
      </c>
      <c r="O243" s="188" t="s">
        <v>80</v>
      </c>
      <c r="P243" s="26"/>
    </row>
    <row r="244" spans="2:16" ht="10.5" customHeight="1">
      <c r="B244" s="187"/>
      <c r="C244" s="186"/>
      <c r="D244" s="166"/>
      <c r="E244" s="186"/>
      <c r="F244" s="166"/>
      <c r="G244" s="186"/>
      <c r="H244" s="166"/>
      <c r="I244" s="186"/>
      <c r="J244" s="166"/>
      <c r="K244" s="186"/>
      <c r="L244" s="166"/>
      <c r="M244" s="186"/>
      <c r="N244" s="166"/>
      <c r="O244" s="166"/>
      <c r="P244" s="185"/>
    </row>
    <row r="245" spans="2:16" ht="25.5" customHeight="1">
      <c r="B245" s="99" t="s">
        <v>37</v>
      </c>
      <c r="C245" s="579">
        <f>SUMPRODUCT(($G$2=TB_STAT!$E$2:$E$350)*(TB_STAT!BH$2:BH$350))</f>
        <v>0</v>
      </c>
      <c r="D245" s="579">
        <f>SUMPRODUCT(($G$2=TB_STAT!$E$2:$E$350)*(TB_STAT!BI$2:BI$350))</f>
        <v>0</v>
      </c>
      <c r="E245" s="579">
        <f>SUMPRODUCT(($G$2=TB_STAT!$E$2:$E$350)*(TB_STAT!BJ$2:BJ$350))</f>
        <v>0</v>
      </c>
      <c r="F245" s="579">
        <f>SUMPRODUCT(($G$2=TB_STAT!$E$2:$E$350)*(TB_STAT!BK$2:BK$350))</f>
        <v>0</v>
      </c>
      <c r="G245" s="579">
        <f>SUMPRODUCT(($G$2=TB_STAT!$E$2:$E$350)*(TB_STAT!BL$2:BL$350))</f>
        <v>0</v>
      </c>
      <c r="H245" s="579">
        <f>SUMPRODUCT(($G$2=TB_STAT!$E$2:$E$350)*(TB_STAT!BM$2:BM$350))</f>
        <v>0</v>
      </c>
      <c r="I245" s="579">
        <f>SUMPRODUCT(($G$2=TB_STAT!$E$2:$E$350)*(TB_STAT!BN$2:BN$350))</f>
        <v>0</v>
      </c>
      <c r="J245" s="579">
        <f>SUMPRODUCT(($G$2=TB_STAT!$E$2:$E$350)*(TB_STAT!BO$2:BO$350))</f>
        <v>0</v>
      </c>
      <c r="K245" s="579">
        <f>SUMPRODUCT(($G$2=TB_STAT!$E$2:$E$350)*(TB_STAT!BP$2:BP$350))</f>
        <v>0</v>
      </c>
      <c r="L245" s="579">
        <f>SUMPRODUCT(($G$2=TB_STAT!$E$2:$E$350)*(TB_STAT!BQ$2:BQ$350))</f>
        <v>0</v>
      </c>
      <c r="M245" s="579">
        <f>SUMPRODUCT(($G$2=TB_STAT!$E$2:$E$350)*(TB_STAT!BR$2:BR$350))</f>
        <v>0</v>
      </c>
      <c r="N245" s="579">
        <f>SUMPRODUCT(($G$2=TB_STAT!$E$2:$E$350)*(TB_STAT!BS$2:BS$350))</f>
        <v>0</v>
      </c>
      <c r="O245" s="579">
        <f>SUMPRODUCT(($G$2=TB_STAT!$E$2:$E$350)*(TB_STAT!BT$2:BT$350))</f>
        <v>0</v>
      </c>
      <c r="P245" s="594" t="str">
        <f>IF(SUM(C245:O245)=0,"subtotal",SUM(C245:O245))</f>
        <v>subtotal</v>
      </c>
    </row>
    <row r="246" spans="2:16" ht="12" customHeight="1">
      <c r="B246" s="29"/>
      <c r="C246" s="25"/>
      <c r="D246" s="25"/>
      <c r="E246" s="25"/>
      <c r="F246" s="25"/>
      <c r="G246" s="25"/>
      <c r="H246" s="25"/>
      <c r="I246" s="25"/>
      <c r="J246" s="25"/>
      <c r="K246" s="25"/>
      <c r="L246" s="25"/>
      <c r="M246" s="25"/>
      <c r="N246" s="25"/>
      <c r="O246" s="25"/>
      <c r="P246" s="181"/>
    </row>
    <row r="247" spans="2:16" ht="12" customHeight="1">
      <c r="B247" s="184"/>
      <c r="C247" s="183"/>
      <c r="D247" s="223"/>
      <c r="E247" s="183"/>
      <c r="F247" s="223"/>
      <c r="G247" s="183"/>
      <c r="H247" s="223"/>
      <c r="I247" s="183"/>
      <c r="J247" s="223"/>
      <c r="K247" s="183"/>
      <c r="L247" s="223"/>
      <c r="M247" s="183"/>
      <c r="N247" s="223"/>
      <c r="O247" s="223"/>
      <c r="P247" s="182"/>
    </row>
    <row r="248" spans="2:16" ht="26.25" customHeight="1">
      <c r="B248" s="99" t="s">
        <v>39</v>
      </c>
      <c r="C248" s="579">
        <f>SUMPRODUCT(($G$2=TB_STAT!$E$2:$E$350)*(TB_STAT!BU$2:BU$350))</f>
        <v>0</v>
      </c>
      <c r="D248" s="579">
        <f>SUMPRODUCT(($G$2=TB_STAT!$E$2:$E$350)*(TB_STAT!BV$2:BV$350))</f>
        <v>0</v>
      </c>
      <c r="E248" s="579">
        <f>SUMPRODUCT(($G$2=TB_STAT!$E$2:$E$350)*(TB_STAT!BW$2:BW$350))</f>
        <v>0</v>
      </c>
      <c r="F248" s="579">
        <f>SUMPRODUCT(($G$2=TB_STAT!$E$2:$E$350)*(TB_STAT!BX$2:BX$350))</f>
        <v>0</v>
      </c>
      <c r="G248" s="579">
        <f>SUMPRODUCT(($G$2=TB_STAT!$E$2:$E$350)*(TB_STAT!BY$2:BY$350))</f>
        <v>0</v>
      </c>
      <c r="H248" s="579">
        <f>SUMPRODUCT(($G$2=TB_STAT!$E$2:$E$350)*(TB_STAT!BZ$2:BZ$350))</f>
        <v>0</v>
      </c>
      <c r="I248" s="579">
        <f>SUMPRODUCT(($G$2=TB_STAT!$E$2:$E$350)*(TB_STAT!CA$2:CA$350))</f>
        <v>0</v>
      </c>
      <c r="J248" s="579">
        <f>SUMPRODUCT(($G$2=TB_STAT!$E$2:$E$350)*(TB_STAT!CB$2:CB$350))</f>
        <v>0</v>
      </c>
      <c r="K248" s="579">
        <f>SUMPRODUCT(($G$2=TB_STAT!$E$2:$E$350)*(TB_STAT!CC$2:CC$350))</f>
        <v>0</v>
      </c>
      <c r="L248" s="579">
        <f>SUMPRODUCT(($G$2=TB_STAT!$E$2:$E$350)*(TB_STAT!CD$2:CD$350))</f>
        <v>0</v>
      </c>
      <c r="M248" s="579">
        <f>SUMPRODUCT(($G$2=TB_STAT!$E$2:$E$350)*(TB_STAT!CE$2:CE$350))</f>
        <v>0</v>
      </c>
      <c r="N248" s="579">
        <f>SUMPRODUCT(($G$2=TB_STAT!$E$2:$E$350)*(TB_STAT!CF$2:CF$350))</f>
        <v>0</v>
      </c>
      <c r="O248" s="579">
        <f>SUMPRODUCT(($G$2=TB_STAT!$E$2:$E$350)*(TB_STAT!CG$2:CG$350))</f>
        <v>0</v>
      </c>
      <c r="P248" s="594" t="str">
        <f>IF(SUM(C248:O248)=0,"subtotal",SUM(C248:O248))</f>
        <v>subtotal</v>
      </c>
    </row>
    <row r="249" spans="2:16">
      <c r="B249" s="29"/>
      <c r="C249" s="25"/>
      <c r="D249" s="25"/>
      <c r="E249" s="25"/>
      <c r="F249" s="25"/>
      <c r="G249" s="25"/>
      <c r="H249" s="25"/>
      <c r="I249" s="25"/>
      <c r="J249" s="25"/>
      <c r="K249" s="25"/>
      <c r="L249" s="25"/>
      <c r="M249" s="25"/>
      <c r="N249" s="25"/>
      <c r="O249" s="25"/>
      <c r="P249" s="181"/>
    </row>
    <row r="250" spans="2:16" ht="17.850000000000001" customHeight="1">
      <c r="B250" s="977"/>
      <c r="C250" s="977"/>
      <c r="D250" s="977"/>
      <c r="E250" s="977"/>
      <c r="F250" s="977"/>
      <c r="G250" s="977"/>
      <c r="H250" s="977"/>
      <c r="I250" s="977"/>
      <c r="J250" s="977"/>
      <c r="K250" s="977"/>
      <c r="L250" s="977"/>
      <c r="M250" s="977"/>
      <c r="N250" s="977"/>
      <c r="O250" s="977"/>
      <c r="P250" s="977"/>
    </row>
    <row r="251" spans="2:16" s="87" customFormat="1" ht="31.5" customHeight="1">
      <c r="B251" s="906" t="str">
        <f>CONCATENATE(K139,":TB_STAT (Denominator)")</f>
        <v>:TB_STAT (Denominator)</v>
      </c>
      <c r="C251" s="907"/>
      <c r="D251" s="907"/>
      <c r="E251" s="907"/>
      <c r="F251" s="907"/>
      <c r="G251" s="907"/>
      <c r="H251" s="907"/>
      <c r="I251" s="907"/>
      <c r="J251" s="907"/>
      <c r="K251" s="907"/>
      <c r="L251" s="907"/>
      <c r="M251" s="907"/>
      <c r="N251" s="907"/>
      <c r="O251" s="907"/>
      <c r="P251" s="907"/>
    </row>
    <row r="252" spans="2:16" ht="11.25" customHeight="1">
      <c r="B252" s="949" t="s">
        <v>0</v>
      </c>
      <c r="C252" s="950"/>
      <c r="D252" s="952" t="s">
        <v>494</v>
      </c>
      <c r="E252" s="953"/>
      <c r="F252" s="953"/>
      <c r="G252" s="953"/>
      <c r="H252" s="953"/>
      <c r="I252" s="953"/>
      <c r="J252" s="953"/>
      <c r="K252" s="953"/>
      <c r="L252" s="953"/>
      <c r="M252" s="953"/>
      <c r="N252" s="953"/>
      <c r="O252" s="953"/>
      <c r="P252" s="954"/>
    </row>
    <row r="253" spans="2:16" ht="30" customHeight="1">
      <c r="B253" s="924"/>
      <c r="C253" s="951"/>
      <c r="D253" s="955"/>
      <c r="E253" s="956"/>
      <c r="F253" s="956"/>
      <c r="G253" s="956"/>
      <c r="H253" s="956"/>
      <c r="I253" s="956"/>
      <c r="J253" s="956"/>
      <c r="K253" s="956"/>
      <c r="L253" s="956"/>
      <c r="M253" s="956"/>
      <c r="N253" s="956"/>
      <c r="O253" s="956"/>
      <c r="P253" s="957"/>
    </row>
    <row r="254" spans="2:16" ht="8.25" customHeight="1">
      <c r="B254" s="77"/>
      <c r="C254" s="78"/>
      <c r="D254" s="199"/>
      <c r="E254" s="199"/>
      <c r="F254" s="199"/>
      <c r="G254" s="199"/>
      <c r="H254" s="199"/>
      <c r="I254" s="199"/>
      <c r="J254" s="199"/>
      <c r="K254" s="199"/>
      <c r="L254" s="199"/>
      <c r="M254" s="199"/>
      <c r="N254" s="199"/>
      <c r="O254" s="199"/>
      <c r="P254" s="222"/>
    </row>
    <row r="255" spans="2:16" ht="30.75" customHeight="1">
      <c r="B255" s="198" t="s">
        <v>55</v>
      </c>
      <c r="C255" s="602" t="str">
        <f>IF(SUM(P261,P264)=0,"subtotal",SUM(P261,P264))</f>
        <v>subtotal</v>
      </c>
      <c r="D255" s="167"/>
      <c r="E255" s="604"/>
      <c r="F255" s="167"/>
      <c r="G255" s="167"/>
      <c r="H255" s="167"/>
      <c r="I255" s="167"/>
      <c r="J255" s="167"/>
      <c r="K255" s="167"/>
      <c r="L255" s="167"/>
      <c r="M255" s="167"/>
      <c r="N255" s="167"/>
      <c r="O255" s="167"/>
      <c r="P255" s="197"/>
    </row>
    <row r="256" spans="2:16" ht="6.75" customHeight="1">
      <c r="B256" s="99"/>
      <c r="C256" s="168"/>
      <c r="D256" s="167"/>
      <c r="E256" s="167"/>
      <c r="F256" s="167"/>
      <c r="G256" s="167"/>
      <c r="H256" s="167"/>
      <c r="I256" s="167"/>
      <c r="J256" s="167"/>
      <c r="K256" s="167"/>
      <c r="L256" s="167"/>
      <c r="M256" s="167"/>
      <c r="N256" s="167"/>
      <c r="O256" s="167"/>
      <c r="P256" s="197"/>
    </row>
    <row r="257" spans="2:16" ht="34.5" customHeight="1">
      <c r="B257" s="924" t="s">
        <v>3</v>
      </c>
      <c r="C257" s="951"/>
      <c r="D257" s="969" t="s">
        <v>141</v>
      </c>
      <c r="E257" s="970"/>
      <c r="F257" s="970"/>
      <c r="G257" s="970"/>
      <c r="H257" s="970"/>
      <c r="I257" s="970"/>
      <c r="J257" s="970"/>
      <c r="K257" s="970"/>
      <c r="L257" s="970"/>
      <c r="M257" s="970"/>
      <c r="N257" s="970"/>
      <c r="O257" s="970"/>
      <c r="P257" s="222"/>
    </row>
    <row r="258" spans="2:16" ht="12" customHeight="1">
      <c r="B258" s="196"/>
      <c r="C258" s="195"/>
      <c r="D258" s="195"/>
      <c r="E258" s="195"/>
      <c r="F258" s="195"/>
      <c r="G258" s="195"/>
      <c r="H258" s="195"/>
      <c r="I258" s="195"/>
      <c r="J258" s="195"/>
      <c r="K258" s="195"/>
      <c r="L258" s="195"/>
      <c r="M258" s="195"/>
      <c r="N258" s="195"/>
      <c r="O258" s="195"/>
      <c r="P258" s="194"/>
    </row>
    <row r="259" spans="2:16" ht="29.85" customHeight="1">
      <c r="B259" s="193"/>
      <c r="C259" s="192" t="s">
        <v>5</v>
      </c>
      <c r="D259" s="188" t="s">
        <v>9</v>
      </c>
      <c r="E259" s="191" t="s">
        <v>113</v>
      </c>
      <c r="F259" s="191" t="s">
        <v>1939</v>
      </c>
      <c r="G259" s="190" t="s">
        <v>114</v>
      </c>
      <c r="H259" s="190" t="s">
        <v>115</v>
      </c>
      <c r="I259" s="190" t="s">
        <v>116</v>
      </c>
      <c r="J259" s="188" t="s">
        <v>75</v>
      </c>
      <c r="K259" s="188" t="s">
        <v>76</v>
      </c>
      <c r="L259" s="189" t="s">
        <v>77</v>
      </c>
      <c r="M259" s="188" t="s">
        <v>78</v>
      </c>
      <c r="N259" s="188" t="s">
        <v>79</v>
      </c>
      <c r="O259" s="188" t="s">
        <v>80</v>
      </c>
      <c r="P259" s="26"/>
    </row>
    <row r="260" spans="2:16">
      <c r="B260" s="187"/>
      <c r="C260" s="186"/>
      <c r="D260" s="166"/>
      <c r="E260" s="186"/>
      <c r="F260" s="166"/>
      <c r="G260" s="186"/>
      <c r="H260" s="166"/>
      <c r="I260" s="186"/>
      <c r="J260" s="166"/>
      <c r="K260" s="186"/>
      <c r="L260" s="166"/>
      <c r="M260" s="186"/>
      <c r="N260" s="166"/>
      <c r="O260" s="166"/>
      <c r="P260" s="185"/>
    </row>
    <row r="261" spans="2:16" s="102" customFormat="1" ht="30" customHeight="1">
      <c r="B261" s="99" t="s">
        <v>37</v>
      </c>
      <c r="C261" s="579">
        <f>SUMPRODUCT(($G$2=TB_STAT!$E$2:$E$350)*(TB_STAT!CI$2:CI$350))</f>
        <v>0</v>
      </c>
      <c r="D261" s="579">
        <f>SUMPRODUCT(($G$2=TB_STAT!$E$2:$E$350)*(TB_STAT!CJ$2:CJ$350))</f>
        <v>0</v>
      </c>
      <c r="E261" s="579">
        <f>SUMPRODUCT(($G$2=TB_STAT!$E$2:$E$350)*(TB_STAT!CK$2:CK$350))</f>
        <v>0</v>
      </c>
      <c r="F261" s="579">
        <f>SUMPRODUCT(($G$2=TB_STAT!$E$2:$E$350)*(TB_STAT!CL$2:CL$350))</f>
        <v>0</v>
      </c>
      <c r="G261" s="579">
        <f>SUMPRODUCT(($G$2=TB_STAT!$E$2:$E$350)*(TB_STAT!CM$2:CM$350))</f>
        <v>0</v>
      </c>
      <c r="H261" s="579">
        <f>SUMPRODUCT(($G$2=TB_STAT!$E$2:$E$350)*(TB_STAT!CN$2:CN$350))</f>
        <v>0</v>
      </c>
      <c r="I261" s="579">
        <f>SUMPRODUCT(($G$2=TB_STAT!$E$2:$E$350)*(TB_STAT!CO$2:CO$350))</f>
        <v>0</v>
      </c>
      <c r="J261" s="579">
        <f>SUMPRODUCT(($G$2=TB_STAT!$E$2:$E$350)*(TB_STAT!CP$2:CP$350))</f>
        <v>0</v>
      </c>
      <c r="K261" s="579">
        <f>SUMPRODUCT(($G$2=TB_STAT!$E$2:$E$350)*(TB_STAT!CQ$2:CQ$350))</f>
        <v>0</v>
      </c>
      <c r="L261" s="579">
        <f>SUMPRODUCT(($G$2=TB_STAT!$E$2:$E$350)*(TB_STAT!CR$2:CR$350))</f>
        <v>0</v>
      </c>
      <c r="M261" s="579">
        <f>SUMPRODUCT(($G$2=TB_STAT!$E$2:$E$350)*(TB_STAT!CS$2:CS$350))</f>
        <v>0</v>
      </c>
      <c r="N261" s="579">
        <f>SUMPRODUCT(($G$2=TB_STAT!$E$2:$E$350)*(TB_STAT!CT$2:CT$350))</f>
        <v>0</v>
      </c>
      <c r="O261" s="579">
        <f>SUMPRODUCT(($G$2=TB_STAT!$E$2:$E$350)*(TB_STAT!CU$2:CU$350))</f>
        <v>0</v>
      </c>
      <c r="P261" s="594" t="str">
        <f>IF(SUM(C261:O261)=0,"subtotal",SUM(C261:O261))</f>
        <v>subtotal</v>
      </c>
    </row>
    <row r="262" spans="2:16" ht="12.75" customHeight="1">
      <c r="B262" s="29"/>
      <c r="C262" s="25"/>
      <c r="D262" s="25"/>
      <c r="E262" s="25"/>
      <c r="F262" s="25"/>
      <c r="G262" s="25"/>
      <c r="H262" s="25"/>
      <c r="I262" s="25"/>
      <c r="J262" s="25"/>
      <c r="K262" s="25"/>
      <c r="L262" s="25"/>
      <c r="M262" s="25"/>
      <c r="N262" s="25"/>
      <c r="O262" s="25"/>
      <c r="P262" s="181"/>
    </row>
    <row r="263" spans="2:16" ht="15" customHeight="1">
      <c r="B263" s="184"/>
      <c r="C263" s="183"/>
      <c r="D263" s="223"/>
      <c r="E263" s="183"/>
      <c r="F263" s="223"/>
      <c r="G263" s="183"/>
      <c r="H263" s="223"/>
      <c r="I263" s="183"/>
      <c r="J263" s="223"/>
      <c r="K263" s="183"/>
      <c r="L263" s="223"/>
      <c r="M263" s="183"/>
      <c r="N263" s="223"/>
      <c r="O263" s="223"/>
      <c r="P263" s="182"/>
    </row>
    <row r="264" spans="2:16" ht="31.5" customHeight="1">
      <c r="B264" s="99" t="s">
        <v>39</v>
      </c>
      <c r="C264" s="579">
        <f>SUMPRODUCT(($G$2=TB_STAT!$E$2:$E$350)*(TB_STAT!CV$2:CV$350))</f>
        <v>0</v>
      </c>
      <c r="D264" s="579">
        <f>SUMPRODUCT(($G$2=TB_STAT!$E$2:$E$350)*(TB_STAT!CW$2:CW$350))</f>
        <v>0</v>
      </c>
      <c r="E264" s="579">
        <f>SUMPRODUCT(($G$2=TB_STAT!$E$2:$E$350)*(TB_STAT!CX$2:CX$350))</f>
        <v>0</v>
      </c>
      <c r="F264" s="579">
        <f>SUMPRODUCT(($G$2=TB_STAT!$E$2:$E$350)*(TB_STAT!CY$2:CY$350))</f>
        <v>0</v>
      </c>
      <c r="G264" s="579">
        <f>SUMPRODUCT(($G$2=TB_STAT!$E$2:$E$350)*(TB_STAT!CZ$2:CZ$350))</f>
        <v>0</v>
      </c>
      <c r="H264" s="579">
        <f>SUMPRODUCT(($G$2=TB_STAT!$E$2:$E$350)*(TB_STAT!DA$2:DA$350))</f>
        <v>0</v>
      </c>
      <c r="I264" s="579">
        <f>SUMPRODUCT(($G$2=TB_STAT!$E$2:$E$350)*(TB_STAT!DB$2:DB$350))</f>
        <v>0</v>
      </c>
      <c r="J264" s="579">
        <f>SUMPRODUCT(($G$2=TB_STAT!$E$2:$E$350)*(TB_STAT!DC$2:DC$350))</f>
        <v>0</v>
      </c>
      <c r="K264" s="579">
        <f>SUMPRODUCT(($G$2=TB_STAT!$E$2:$E$350)*(TB_STAT!DD$2:DD$350))</f>
        <v>0</v>
      </c>
      <c r="L264" s="579">
        <f>SUMPRODUCT(($G$2=TB_STAT!$E$2:$E$350)*(TB_STAT!DE$2:DE$350))</f>
        <v>0</v>
      </c>
      <c r="M264" s="579">
        <f>SUMPRODUCT(($G$2=TB_STAT!$E$2:$E$350)*(TB_STAT!DF$2:DF$350))</f>
        <v>0</v>
      </c>
      <c r="N264" s="579">
        <f>SUMPRODUCT(($G$2=TB_STAT!$E$2:$E$350)*(TB_STAT!DG$2:DG$350))</f>
        <v>0</v>
      </c>
      <c r="O264" s="579">
        <f>SUMPRODUCT(($G$2=TB_STAT!$E$2:$E$350)*(TB_STAT!DH$2:DH$350))</f>
        <v>0</v>
      </c>
      <c r="P264" s="594" t="str">
        <f>IF(SUM(C264:O264)=0,"subtotal",SUM(C264:O264))</f>
        <v>subtotal</v>
      </c>
    </row>
    <row r="265" spans="2:16" ht="22.35" customHeight="1">
      <c r="B265" s="29"/>
      <c r="C265" s="25"/>
      <c r="D265" s="25"/>
      <c r="E265" s="25"/>
      <c r="F265" s="25"/>
      <c r="G265" s="25"/>
      <c r="H265" s="25"/>
      <c r="I265" s="25"/>
      <c r="J265" s="25"/>
      <c r="K265" s="25"/>
      <c r="L265" s="25"/>
      <c r="M265" s="25"/>
      <c r="N265" s="25"/>
      <c r="O265" s="25"/>
      <c r="P265" s="181"/>
    </row>
    <row r="266" spans="2:16" s="87" customFormat="1" ht="17.100000000000001" customHeight="1">
      <c r="B266" s="971"/>
      <c r="C266" s="971"/>
      <c r="D266" s="972"/>
      <c r="E266" s="972"/>
      <c r="F266" s="972"/>
      <c r="G266" s="972"/>
      <c r="H266" s="972"/>
      <c r="I266" s="972"/>
      <c r="J266" s="972"/>
      <c r="K266" s="972"/>
      <c r="L266" s="972"/>
      <c r="M266" s="972"/>
      <c r="N266" s="972"/>
      <c r="O266" s="972"/>
      <c r="P266" s="176"/>
    </row>
    <row r="267" spans="2:16">
      <c r="B267" s="180"/>
      <c r="C267" s="180"/>
      <c r="D267" s="179"/>
      <c r="E267" s="179"/>
      <c r="F267" s="179"/>
      <c r="G267" s="179"/>
      <c r="H267" s="179"/>
      <c r="I267" s="179"/>
      <c r="J267" s="179"/>
      <c r="K267" s="179"/>
      <c r="L267" s="179"/>
      <c r="M267" s="179"/>
      <c r="N267" s="179"/>
      <c r="O267" s="179"/>
      <c r="P267" s="176"/>
    </row>
    <row r="268" spans="2:16" ht="24" customHeight="1">
      <c r="B268" s="965"/>
      <c r="C268" s="170"/>
      <c r="D268" s="170"/>
      <c r="E268" s="170"/>
      <c r="F268" s="170"/>
      <c r="G268" s="170"/>
      <c r="H268" s="170"/>
      <c r="I268" s="170"/>
      <c r="J268" s="170"/>
      <c r="K268" s="170"/>
      <c r="L268" s="170"/>
      <c r="M268" s="170"/>
      <c r="N268" s="170"/>
      <c r="O268" s="170"/>
      <c r="P268" s="170"/>
    </row>
    <row r="269" spans="2:16">
      <c r="B269" s="965"/>
      <c r="C269" s="966"/>
      <c r="D269" s="966"/>
      <c r="E269" s="967"/>
      <c r="F269" s="967"/>
      <c r="G269" s="967"/>
      <c r="H269" s="967"/>
      <c r="I269" s="967"/>
      <c r="J269" s="967"/>
      <c r="K269" s="967"/>
      <c r="L269" s="967"/>
      <c r="M269" s="967"/>
      <c r="N269" s="967"/>
      <c r="O269" s="967"/>
      <c r="P269" s="967"/>
    </row>
    <row r="270" spans="2:16" ht="8.25" customHeight="1">
      <c r="B270" s="175"/>
      <c r="C270" s="174"/>
      <c r="D270" s="173"/>
      <c r="E270" s="174"/>
      <c r="F270" s="173"/>
      <c r="G270" s="174"/>
      <c r="H270" s="173"/>
      <c r="I270" s="174"/>
      <c r="J270" s="173"/>
      <c r="K270" s="174"/>
      <c r="L270" s="173"/>
      <c r="M270" s="174"/>
      <c r="N270" s="173"/>
      <c r="O270" s="174"/>
      <c r="P270" s="173"/>
    </row>
    <row r="271" spans="2:16" ht="22.5" customHeight="1">
      <c r="B271" s="178"/>
      <c r="C271" s="172"/>
      <c r="D271" s="176"/>
      <c r="E271" s="172"/>
      <c r="F271" s="176"/>
      <c r="G271" s="172"/>
      <c r="H271" s="176"/>
      <c r="I271" s="605"/>
      <c r="J271" s="176"/>
      <c r="K271" s="172"/>
      <c r="L271" s="176"/>
      <c r="M271" s="172"/>
      <c r="N271" s="176"/>
      <c r="O271" s="176"/>
      <c r="P271" s="176"/>
    </row>
    <row r="272" spans="2:16" ht="15">
      <c r="B272" s="171"/>
      <c r="C272" s="177"/>
      <c r="D272" s="177"/>
      <c r="E272" s="177"/>
      <c r="F272" s="177"/>
      <c r="G272" s="177"/>
      <c r="H272" s="177"/>
      <c r="I272" s="177"/>
      <c r="J272" s="177"/>
      <c r="K272" s="177"/>
      <c r="L272" s="177"/>
      <c r="M272" s="177"/>
      <c r="N272" s="177"/>
      <c r="O272" s="177"/>
      <c r="P272" s="177"/>
    </row>
    <row r="273" spans="2:16">
      <c r="B273" s="170"/>
      <c r="C273" s="170"/>
      <c r="D273" s="170"/>
      <c r="E273" s="170"/>
      <c r="F273" s="170"/>
      <c r="G273" s="170"/>
      <c r="H273" s="170"/>
      <c r="I273" s="170"/>
      <c r="J273" s="170"/>
      <c r="K273" s="170"/>
      <c r="L273" s="170"/>
      <c r="M273" s="170"/>
      <c r="N273" s="170"/>
      <c r="O273" s="170"/>
      <c r="P273" s="170"/>
    </row>
    <row r="274" spans="2:16" ht="17.850000000000001" customHeight="1">
      <c r="B274" s="178"/>
      <c r="C274" s="172"/>
      <c r="D274" s="176"/>
      <c r="E274" s="172"/>
      <c r="F274" s="176"/>
      <c r="G274" s="172"/>
      <c r="H274" s="176"/>
      <c r="I274" s="172"/>
      <c r="J274" s="176"/>
      <c r="K274" s="172"/>
      <c r="L274" s="176"/>
      <c r="M274" s="172"/>
      <c r="N274" s="176"/>
      <c r="O274" s="176"/>
      <c r="P274" s="176"/>
    </row>
    <row r="275" spans="2:16" s="87" customFormat="1" ht="17.850000000000001" customHeight="1">
      <c r="B275" s="171"/>
      <c r="C275" s="177"/>
      <c r="D275" s="177"/>
      <c r="E275" s="177"/>
      <c r="F275" s="177"/>
      <c r="G275" s="177"/>
      <c r="H275" s="177"/>
      <c r="I275" s="177"/>
      <c r="J275" s="177"/>
      <c r="K275" s="177"/>
      <c r="L275" s="177"/>
      <c r="M275" s="177"/>
      <c r="N275" s="177"/>
      <c r="O275" s="177"/>
      <c r="P275" s="177"/>
    </row>
    <row r="276" spans="2:16" ht="11.25" customHeight="1">
      <c r="B276" s="170"/>
      <c r="C276" s="170"/>
      <c r="D276" s="170"/>
      <c r="E276" s="170"/>
      <c r="F276" s="170"/>
      <c r="G276" s="170"/>
      <c r="H276" s="170"/>
      <c r="I276" s="170"/>
      <c r="J276" s="170"/>
      <c r="K276" s="170"/>
      <c r="L276" s="170"/>
      <c r="M276" s="170"/>
      <c r="N276" s="170"/>
      <c r="O276" s="170"/>
      <c r="P276" s="170"/>
    </row>
    <row r="277" spans="2:16" ht="23.25" customHeight="1">
      <c r="B277" s="965"/>
      <c r="C277" s="170"/>
      <c r="D277" s="170"/>
      <c r="E277" s="170"/>
      <c r="F277" s="170"/>
      <c r="G277" s="170"/>
      <c r="H277" s="170"/>
      <c r="I277" s="170"/>
      <c r="J277" s="170"/>
      <c r="K277" s="170"/>
      <c r="L277" s="170"/>
      <c r="M277" s="170"/>
      <c r="N277" s="170"/>
      <c r="O277" s="170"/>
      <c r="P277" s="170"/>
    </row>
    <row r="278" spans="2:16" ht="8.25" customHeight="1">
      <c r="B278" s="965"/>
      <c r="C278" s="966"/>
      <c r="D278" s="966"/>
      <c r="E278" s="967"/>
      <c r="F278" s="967"/>
      <c r="G278" s="967"/>
      <c r="H278" s="967"/>
      <c r="I278" s="967"/>
      <c r="J278" s="967"/>
      <c r="K278" s="967"/>
      <c r="L278" s="967"/>
      <c r="M278" s="967"/>
      <c r="N278" s="967"/>
      <c r="O278" s="968"/>
      <c r="P278" s="968"/>
    </row>
    <row r="279" spans="2:16" ht="8.25" customHeight="1">
      <c r="B279" s="175"/>
      <c r="C279" s="174"/>
      <c r="D279" s="173"/>
      <c r="E279" s="174"/>
      <c r="F279" s="173"/>
      <c r="G279" s="174"/>
      <c r="H279" s="173"/>
      <c r="I279" s="174"/>
      <c r="J279" s="173"/>
      <c r="K279" s="174"/>
      <c r="L279" s="173"/>
      <c r="M279" s="174"/>
      <c r="N279" s="173"/>
      <c r="O279" s="174"/>
      <c r="P279" s="173"/>
    </row>
    <row r="285" spans="2:16" ht="18">
      <c r="B285" s="18" t="s">
        <v>34</v>
      </c>
      <c r="C285" s="917" t="str">
        <f>C$2</f>
        <v>USAID Tujenge Jamii</v>
      </c>
      <c r="D285" s="917"/>
      <c r="E285" s="917"/>
      <c r="F285" s="917"/>
      <c r="H285" s="946" t="s">
        <v>66</v>
      </c>
      <c r="I285" s="946"/>
      <c r="J285" s="946"/>
      <c r="K285" s="59" t="str">
        <f>K2</f>
        <v/>
      </c>
      <c r="L285" s="205"/>
      <c r="M285" s="6" t="s">
        <v>35</v>
      </c>
      <c r="N285" s="917">
        <f>N2</f>
        <v>0</v>
      </c>
      <c r="O285" s="917"/>
      <c r="P285" s="166"/>
    </row>
    <row r="286" spans="2:16" ht="30.75" customHeight="1">
      <c r="B286" s="947" t="str">
        <f>CONCATENATE(K139,":CXCA_SCRN")</f>
        <v>:CXCA_SCRN</v>
      </c>
      <c r="C286" s="948"/>
      <c r="D286" s="948"/>
      <c r="E286" s="948"/>
      <c r="F286" s="948"/>
      <c r="G286" s="948"/>
      <c r="H286" s="948"/>
      <c r="I286" s="948"/>
      <c r="J286" s="948"/>
      <c r="K286" s="948"/>
      <c r="L286" s="948"/>
      <c r="M286" s="948"/>
      <c r="N286" s="948"/>
      <c r="O286" s="948"/>
      <c r="P286" s="948"/>
    </row>
    <row r="287" spans="2:16">
      <c r="B287" s="949" t="s">
        <v>0</v>
      </c>
      <c r="C287" s="950"/>
      <c r="D287" s="952" t="s">
        <v>1687</v>
      </c>
      <c r="E287" s="953"/>
      <c r="F287" s="953"/>
      <c r="G287" s="953"/>
      <c r="H287" s="953"/>
      <c r="I287" s="953"/>
      <c r="J287" s="953"/>
      <c r="K287" s="953"/>
      <c r="L287" s="953"/>
      <c r="M287" s="953"/>
      <c r="N287" s="953"/>
      <c r="O287" s="953"/>
      <c r="P287" s="954"/>
    </row>
    <row r="288" spans="2:16" ht="27.75" customHeight="1">
      <c r="B288" s="924"/>
      <c r="C288" s="951"/>
      <c r="D288" s="955"/>
      <c r="E288" s="956"/>
      <c r="F288" s="956"/>
      <c r="G288" s="956"/>
      <c r="H288" s="956"/>
      <c r="I288" s="956"/>
      <c r="J288" s="956"/>
      <c r="K288" s="956"/>
      <c r="L288" s="956"/>
      <c r="M288" s="956"/>
      <c r="N288" s="956"/>
      <c r="O288" s="956"/>
      <c r="P288" s="957"/>
    </row>
    <row r="289" spans="2:16" ht="7.5" customHeight="1">
      <c r="B289" s="77"/>
      <c r="C289" s="78"/>
      <c r="D289" s="306"/>
      <c r="E289" s="306"/>
      <c r="F289" s="306"/>
      <c r="G289" s="306"/>
      <c r="H289" s="306"/>
      <c r="I289" s="306"/>
      <c r="J289" s="306"/>
      <c r="K289" s="306"/>
      <c r="L289" s="306"/>
      <c r="M289" s="306"/>
      <c r="N289" s="306"/>
      <c r="O289" s="306"/>
      <c r="P289" s="493"/>
    </row>
    <row r="290" spans="2:16" ht="31.5" customHeight="1">
      <c r="B290" s="307" t="s">
        <v>2</v>
      </c>
      <c r="C290" s="84" t="str">
        <f>IF(SUM(E294,G312,E330)=0,"subtotal",SUM(E294,G312,E330))</f>
        <v>subtotal</v>
      </c>
      <c r="D290" s="308"/>
      <c r="E290" s="308"/>
      <c r="F290" s="308"/>
      <c r="G290" s="308"/>
      <c r="H290" s="308"/>
      <c r="I290" s="308"/>
      <c r="J290" s="308"/>
      <c r="K290" s="308"/>
      <c r="L290" s="308"/>
      <c r="M290" s="308"/>
      <c r="N290" s="308"/>
      <c r="O290" s="308"/>
      <c r="P290" s="197"/>
    </row>
    <row r="291" spans="2:16" ht="7.5" customHeight="1">
      <c r="B291" s="307"/>
      <c r="C291" s="495"/>
      <c r="D291" s="308"/>
      <c r="E291" s="308"/>
      <c r="F291" s="308"/>
      <c r="G291" s="308"/>
      <c r="H291" s="308"/>
      <c r="I291" s="308"/>
      <c r="J291" s="308"/>
      <c r="K291" s="308"/>
      <c r="L291" s="308"/>
      <c r="M291" s="308"/>
      <c r="N291" s="308"/>
      <c r="O291" s="308"/>
      <c r="P291" s="197"/>
    </row>
    <row r="292" spans="2:16" ht="28.5" customHeight="1">
      <c r="B292" s="959" t="s">
        <v>3</v>
      </c>
      <c r="C292" s="960"/>
      <c r="D292" s="961" t="s">
        <v>1688</v>
      </c>
      <c r="E292" s="962"/>
      <c r="F292" s="962"/>
      <c r="G292" s="962"/>
      <c r="H292" s="962"/>
      <c r="I292" s="962"/>
      <c r="J292" s="962"/>
      <c r="K292" s="962"/>
      <c r="L292" s="962"/>
      <c r="M292" s="962"/>
      <c r="N292" s="962"/>
      <c r="O292" s="962"/>
      <c r="P292" s="194"/>
    </row>
    <row r="293" spans="2:16" ht="6" customHeight="1">
      <c r="B293" s="196"/>
      <c r="C293" s="494"/>
      <c r="D293" s="494"/>
      <c r="E293" s="494"/>
      <c r="F293" s="494"/>
      <c r="G293" s="494"/>
      <c r="H293" s="494"/>
      <c r="I293" s="494"/>
      <c r="J293" s="494"/>
      <c r="K293" s="494"/>
      <c r="L293" s="494"/>
      <c r="M293" s="494"/>
      <c r="N293" s="494"/>
      <c r="O293" s="494"/>
      <c r="P293" s="194"/>
    </row>
    <row r="294" spans="2:16" ht="27.75" customHeight="1">
      <c r="B294" s="963" t="s">
        <v>950</v>
      </c>
      <c r="C294" s="964"/>
      <c r="D294" s="964"/>
      <c r="E294" s="575" t="str">
        <f>IF(SUM(N299,N304,N309)=0,"subtotal",SUM(N299,N304,N309))</f>
        <v>subtotal</v>
      </c>
      <c r="F294" s="452"/>
      <c r="G294" s="452"/>
      <c r="H294" s="452"/>
      <c r="I294" s="452"/>
      <c r="J294" s="452"/>
      <c r="K294" s="452"/>
      <c r="L294" s="452"/>
      <c r="M294" s="452"/>
      <c r="N294" s="452"/>
      <c r="O294" s="452"/>
      <c r="P294" s="203"/>
    </row>
    <row r="295" spans="2:16" ht="6.75" customHeight="1">
      <c r="B295" s="453"/>
      <c r="C295" s="201"/>
      <c r="D295" s="201"/>
      <c r="E295" s="201"/>
      <c r="F295" s="201"/>
      <c r="G295" s="201"/>
      <c r="H295" s="201"/>
      <c r="I295" s="201"/>
      <c r="J295" s="201"/>
      <c r="K295" s="201"/>
      <c r="L295" s="201"/>
      <c r="M295" s="201"/>
      <c r="N295" s="201"/>
      <c r="O295" s="201"/>
      <c r="P295" s="200"/>
    </row>
    <row r="296" spans="2:16" ht="7.5" customHeight="1">
      <c r="B296" s="450"/>
      <c r="C296" s="449"/>
      <c r="D296" s="449"/>
      <c r="E296" s="449"/>
      <c r="F296" s="449"/>
      <c r="G296" s="449"/>
      <c r="H296" s="449"/>
      <c r="I296" s="449"/>
      <c r="J296" s="449"/>
      <c r="K296" s="449"/>
      <c r="L296" s="449"/>
      <c r="M296" s="449"/>
      <c r="N296" s="449"/>
      <c r="O296" s="449"/>
      <c r="P296" s="451"/>
    </row>
    <row r="297" spans="2:16" ht="28.5">
      <c r="B297" s="1031"/>
      <c r="C297" s="1032"/>
      <c r="D297" s="1032"/>
      <c r="E297" s="443" t="s">
        <v>5</v>
      </c>
      <c r="F297" s="445" t="s">
        <v>115</v>
      </c>
      <c r="G297" s="445" t="s">
        <v>116</v>
      </c>
      <c r="H297" s="355" t="s">
        <v>75</v>
      </c>
      <c r="I297" s="355" t="s">
        <v>76</v>
      </c>
      <c r="J297" s="150" t="s">
        <v>77</v>
      </c>
      <c r="K297" s="355" t="s">
        <v>78</v>
      </c>
      <c r="L297" s="355" t="s">
        <v>79</v>
      </c>
      <c r="M297" s="355" t="s">
        <v>80</v>
      </c>
      <c r="N297" s="415"/>
      <c r="O297" s="415"/>
      <c r="P297" s="433"/>
    </row>
    <row r="298" spans="2:16" ht="6" customHeight="1">
      <c r="B298" s="228"/>
      <c r="C298" s="442"/>
      <c r="D298" s="355"/>
      <c r="E298" s="442"/>
      <c r="F298" s="355"/>
      <c r="G298" s="442"/>
      <c r="H298" s="355"/>
      <c r="I298" s="442"/>
      <c r="J298" s="355"/>
      <c r="K298" s="355"/>
      <c r="L298" s="355"/>
      <c r="M298" s="355"/>
      <c r="N298" s="355"/>
      <c r="O298" s="355"/>
      <c r="P298" s="420"/>
    </row>
    <row r="299" spans="2:16" ht="27.75" customHeight="1">
      <c r="B299" s="1033" t="s">
        <v>1689</v>
      </c>
      <c r="C299" s="1034"/>
      <c r="D299" s="1034"/>
      <c r="E299" s="587" cm="1">
        <f t="array" ref="E299">SUMPRODUCT(($G$2=CXCA_SCRN!$E$2:$E$350)*(CXCA_SCRN!I$2:I$350))</f>
        <v>0</v>
      </c>
      <c r="F299" s="587" cm="1">
        <f t="array" ref="F299">SUMPRODUCT(($G$2=CXCA_SCRN!$E$2:$E$350)*(CXCA_SCRN!J$2:J$350))</f>
        <v>0</v>
      </c>
      <c r="G299" s="587" cm="1">
        <f t="array" ref="G299">SUMPRODUCT(($G$2=CXCA_SCRN!$E$2:$E$350)*(CXCA_SCRN!K$2:K$350))</f>
        <v>0</v>
      </c>
      <c r="H299" s="587" cm="1">
        <f t="array" ref="H299">SUMPRODUCT(($G$2=CXCA_SCRN!$E$2:$E$350)*(CXCA_SCRN!L$2:L$350))</f>
        <v>0</v>
      </c>
      <c r="I299" s="587" cm="1">
        <f t="array" ref="I299">SUMPRODUCT(($G$2=CXCA_SCRN!$E$2:$E$350)*(CXCA_SCRN!M$2:M$350))</f>
        <v>0</v>
      </c>
      <c r="J299" s="587" cm="1">
        <f t="array" ref="J299">SUMPRODUCT(($G$2=CXCA_SCRN!$E$2:$E$350)*(CXCA_SCRN!N$2:N$350))</f>
        <v>0</v>
      </c>
      <c r="K299" s="587" cm="1">
        <f t="array" ref="K299">SUMPRODUCT(($G$2=CXCA_SCRN!$E$2:$E$350)*(CXCA_SCRN!O$2:O$350))</f>
        <v>0</v>
      </c>
      <c r="L299" s="587" cm="1">
        <f t="array" ref="L299">SUMPRODUCT(($G$2=CXCA_SCRN!$E$2:$E$350)*(CXCA_SCRN!P$2:P$350))</f>
        <v>0</v>
      </c>
      <c r="M299" s="587" cm="1">
        <f t="array" ref="M299">SUMPRODUCT(($G$2=CXCA_SCRN!$E$2:$E$350)*(CXCA_SCRN!Q$2:Q$350))</f>
        <v>0</v>
      </c>
      <c r="N299" s="575" t="str">
        <f>IF(SUM(E299:M299)=0,"subtotal",SUM(E299:M299))</f>
        <v>subtotal</v>
      </c>
      <c r="O299" s="415"/>
      <c r="P299" s="433"/>
    </row>
    <row r="300" spans="2:16">
      <c r="B300" s="232"/>
      <c r="C300" s="231"/>
      <c r="D300" s="231"/>
      <c r="E300" s="231"/>
      <c r="F300" s="231"/>
      <c r="G300" s="231"/>
      <c r="H300" s="231"/>
      <c r="I300" s="231"/>
      <c r="J300" s="231"/>
      <c r="K300" s="231"/>
      <c r="L300" s="231"/>
      <c r="M300" s="231"/>
      <c r="N300" s="231"/>
      <c r="O300" s="423"/>
      <c r="P300" s="434"/>
    </row>
    <row r="301" spans="2:16" ht="4.5" customHeight="1">
      <c r="B301" s="446"/>
      <c r="C301" s="447"/>
      <c r="D301" s="447"/>
      <c r="E301" s="447"/>
      <c r="F301" s="447"/>
      <c r="G301" s="447"/>
      <c r="H301" s="447"/>
      <c r="I301" s="447"/>
      <c r="J301" s="447"/>
      <c r="K301" s="447"/>
      <c r="L301" s="447"/>
      <c r="M301" s="447"/>
      <c r="N301" s="447"/>
      <c r="O301" s="447"/>
      <c r="P301" s="448"/>
    </row>
    <row r="302" spans="2:16" ht="28.5">
      <c r="B302" s="441"/>
      <c r="C302" s="958"/>
      <c r="D302" s="958"/>
      <c r="E302" s="443" t="s">
        <v>5</v>
      </c>
      <c r="F302" s="445" t="s">
        <v>115</v>
      </c>
      <c r="G302" s="445" t="s">
        <v>116</v>
      </c>
      <c r="H302" s="355" t="s">
        <v>75</v>
      </c>
      <c r="I302" s="355" t="s">
        <v>76</v>
      </c>
      <c r="J302" s="150" t="s">
        <v>77</v>
      </c>
      <c r="K302" s="355" t="s">
        <v>78</v>
      </c>
      <c r="L302" s="355" t="s">
        <v>79</v>
      </c>
      <c r="M302" s="355" t="s">
        <v>80</v>
      </c>
      <c r="N302" s="415"/>
      <c r="O302" s="415"/>
      <c r="P302" s="433"/>
    </row>
    <row r="303" spans="2:16" ht="8.25" customHeight="1">
      <c r="B303" s="228"/>
      <c r="C303" s="442"/>
      <c r="D303" s="355"/>
      <c r="E303" s="442"/>
      <c r="F303" s="355"/>
      <c r="G303" s="442"/>
      <c r="H303" s="355"/>
      <c r="I303" s="442"/>
      <c r="J303" s="355"/>
      <c r="K303" s="355"/>
      <c r="L303" s="355"/>
      <c r="M303" s="355"/>
      <c r="N303" s="355"/>
      <c r="O303" s="355"/>
      <c r="P303" s="420"/>
    </row>
    <row r="304" spans="2:16" ht="28.5" customHeight="1">
      <c r="B304" s="1033" t="s">
        <v>1690</v>
      </c>
      <c r="C304" s="1034"/>
      <c r="D304" s="1034"/>
      <c r="E304" s="587" cm="1">
        <f t="array" ref="E304">SUMPRODUCT(($G$2=CXCA_SCRN!$E$2:$E$350)*(CXCA_SCRN!S$2:S$350))</f>
        <v>0</v>
      </c>
      <c r="F304" s="587" cm="1">
        <f t="array" ref="F304">SUMPRODUCT(($G$2=CXCA_SCRN!$E$2:$E$350)*(CXCA_SCRN!T$2:T$350))</f>
        <v>0</v>
      </c>
      <c r="G304" s="587" cm="1">
        <f t="array" ref="G304">SUMPRODUCT(($G$2=CXCA_SCRN!$E$2:$E$350)*(CXCA_SCRN!U$2:U$350))</f>
        <v>0</v>
      </c>
      <c r="H304" s="587" cm="1">
        <f t="array" ref="H304">SUMPRODUCT(($G$2=CXCA_SCRN!$E$2:$E$350)*(CXCA_SCRN!V$2:V$350))</f>
        <v>0</v>
      </c>
      <c r="I304" s="587" cm="1">
        <f t="array" ref="I304">SUMPRODUCT(($G$2=CXCA_SCRN!$E$2:$E$350)*(CXCA_SCRN!W$2:W$350))</f>
        <v>0</v>
      </c>
      <c r="J304" s="587" cm="1">
        <f t="array" ref="J304">SUMPRODUCT(($G$2=CXCA_SCRN!$E$2:$E$350)*(CXCA_SCRN!X$2:X$350))</f>
        <v>0</v>
      </c>
      <c r="K304" s="587" cm="1">
        <f t="array" ref="K304">SUMPRODUCT(($G$2=CXCA_SCRN!$E$2:$E$350)*(CXCA_SCRN!Y$2:Y$350))</f>
        <v>0</v>
      </c>
      <c r="L304" s="587" cm="1">
        <f t="array" ref="L304">SUMPRODUCT(($G$2=CXCA_SCRN!$E$2:$E$350)*(CXCA_SCRN!Z$2:Z$350))</f>
        <v>0</v>
      </c>
      <c r="M304" s="587" cm="1">
        <f t="array" ref="M304">SUMPRODUCT(($G$2=CXCA_SCRN!$E$2:$E$350)*(CXCA_SCRN!AA$2:AA$350))</f>
        <v>0</v>
      </c>
      <c r="N304" s="575" t="str">
        <f>IF(SUM(E304:M304)=0,"subtotal",SUM(E304:M304))</f>
        <v>subtotal</v>
      </c>
      <c r="O304" s="415"/>
      <c r="P304" s="433"/>
    </row>
    <row r="305" spans="2:16">
      <c r="B305" s="232"/>
      <c r="C305" s="231"/>
      <c r="D305" s="231"/>
      <c r="E305" s="231"/>
      <c r="F305" s="231"/>
      <c r="G305" s="231"/>
      <c r="H305" s="231"/>
      <c r="I305" s="231"/>
      <c r="J305" s="231"/>
      <c r="K305" s="231"/>
      <c r="L305" s="231"/>
      <c r="M305" s="231"/>
      <c r="N305" s="231"/>
      <c r="O305" s="423"/>
      <c r="P305" s="434"/>
    </row>
    <row r="306" spans="2:16" ht="4.5" customHeight="1">
      <c r="B306" s="446"/>
      <c r="C306" s="447"/>
      <c r="D306" s="447"/>
      <c r="E306" s="447"/>
      <c r="F306" s="447"/>
      <c r="G306" s="447"/>
      <c r="H306" s="447"/>
      <c r="I306" s="447"/>
      <c r="J306" s="447"/>
      <c r="K306" s="447"/>
      <c r="L306" s="447"/>
      <c r="M306" s="447"/>
      <c r="N306" s="447"/>
      <c r="O306" s="447"/>
      <c r="P306" s="448"/>
    </row>
    <row r="307" spans="2:16" ht="28.5">
      <c r="B307" s="441"/>
      <c r="C307" s="1012"/>
      <c r="D307" s="1012"/>
      <c r="E307" s="443" t="s">
        <v>5</v>
      </c>
      <c r="F307" s="445" t="s">
        <v>115</v>
      </c>
      <c r="G307" s="445" t="s">
        <v>116</v>
      </c>
      <c r="H307" s="355" t="s">
        <v>75</v>
      </c>
      <c r="I307" s="355" t="s">
        <v>76</v>
      </c>
      <c r="J307" s="150" t="s">
        <v>77</v>
      </c>
      <c r="K307" s="355" t="s">
        <v>78</v>
      </c>
      <c r="L307" s="355" t="s">
        <v>79</v>
      </c>
      <c r="M307" s="355" t="s">
        <v>80</v>
      </c>
      <c r="N307" s="415"/>
      <c r="O307" s="415"/>
      <c r="P307" s="433"/>
    </row>
    <row r="308" spans="2:16" ht="8.25" customHeight="1">
      <c r="B308" s="228"/>
      <c r="C308" s="442"/>
      <c r="D308" s="355"/>
      <c r="E308" s="442"/>
      <c r="F308" s="355"/>
      <c r="G308" s="442"/>
      <c r="H308" s="355"/>
      <c r="I308" s="442"/>
      <c r="J308" s="355"/>
      <c r="K308" s="355"/>
      <c r="L308" s="355"/>
      <c r="M308" s="355"/>
      <c r="N308" s="355"/>
      <c r="O308" s="355"/>
      <c r="P308" s="420"/>
    </row>
    <row r="309" spans="2:16" ht="30" customHeight="1">
      <c r="B309" s="1033" t="s">
        <v>1691</v>
      </c>
      <c r="C309" s="1034"/>
      <c r="D309" s="1034"/>
      <c r="E309" s="587" cm="1">
        <f t="array" ref="E309">SUMPRODUCT(($G$2=CXCA_SCRN!$E$2:$E$350)*(CXCA_SCRN!AC$2:AC$350))</f>
        <v>0</v>
      </c>
      <c r="F309" s="587" cm="1">
        <f t="array" ref="F309">SUMPRODUCT(($G$2=CXCA_SCRN!$E$2:$E$350)*(CXCA_SCRN!AD$2:AD$350))</f>
        <v>0</v>
      </c>
      <c r="G309" s="587" cm="1">
        <f t="array" ref="G309">SUMPRODUCT(($G$2=CXCA_SCRN!$E$2:$E$350)*(CXCA_SCRN!AE$2:AE$350))</f>
        <v>0</v>
      </c>
      <c r="H309" s="587" cm="1">
        <f t="array" ref="H309">SUMPRODUCT(($G$2=CXCA_SCRN!$E$2:$E$350)*(CXCA_SCRN!AF$2:AF$350))</f>
        <v>0</v>
      </c>
      <c r="I309" s="587" cm="1">
        <f t="array" ref="I309">SUMPRODUCT(($G$2=CXCA_SCRN!$E$2:$E$350)*(CXCA_SCRN!AG$2:AG$350))</f>
        <v>0</v>
      </c>
      <c r="J309" s="587" cm="1">
        <f t="array" ref="J309">SUMPRODUCT(($G$2=CXCA_SCRN!$E$2:$E$350)*(CXCA_SCRN!AH$2:AH$350))</f>
        <v>0</v>
      </c>
      <c r="K309" s="587" cm="1">
        <f t="array" ref="K309">SUMPRODUCT(($G$2=CXCA_SCRN!$E$2:$E$350)*(CXCA_SCRN!AI$2:AI$350))</f>
        <v>0</v>
      </c>
      <c r="L309" s="587" cm="1">
        <f t="array" ref="L309">SUMPRODUCT(($G$2=CXCA_SCRN!$E$2:$E$350)*(CXCA_SCRN!AJ$2:AJ$350))</f>
        <v>0</v>
      </c>
      <c r="M309" s="587" cm="1">
        <f t="array" ref="M309">SUMPRODUCT(($G$2=CXCA_SCRN!$E$2:$E$350)*(CXCA_SCRN!AK$2:AK$350))</f>
        <v>0</v>
      </c>
      <c r="N309" s="575" t="str">
        <f>IF(SUM(E309:M309)=0,"subtotal",SUM(E309:M309))</f>
        <v>subtotal</v>
      </c>
      <c r="O309" s="415"/>
      <c r="P309" s="433"/>
    </row>
    <row r="310" spans="2:16">
      <c r="B310" s="232"/>
      <c r="C310" s="231"/>
      <c r="D310" s="231"/>
      <c r="E310" s="231"/>
      <c r="F310" s="231"/>
      <c r="G310" s="231"/>
      <c r="H310" s="231"/>
      <c r="I310" s="231"/>
      <c r="J310" s="231"/>
      <c r="K310" s="231"/>
      <c r="L310" s="231"/>
      <c r="M310" s="231"/>
      <c r="N310" s="231"/>
      <c r="O310" s="423"/>
      <c r="P310" s="434"/>
    </row>
    <row r="311" spans="2:16" ht="4.5" customHeight="1">
      <c r="B311" s="196"/>
      <c r="C311" s="494"/>
      <c r="D311" s="494"/>
      <c r="E311" s="494"/>
      <c r="F311" s="494"/>
      <c r="G311" s="494"/>
      <c r="H311" s="494"/>
      <c r="I311" s="494"/>
      <c r="J311" s="494"/>
      <c r="K311" s="494"/>
      <c r="L311" s="494"/>
      <c r="M311" s="494"/>
      <c r="N311" s="494"/>
      <c r="O311" s="494"/>
      <c r="P311" s="194"/>
    </row>
    <row r="312" spans="2:16" ht="25.5" customHeight="1">
      <c r="B312" s="450" t="s">
        <v>953</v>
      </c>
      <c r="C312" s="449"/>
      <c r="D312" s="449"/>
      <c r="E312" s="454"/>
      <c r="F312" s="449"/>
      <c r="G312" s="575" t="str">
        <f>IF(SUM(N317,N322,N327)=0,"subtotal",SUM(N317,N322,N327))</f>
        <v>subtotal</v>
      </c>
      <c r="I312" s="452"/>
      <c r="J312" s="452"/>
      <c r="K312" s="452"/>
      <c r="L312" s="452"/>
      <c r="M312" s="452"/>
      <c r="N312" s="452"/>
      <c r="O312" s="452"/>
      <c r="P312" s="203"/>
    </row>
    <row r="313" spans="2:16" ht="3.75" customHeight="1">
      <c r="B313" s="453"/>
      <c r="C313" s="201"/>
      <c r="D313" s="201"/>
      <c r="E313" s="201"/>
      <c r="F313" s="201"/>
      <c r="G313" s="201"/>
      <c r="H313" s="201"/>
      <c r="I313" s="201"/>
      <c r="J313" s="201"/>
      <c r="K313" s="201"/>
      <c r="L313" s="201"/>
      <c r="M313" s="201"/>
      <c r="N313" s="201"/>
      <c r="O313" s="201"/>
      <c r="P313" s="200"/>
    </row>
    <row r="314" spans="2:16" ht="9" customHeight="1">
      <c r="B314" s="450"/>
      <c r="C314" s="449"/>
      <c r="D314" s="449"/>
      <c r="E314" s="449"/>
      <c r="F314" s="449"/>
      <c r="G314" s="449"/>
      <c r="H314" s="449"/>
      <c r="I314" s="449"/>
      <c r="J314" s="449"/>
      <c r="K314" s="449"/>
      <c r="L314" s="449"/>
      <c r="M314" s="449"/>
      <c r="N314" s="449"/>
      <c r="O314" s="449"/>
      <c r="P314" s="451"/>
    </row>
    <row r="315" spans="2:16" ht="28.5">
      <c r="B315" s="441"/>
      <c r="C315" s="958"/>
      <c r="D315" s="958"/>
      <c r="E315" s="443" t="s">
        <v>5</v>
      </c>
      <c r="F315" s="445" t="s">
        <v>115</v>
      </c>
      <c r="G315" s="445" t="s">
        <v>116</v>
      </c>
      <c r="H315" s="355" t="s">
        <v>75</v>
      </c>
      <c r="I315" s="355" t="s">
        <v>76</v>
      </c>
      <c r="J315" s="150" t="s">
        <v>77</v>
      </c>
      <c r="K315" s="355" t="s">
        <v>78</v>
      </c>
      <c r="L315" s="355" t="s">
        <v>79</v>
      </c>
      <c r="M315" s="355" t="s">
        <v>80</v>
      </c>
      <c r="N315" s="415"/>
      <c r="O315" s="415"/>
      <c r="P315" s="433"/>
    </row>
    <row r="316" spans="2:16" ht="6.75" customHeight="1">
      <c r="B316" s="228"/>
      <c r="C316" s="442"/>
      <c r="D316" s="355"/>
      <c r="E316" s="442"/>
      <c r="F316" s="355"/>
      <c r="G316" s="442"/>
      <c r="H316" s="355"/>
      <c r="I316" s="442"/>
      <c r="J316" s="355"/>
      <c r="K316" s="355"/>
      <c r="L316" s="355"/>
      <c r="M316" s="355"/>
      <c r="N316" s="355"/>
      <c r="O316" s="355"/>
      <c r="P316" s="420"/>
    </row>
    <row r="317" spans="2:16" ht="27.75" customHeight="1">
      <c r="B317" s="1033" t="s">
        <v>1689</v>
      </c>
      <c r="C317" s="1034"/>
      <c r="D317" s="1034"/>
      <c r="E317" s="587" cm="1">
        <f t="array" ref="E317">SUMPRODUCT(($G$2=CXCA_SCRN!$E$2:$E$350)*(CXCA_SCRN!AN$2:AN$350))</f>
        <v>0</v>
      </c>
      <c r="F317" s="587" cm="1">
        <f t="array" ref="F317">SUMPRODUCT(($G$2=CXCA_SCRN!$E$2:$E$350)*(CXCA_SCRN!AO$2:AO$350))</f>
        <v>0</v>
      </c>
      <c r="G317" s="587" cm="1">
        <f t="array" ref="G317">SUMPRODUCT(($G$2=CXCA_SCRN!$E$2:$E$350)*(CXCA_SCRN!AP$2:AP$350))</f>
        <v>0</v>
      </c>
      <c r="H317" s="587" cm="1">
        <f t="array" ref="H317">SUMPRODUCT(($G$2=CXCA_SCRN!$E$2:$E$350)*(CXCA_SCRN!AQ$2:AQ$350))</f>
        <v>0</v>
      </c>
      <c r="I317" s="587" cm="1">
        <f t="array" ref="I317">SUMPRODUCT(($G$2=CXCA_SCRN!$E$2:$E$350)*(CXCA_SCRN!AR$2:AR$350))</f>
        <v>0</v>
      </c>
      <c r="J317" s="587" cm="1">
        <f t="array" ref="J317">SUMPRODUCT(($G$2=CXCA_SCRN!$E$2:$E$350)*(CXCA_SCRN!AS$2:AS$350))</f>
        <v>0</v>
      </c>
      <c r="K317" s="587" cm="1">
        <f t="array" ref="K317">SUMPRODUCT(($G$2=CXCA_SCRN!$E$2:$E$350)*(CXCA_SCRN!AT$2:AT$350))</f>
        <v>0</v>
      </c>
      <c r="L317" s="587" cm="1">
        <f t="array" ref="L317">SUMPRODUCT(($G$2=CXCA_SCRN!$E$2:$E$350)*(CXCA_SCRN!AU$2:AU$350))</f>
        <v>0</v>
      </c>
      <c r="M317" s="587" cm="1">
        <f t="array" ref="M317">SUMPRODUCT(($G$2=CXCA_SCRN!$E$2:$E$350)*(CXCA_SCRN!AV$2:AV$350))</f>
        <v>0</v>
      </c>
      <c r="N317" s="575" t="str">
        <f>IF(SUM(E317:M317)=0,"subtotal",SUM(E317:M317))</f>
        <v>subtotal</v>
      </c>
      <c r="O317" s="415"/>
      <c r="P317" s="433"/>
    </row>
    <row r="318" spans="2:16" ht="6" customHeight="1">
      <c r="B318" s="232"/>
      <c r="C318" s="231"/>
      <c r="D318" s="231"/>
      <c r="E318" s="231"/>
      <c r="F318" s="231"/>
      <c r="G318" s="231"/>
      <c r="H318" s="231"/>
      <c r="I318" s="231"/>
      <c r="J318" s="231"/>
      <c r="K318" s="231"/>
      <c r="L318" s="231"/>
      <c r="M318" s="231"/>
      <c r="N318" s="231"/>
      <c r="O318" s="423"/>
      <c r="P318" s="434"/>
    </row>
    <row r="319" spans="2:16" ht="8.25" customHeight="1">
      <c r="B319" s="446"/>
      <c r="C319" s="447"/>
      <c r="D319" s="447"/>
      <c r="E319" s="447"/>
      <c r="F319" s="447"/>
      <c r="G319" s="447"/>
      <c r="H319" s="447"/>
      <c r="I319" s="447"/>
      <c r="J319" s="447"/>
      <c r="K319" s="447"/>
      <c r="L319" s="447"/>
      <c r="M319" s="447"/>
      <c r="N319" s="447"/>
      <c r="O319" s="447"/>
      <c r="P319" s="448"/>
    </row>
    <row r="320" spans="2:16" ht="28.5">
      <c r="B320" s="441"/>
      <c r="C320" s="958"/>
      <c r="D320" s="958"/>
      <c r="E320" s="443" t="s">
        <v>5</v>
      </c>
      <c r="F320" s="445" t="s">
        <v>115</v>
      </c>
      <c r="G320" s="445" t="s">
        <v>116</v>
      </c>
      <c r="H320" s="355" t="s">
        <v>75</v>
      </c>
      <c r="I320" s="355" t="s">
        <v>76</v>
      </c>
      <c r="J320" s="150" t="s">
        <v>77</v>
      </c>
      <c r="K320" s="355" t="s">
        <v>78</v>
      </c>
      <c r="L320" s="355" t="s">
        <v>79</v>
      </c>
      <c r="M320" s="355" t="s">
        <v>80</v>
      </c>
      <c r="N320" s="415"/>
      <c r="O320" s="415"/>
      <c r="P320" s="433"/>
    </row>
    <row r="321" spans="2:16" ht="6.75" customHeight="1">
      <c r="B321" s="228"/>
      <c r="C321" s="442"/>
      <c r="D321" s="355"/>
      <c r="E321" s="442"/>
      <c r="F321" s="355"/>
      <c r="G321" s="442"/>
      <c r="H321" s="355"/>
      <c r="I321" s="442"/>
      <c r="J321" s="355"/>
      <c r="K321" s="355"/>
      <c r="L321" s="355"/>
      <c r="M321" s="355"/>
      <c r="N321" s="355"/>
      <c r="O321" s="355"/>
      <c r="P321" s="420"/>
    </row>
    <row r="322" spans="2:16" ht="30" customHeight="1">
      <c r="B322" s="1033" t="s">
        <v>1690</v>
      </c>
      <c r="C322" s="1034"/>
      <c r="D322" s="1034"/>
      <c r="E322" s="587" cm="1">
        <f t="array" ref="E322">SUMPRODUCT(($G$2=CXCA_SCRN!$E$2:$E$350)*(CXCA_SCRN!AX$2:AX$350))</f>
        <v>0</v>
      </c>
      <c r="F322" s="587" cm="1">
        <f t="array" ref="F322">SUMPRODUCT(($G$2=CXCA_SCRN!$E$2:$E$350)*(CXCA_SCRN!AY$2:AY$350))</f>
        <v>0</v>
      </c>
      <c r="G322" s="587" cm="1">
        <f t="array" ref="G322">SUMPRODUCT(($G$2=CXCA_SCRN!$E$2:$E$350)*(CXCA_SCRN!AZ$2:AZ$350))</f>
        <v>0</v>
      </c>
      <c r="H322" s="587" cm="1">
        <f t="array" ref="H322">SUMPRODUCT(($G$2=CXCA_SCRN!$E$2:$E$350)*(CXCA_SCRN!BA$2:BA$350))</f>
        <v>0</v>
      </c>
      <c r="I322" s="587" cm="1">
        <f t="array" ref="I322">SUMPRODUCT(($G$2=CXCA_SCRN!$E$2:$E$350)*(CXCA_SCRN!BB$2:BB$350))</f>
        <v>0</v>
      </c>
      <c r="J322" s="587" cm="1">
        <f t="array" ref="J322">SUMPRODUCT(($G$2=CXCA_SCRN!$E$2:$E$350)*(CXCA_SCRN!BC$2:BC$350))</f>
        <v>0</v>
      </c>
      <c r="K322" s="587" cm="1">
        <f t="array" ref="K322">SUMPRODUCT(($G$2=CXCA_SCRN!$E$2:$E$350)*(CXCA_SCRN!BD$2:BD$350))</f>
        <v>0</v>
      </c>
      <c r="L322" s="587" cm="1">
        <f t="array" ref="L322">SUMPRODUCT(($G$2=CXCA_SCRN!$E$2:$E$350)*(CXCA_SCRN!BE$2:BE$350))</f>
        <v>0</v>
      </c>
      <c r="M322" s="587" cm="1">
        <f t="array" ref="M322">SUMPRODUCT(($G$2=CXCA_SCRN!$E$2:$E$350)*(CXCA_SCRN!BF$2:BF$350))</f>
        <v>0</v>
      </c>
      <c r="N322" s="575" t="str">
        <f>IF(SUM(E322:M322)=0,"subtotal",SUM(E322:M322))</f>
        <v>subtotal</v>
      </c>
      <c r="O322" s="415"/>
      <c r="P322" s="433"/>
    </row>
    <row r="323" spans="2:16" ht="4.5" customHeight="1">
      <c r="B323" s="232"/>
      <c r="C323" s="231"/>
      <c r="D323" s="231"/>
      <c r="E323" s="231"/>
      <c r="F323" s="231"/>
      <c r="G323" s="231"/>
      <c r="H323" s="231"/>
      <c r="I323" s="231"/>
      <c r="J323" s="231"/>
      <c r="K323" s="231"/>
      <c r="L323" s="231"/>
      <c r="M323" s="231"/>
      <c r="N323" s="231"/>
      <c r="O323" s="423"/>
      <c r="P323" s="434"/>
    </row>
    <row r="324" spans="2:16" ht="8.25" customHeight="1">
      <c r="B324" s="446"/>
      <c r="C324" s="447"/>
      <c r="D324" s="447"/>
      <c r="E324" s="447"/>
      <c r="F324" s="447"/>
      <c r="G324" s="447"/>
      <c r="H324" s="447"/>
      <c r="I324" s="447"/>
      <c r="J324" s="447"/>
      <c r="K324" s="447"/>
      <c r="L324" s="447"/>
      <c r="M324" s="447"/>
      <c r="N324" s="447"/>
      <c r="O324" s="447"/>
      <c r="P324" s="448"/>
    </row>
    <row r="325" spans="2:16" ht="28.5">
      <c r="B325" s="441"/>
      <c r="C325" s="1012"/>
      <c r="D325" s="1012"/>
      <c r="E325" s="443" t="s">
        <v>5</v>
      </c>
      <c r="F325" s="445" t="s">
        <v>115</v>
      </c>
      <c r="G325" s="445" t="s">
        <v>116</v>
      </c>
      <c r="H325" s="355" t="s">
        <v>75</v>
      </c>
      <c r="I325" s="355" t="s">
        <v>76</v>
      </c>
      <c r="J325" s="150" t="s">
        <v>77</v>
      </c>
      <c r="K325" s="355" t="s">
        <v>78</v>
      </c>
      <c r="L325" s="355" t="s">
        <v>79</v>
      </c>
      <c r="M325" s="355" t="s">
        <v>80</v>
      </c>
      <c r="N325" s="415"/>
      <c r="O325" s="415"/>
      <c r="P325" s="433"/>
    </row>
    <row r="326" spans="2:16" ht="9.75" customHeight="1">
      <c r="B326" s="228"/>
      <c r="C326" s="442"/>
      <c r="D326" s="355"/>
      <c r="E326" s="442"/>
      <c r="F326" s="355"/>
      <c r="G326" s="442"/>
      <c r="H326" s="355"/>
      <c r="I326" s="442"/>
      <c r="J326" s="355"/>
      <c r="K326" s="355"/>
      <c r="L326" s="355"/>
      <c r="M326" s="355"/>
      <c r="N326" s="355"/>
      <c r="O326" s="355"/>
      <c r="P326" s="420"/>
    </row>
    <row r="327" spans="2:16" ht="27.75" customHeight="1">
      <c r="B327" s="1033" t="s">
        <v>1691</v>
      </c>
      <c r="C327" s="1034"/>
      <c r="D327" s="1034"/>
      <c r="E327" s="587" cm="1">
        <f t="array" ref="E327">SUMPRODUCT(($G$2=CXCA_SCRN!$E$2:$E$350)*(CXCA_SCRN!BH$2:BH$350))</f>
        <v>0</v>
      </c>
      <c r="F327" s="587" cm="1">
        <f t="array" ref="F327">SUMPRODUCT(($G$2=CXCA_SCRN!$E$2:$E$350)*(CXCA_SCRN!BI$2:BI$350))</f>
        <v>0</v>
      </c>
      <c r="G327" s="587" cm="1">
        <f t="array" ref="G327">SUMPRODUCT(($G$2=CXCA_SCRN!$E$2:$E$350)*(CXCA_SCRN!BJ$2:BJ$350))</f>
        <v>0</v>
      </c>
      <c r="H327" s="587" cm="1">
        <f t="array" ref="H327">SUMPRODUCT(($G$2=CXCA_SCRN!$E$2:$E$350)*(CXCA_SCRN!BK$2:BK$350))</f>
        <v>0</v>
      </c>
      <c r="I327" s="587" cm="1">
        <f t="array" ref="I327">SUMPRODUCT(($G$2=CXCA_SCRN!$E$2:$E$350)*(CXCA_SCRN!BL$2:BL$350))</f>
        <v>0</v>
      </c>
      <c r="J327" s="587" cm="1">
        <f t="array" ref="J327">SUMPRODUCT(($G$2=CXCA_SCRN!$E$2:$E$350)*(CXCA_SCRN!BM$2:BM$350))</f>
        <v>0</v>
      </c>
      <c r="K327" s="587" cm="1">
        <f t="array" ref="K327">SUMPRODUCT(($G$2=CXCA_SCRN!$E$2:$E$350)*(CXCA_SCRN!BN$2:BN$350))</f>
        <v>0</v>
      </c>
      <c r="L327" s="587" cm="1">
        <f t="array" ref="L327">SUMPRODUCT(($G$2=CXCA_SCRN!$E$2:$E$350)*(CXCA_SCRN!BO$2:BO$350))</f>
        <v>0</v>
      </c>
      <c r="M327" s="587" cm="1">
        <f t="array" ref="M327">SUMPRODUCT(($G$2=CXCA_SCRN!$E$2:$E$350)*(CXCA_SCRN!BP$2:BP$350))</f>
        <v>0</v>
      </c>
      <c r="N327" s="575" t="str">
        <f>IF(SUM(E327:M327)=0,"subtotal",SUM(E327:M327))</f>
        <v>subtotal</v>
      </c>
      <c r="O327" s="415"/>
      <c r="P327" s="433"/>
    </row>
    <row r="328" spans="2:16" ht="6" customHeight="1">
      <c r="B328" s="232"/>
      <c r="C328" s="231"/>
      <c r="D328" s="231"/>
      <c r="E328" s="231"/>
      <c r="F328" s="231"/>
      <c r="G328" s="231"/>
      <c r="H328" s="231"/>
      <c r="I328" s="231"/>
      <c r="J328" s="231"/>
      <c r="K328" s="231"/>
      <c r="L328" s="231"/>
      <c r="M328" s="231"/>
      <c r="N328" s="231"/>
      <c r="O328" s="423"/>
      <c r="P328" s="434"/>
    </row>
    <row r="329" spans="2:16" ht="6.75" customHeight="1">
      <c r="B329" s="196"/>
      <c r="C329" s="494"/>
      <c r="D329" s="494"/>
      <c r="E329" s="494"/>
      <c r="F329" s="494"/>
      <c r="G329" s="494"/>
      <c r="H329" s="494"/>
      <c r="I329" s="494"/>
      <c r="J329" s="494"/>
      <c r="K329" s="494"/>
      <c r="L329" s="494"/>
      <c r="M329" s="494"/>
      <c r="N329" s="494"/>
      <c r="O329" s="494"/>
      <c r="P329" s="194"/>
    </row>
    <row r="330" spans="2:16" ht="30" customHeight="1">
      <c r="B330" s="963" t="s">
        <v>954</v>
      </c>
      <c r="C330" s="964"/>
      <c r="D330" s="964"/>
      <c r="E330" s="575" t="str">
        <f>IF(SUM(N335,N340,N345)=0,"subtotal",SUM(N335,N340,N345))</f>
        <v>subtotal</v>
      </c>
      <c r="F330" s="452"/>
      <c r="G330" s="452"/>
      <c r="H330" s="452"/>
      <c r="I330" s="452"/>
      <c r="J330" s="452"/>
      <c r="K330" s="452"/>
      <c r="L330" s="452"/>
      <c r="M330" s="452"/>
      <c r="N330" s="452"/>
      <c r="O330" s="452"/>
      <c r="P330" s="203"/>
    </row>
    <row r="331" spans="2:16" ht="5.25" customHeight="1">
      <c r="B331" s="453"/>
      <c r="C331" s="201"/>
      <c r="D331" s="201"/>
      <c r="E331" s="201"/>
      <c r="F331" s="201"/>
      <c r="G331" s="201"/>
      <c r="H331" s="201"/>
      <c r="I331" s="201"/>
      <c r="J331" s="201"/>
      <c r="K331" s="201"/>
      <c r="L331" s="201"/>
      <c r="M331" s="201"/>
      <c r="N331" s="201"/>
      <c r="O331" s="201"/>
      <c r="P331" s="200"/>
    </row>
    <row r="332" spans="2:16" ht="8.25" customHeight="1">
      <c r="B332" s="450"/>
      <c r="C332" s="449"/>
      <c r="D332" s="449"/>
      <c r="E332" s="449"/>
      <c r="F332" s="449"/>
      <c r="G332" s="449"/>
      <c r="H332" s="449"/>
      <c r="I332" s="449"/>
      <c r="J332" s="449"/>
      <c r="K332" s="449"/>
      <c r="L332" s="449"/>
      <c r="M332" s="449"/>
      <c r="N332" s="449"/>
      <c r="O332" s="449"/>
      <c r="P332" s="451"/>
    </row>
    <row r="333" spans="2:16" ht="25.5" customHeight="1">
      <c r="B333" s="441"/>
      <c r="C333" s="958"/>
      <c r="D333" s="958"/>
      <c r="E333" s="443" t="s">
        <v>5</v>
      </c>
      <c r="F333" s="445" t="s">
        <v>115</v>
      </c>
      <c r="G333" s="445" t="s">
        <v>116</v>
      </c>
      <c r="H333" s="355" t="s">
        <v>75</v>
      </c>
      <c r="I333" s="355" t="s">
        <v>76</v>
      </c>
      <c r="J333" s="150" t="s">
        <v>77</v>
      </c>
      <c r="K333" s="355" t="s">
        <v>78</v>
      </c>
      <c r="L333" s="355" t="s">
        <v>79</v>
      </c>
      <c r="M333" s="355" t="s">
        <v>80</v>
      </c>
      <c r="N333" s="415"/>
      <c r="O333" s="415"/>
      <c r="P333" s="433"/>
    </row>
    <row r="334" spans="2:16" ht="7.5" customHeight="1">
      <c r="B334" s="228"/>
      <c r="C334" s="442"/>
      <c r="D334" s="355"/>
      <c r="E334" s="442"/>
      <c r="F334" s="355"/>
      <c r="G334" s="442"/>
      <c r="H334" s="355"/>
      <c r="I334" s="442"/>
      <c r="J334" s="355"/>
      <c r="K334" s="355"/>
      <c r="L334" s="355"/>
      <c r="M334" s="355"/>
      <c r="N334" s="355"/>
      <c r="O334" s="355"/>
      <c r="P334" s="420"/>
    </row>
    <row r="335" spans="2:16" ht="28.5" customHeight="1">
      <c r="B335" s="1035" t="s">
        <v>1689</v>
      </c>
      <c r="C335" s="1036"/>
      <c r="D335" s="1036"/>
      <c r="E335" s="587" cm="1">
        <f t="array" ref="E335">SUMPRODUCT(($G$2=CXCA_SCRN!$E$2:$E$350)*(CXCA_SCRN!BS$2:BS$350))</f>
        <v>0</v>
      </c>
      <c r="F335" s="587" cm="1">
        <f t="array" ref="F335">SUMPRODUCT(($G$2=CXCA_SCRN!$E$2:$E$350)*(CXCA_SCRN!BT$2:BT$350))</f>
        <v>0</v>
      </c>
      <c r="G335" s="587" cm="1">
        <f t="array" ref="G335">SUMPRODUCT(($G$2=CXCA_SCRN!$E$2:$E$350)*(CXCA_SCRN!BU$2:BU$350))</f>
        <v>0</v>
      </c>
      <c r="H335" s="587" cm="1">
        <f t="array" ref="H335">SUMPRODUCT(($G$2=CXCA_SCRN!$E$2:$E$350)*(CXCA_SCRN!BV$2:BV$350))</f>
        <v>0</v>
      </c>
      <c r="I335" s="587" cm="1">
        <f t="array" ref="I335">SUMPRODUCT(($G$2=CXCA_SCRN!$E$2:$E$350)*(CXCA_SCRN!BW$2:BW$350))</f>
        <v>0</v>
      </c>
      <c r="J335" s="587" cm="1">
        <f t="array" ref="J335">SUMPRODUCT(($G$2=CXCA_SCRN!$E$2:$E$350)*(CXCA_SCRN!BX$2:BX$350))</f>
        <v>0</v>
      </c>
      <c r="K335" s="587" cm="1">
        <f t="array" ref="K335">SUMPRODUCT(($G$2=CXCA_SCRN!$E$2:$E$350)*(CXCA_SCRN!BY$2:BY$350))</f>
        <v>0</v>
      </c>
      <c r="L335" s="587" cm="1">
        <f t="array" ref="L335">SUMPRODUCT(($G$2=CXCA_SCRN!$E$2:$E$350)*(CXCA_SCRN!BZ$2:BZ$350))</f>
        <v>0</v>
      </c>
      <c r="M335" s="587" cm="1">
        <f t="array" ref="M335">SUMPRODUCT(($G$2=CXCA_SCRN!$E$2:$E$350)*(CXCA_SCRN!CA$2:CA$350))</f>
        <v>0</v>
      </c>
      <c r="N335" s="575" t="str">
        <f>IF(SUM(E335:M335)=0,"subtotal",SUM(E335:M335))</f>
        <v>subtotal</v>
      </c>
      <c r="O335" s="415"/>
      <c r="P335" s="433"/>
    </row>
    <row r="336" spans="2:16" ht="6" customHeight="1">
      <c r="B336" s="232"/>
      <c r="C336" s="231"/>
      <c r="D336" s="231"/>
      <c r="E336" s="231"/>
      <c r="F336" s="231"/>
      <c r="G336" s="231"/>
      <c r="H336" s="231"/>
      <c r="I336" s="231"/>
      <c r="J336" s="231"/>
      <c r="K336" s="231"/>
      <c r="L336" s="231"/>
      <c r="M336" s="231"/>
      <c r="N336" s="231"/>
      <c r="O336" s="423"/>
      <c r="P336" s="434"/>
    </row>
    <row r="337" spans="2:16" ht="7.5" customHeight="1">
      <c r="B337" s="446"/>
      <c r="C337" s="447"/>
      <c r="D337" s="447"/>
      <c r="E337" s="447"/>
      <c r="F337" s="447"/>
      <c r="G337" s="447"/>
      <c r="H337" s="447"/>
      <c r="I337" s="447"/>
      <c r="J337" s="447"/>
      <c r="K337" s="447"/>
      <c r="L337" s="447"/>
      <c r="M337" s="447"/>
      <c r="N337" s="447"/>
      <c r="O337" s="447"/>
      <c r="P337" s="448"/>
    </row>
    <row r="338" spans="2:16" ht="28.5">
      <c r="B338" s="441"/>
      <c r="C338" s="958"/>
      <c r="D338" s="958"/>
      <c r="E338" s="443" t="s">
        <v>5</v>
      </c>
      <c r="F338" s="445" t="s">
        <v>115</v>
      </c>
      <c r="G338" s="445" t="s">
        <v>116</v>
      </c>
      <c r="H338" s="355" t="s">
        <v>75</v>
      </c>
      <c r="I338" s="355" t="s">
        <v>76</v>
      </c>
      <c r="J338" s="150" t="s">
        <v>77</v>
      </c>
      <c r="K338" s="355" t="s">
        <v>78</v>
      </c>
      <c r="L338" s="355" t="s">
        <v>79</v>
      </c>
      <c r="M338" s="355" t="s">
        <v>80</v>
      </c>
      <c r="N338" s="415"/>
      <c r="O338" s="415"/>
      <c r="P338" s="433"/>
    </row>
    <row r="339" spans="2:16" ht="6.75" customHeight="1">
      <c r="B339" s="228"/>
      <c r="C339" s="442"/>
      <c r="D339" s="355"/>
      <c r="E339" s="442"/>
      <c r="F339" s="355"/>
      <c r="G339" s="442"/>
      <c r="H339" s="355"/>
      <c r="I339" s="442"/>
      <c r="J339" s="355"/>
      <c r="K339" s="355"/>
      <c r="L339" s="355"/>
      <c r="M339" s="355"/>
      <c r="N339" s="355"/>
      <c r="O339" s="355"/>
      <c r="P339" s="420"/>
    </row>
    <row r="340" spans="2:16" ht="30.75" customHeight="1">
      <c r="B340" s="1037" t="s">
        <v>1690</v>
      </c>
      <c r="C340" s="1038"/>
      <c r="D340" s="1038"/>
      <c r="E340" s="587" cm="1">
        <f t="array" ref="E340">SUMPRODUCT(($G$2=CXCA_SCRN!$E$2:$E$350)*(CXCA_SCRN!CC$2:CC$350))</f>
        <v>0</v>
      </c>
      <c r="F340" s="587" cm="1">
        <f t="array" ref="F340">SUMPRODUCT(($G$2=CXCA_SCRN!$E$2:$E$350)*(CXCA_SCRN!CD$2:CD$350))</f>
        <v>0</v>
      </c>
      <c r="G340" s="587" cm="1">
        <f t="array" ref="G340">SUMPRODUCT(($G$2=CXCA_SCRN!$E$2:$E$350)*(CXCA_SCRN!CE$2:CE$350))</f>
        <v>0</v>
      </c>
      <c r="H340" s="587" cm="1">
        <f t="array" ref="H340">SUMPRODUCT(($G$2=CXCA_SCRN!$E$2:$E$350)*(CXCA_SCRN!CF$2:CF$350))</f>
        <v>0</v>
      </c>
      <c r="I340" s="587" cm="1">
        <f t="array" ref="I340">SUMPRODUCT(($G$2=CXCA_SCRN!$E$2:$E$350)*(CXCA_SCRN!CG$2:CG$350))</f>
        <v>0</v>
      </c>
      <c r="J340" s="587" cm="1">
        <f t="array" ref="J340">SUMPRODUCT(($G$2=CXCA_SCRN!$E$2:$E$350)*(CXCA_SCRN!CH$2:CH$350))</f>
        <v>0</v>
      </c>
      <c r="K340" s="587" cm="1">
        <f t="array" ref="K340">SUMPRODUCT(($G$2=CXCA_SCRN!$E$2:$E$350)*(CXCA_SCRN!CI$2:CI$350))</f>
        <v>0</v>
      </c>
      <c r="L340" s="587" cm="1">
        <f t="array" ref="L340">SUMPRODUCT(($G$2=CXCA_SCRN!$E$2:$E$350)*(CXCA_SCRN!CJ$2:CJ$350))</f>
        <v>0</v>
      </c>
      <c r="M340" s="587" cm="1">
        <f t="array" ref="M340">SUMPRODUCT(($G$2=CXCA_SCRN!$E$2:$E$350)*(CXCA_SCRN!CK$2:CK$350))</f>
        <v>0</v>
      </c>
      <c r="N340" s="575" t="str">
        <f>IF(SUM(E340:M340)=0,"subtotal",SUM(E340:M340))</f>
        <v>subtotal</v>
      </c>
      <c r="O340" s="415"/>
      <c r="P340" s="433"/>
    </row>
    <row r="341" spans="2:16" ht="6.75" customHeight="1">
      <c r="B341" s="232"/>
      <c r="C341" s="231"/>
      <c r="D341" s="231"/>
      <c r="E341" s="231"/>
      <c r="F341" s="231"/>
      <c r="G341" s="231"/>
      <c r="H341" s="231"/>
      <c r="I341" s="231"/>
      <c r="J341" s="231"/>
      <c r="K341" s="231"/>
      <c r="L341" s="231"/>
      <c r="M341" s="231"/>
      <c r="N341" s="231"/>
      <c r="O341" s="423"/>
      <c r="P341" s="434"/>
    </row>
    <row r="342" spans="2:16" ht="8.25" customHeight="1">
      <c r="B342" s="446"/>
      <c r="C342" s="447"/>
      <c r="D342" s="447"/>
      <c r="E342" s="447"/>
      <c r="F342" s="447"/>
      <c r="G342" s="447"/>
      <c r="H342" s="447"/>
      <c r="I342" s="447"/>
      <c r="J342" s="447"/>
      <c r="K342" s="447"/>
      <c r="L342" s="447"/>
      <c r="M342" s="447"/>
      <c r="N342" s="447"/>
      <c r="O342" s="447"/>
      <c r="P342" s="448"/>
    </row>
    <row r="343" spans="2:16" ht="28.5">
      <c r="B343" s="441"/>
      <c r="C343" s="1012"/>
      <c r="D343" s="1012"/>
      <c r="E343" s="443" t="s">
        <v>5</v>
      </c>
      <c r="F343" s="445" t="s">
        <v>115</v>
      </c>
      <c r="G343" s="445" t="s">
        <v>116</v>
      </c>
      <c r="H343" s="355" t="s">
        <v>75</v>
      </c>
      <c r="I343" s="355" t="s">
        <v>76</v>
      </c>
      <c r="J343" s="150" t="s">
        <v>77</v>
      </c>
      <c r="K343" s="355" t="s">
        <v>78</v>
      </c>
      <c r="L343" s="355" t="s">
        <v>79</v>
      </c>
      <c r="M343" s="355" t="s">
        <v>80</v>
      </c>
      <c r="N343" s="415"/>
      <c r="O343" s="415"/>
      <c r="P343" s="433"/>
    </row>
    <row r="344" spans="2:16" ht="8.25" customHeight="1">
      <c r="B344" s="228"/>
      <c r="C344" s="442"/>
      <c r="D344" s="355"/>
      <c r="E344" s="442"/>
      <c r="F344" s="355"/>
      <c r="G344" s="442"/>
      <c r="H344" s="355"/>
      <c r="I344" s="442"/>
      <c r="J344" s="355"/>
      <c r="K344" s="355"/>
      <c r="L344" s="355"/>
      <c r="M344" s="355"/>
      <c r="N344" s="355"/>
      <c r="O344" s="355"/>
      <c r="P344" s="420"/>
    </row>
    <row r="345" spans="2:16" ht="31.5" customHeight="1">
      <c r="B345" s="1033" t="s">
        <v>1691</v>
      </c>
      <c r="C345" s="1034"/>
      <c r="D345" s="1034"/>
      <c r="E345" s="587" cm="1">
        <f t="array" ref="E345">SUMPRODUCT(($G$2=CXCA_SCRN!$E$2:$E$350)*(CXCA_SCRN!CM$2:CM$350))</f>
        <v>0</v>
      </c>
      <c r="F345" s="587" cm="1">
        <f t="array" ref="F345">SUMPRODUCT(($G$2=CXCA_SCRN!$E$2:$E$350)*(CXCA_SCRN!CN$2:CN$350))</f>
        <v>0</v>
      </c>
      <c r="G345" s="587" cm="1">
        <f t="array" ref="G345">SUMPRODUCT(($G$2=CXCA_SCRN!$E$2:$E$350)*(CXCA_SCRN!CO$2:CO$350))</f>
        <v>0</v>
      </c>
      <c r="H345" s="587" cm="1">
        <f t="array" ref="H345">SUMPRODUCT(($G$2=CXCA_SCRN!$E$2:$E$350)*(CXCA_SCRN!CP$2:CP$350))</f>
        <v>0</v>
      </c>
      <c r="I345" s="587" cm="1">
        <f t="array" ref="I345">SUMPRODUCT(($G$2=CXCA_SCRN!$E$2:$E$350)*(CXCA_SCRN!CQ$2:CQ$350))</f>
        <v>0</v>
      </c>
      <c r="J345" s="587" cm="1">
        <f t="array" ref="J345">SUMPRODUCT(($G$2=CXCA_SCRN!$E$2:$E$350)*(CXCA_SCRN!CR$2:CR$350))</f>
        <v>0</v>
      </c>
      <c r="K345" s="587" cm="1">
        <f t="array" ref="K345">SUMPRODUCT(($G$2=CXCA_SCRN!$E$2:$E$350)*(CXCA_SCRN!CS$2:CS$350))</f>
        <v>0</v>
      </c>
      <c r="L345" s="587" cm="1">
        <f t="array" ref="L345">SUMPRODUCT(($G$2=CXCA_SCRN!$E$2:$E$350)*(CXCA_SCRN!CT$2:CT$350))</f>
        <v>0</v>
      </c>
      <c r="M345" s="587" cm="1">
        <f t="array" ref="M345">SUMPRODUCT(($G$2=CXCA_SCRN!$E$2:$E$350)*(CXCA_SCRN!CU$2:CU$350))</f>
        <v>0</v>
      </c>
      <c r="N345" s="575" t="str">
        <f>IF(SUM(E345:M345)=0,"subtotal",SUM(E345:M345))</f>
        <v>subtotal</v>
      </c>
      <c r="O345" s="415"/>
      <c r="P345" s="433"/>
    </row>
    <row r="346" spans="2:16">
      <c r="B346" s="232"/>
      <c r="C346" s="231"/>
      <c r="D346" s="231"/>
      <c r="E346" s="231"/>
      <c r="F346" s="231"/>
      <c r="G346" s="231"/>
      <c r="H346" s="231"/>
      <c r="I346" s="231"/>
      <c r="J346" s="231"/>
      <c r="K346" s="231"/>
      <c r="L346" s="231"/>
      <c r="M346" s="231"/>
      <c r="N346" s="231"/>
      <c r="O346" s="423"/>
      <c r="P346" s="434"/>
    </row>
    <row r="347" spans="2:16">
      <c r="B347" s="2"/>
      <c r="C347" s="2"/>
      <c r="D347" s="2"/>
      <c r="E347" s="2"/>
      <c r="F347" s="2"/>
      <c r="G347" s="2"/>
      <c r="H347" s="2"/>
      <c r="I347" s="2"/>
      <c r="J347" s="2"/>
      <c r="K347" s="2"/>
      <c r="L347" s="2"/>
      <c r="M347" s="2"/>
      <c r="N347" s="2"/>
      <c r="O347" s="415"/>
      <c r="P347" s="415"/>
    </row>
    <row r="368" spans="2:16" ht="18">
      <c r="B368" s="18" t="s">
        <v>34</v>
      </c>
      <c r="C368" s="917" t="str">
        <f>C$2</f>
        <v>USAID Tujenge Jamii</v>
      </c>
      <c r="D368" s="917"/>
      <c r="E368" s="917"/>
      <c r="F368" s="917"/>
      <c r="H368" s="946" t="s">
        <v>66</v>
      </c>
      <c r="I368" s="946"/>
      <c r="J368" s="946"/>
      <c r="K368" s="59" t="str">
        <f>K2</f>
        <v/>
      </c>
      <c r="L368" s="205"/>
      <c r="M368" s="6" t="s">
        <v>35</v>
      </c>
      <c r="N368" s="917">
        <f>PMTCT_FO!A2</f>
        <v>0</v>
      </c>
      <c r="O368" s="917"/>
      <c r="P368" s="166"/>
    </row>
    <row r="369" spans="2:18" ht="26.85" customHeight="1">
      <c r="B369" s="1039" t="str">
        <f>CONCATENATE(K139,":PMTCT_FO")</f>
        <v>:PMTCT_FO</v>
      </c>
      <c r="C369" s="1040"/>
      <c r="D369" s="1040"/>
      <c r="E369" s="1040"/>
      <c r="F369" s="1040"/>
      <c r="G369" s="1040"/>
      <c r="H369" s="1040"/>
      <c r="I369" s="1040"/>
      <c r="J369" s="1040"/>
      <c r="K369" s="1040"/>
      <c r="L369" s="1040"/>
      <c r="M369" s="1040"/>
      <c r="N369" s="1040"/>
      <c r="O369" s="1040"/>
      <c r="P369" s="1041"/>
      <c r="R369" s="28"/>
    </row>
    <row r="370" spans="2:18" ht="14.25" customHeight="1">
      <c r="B370" s="1024" t="s">
        <v>3</v>
      </c>
      <c r="C370" s="1025"/>
      <c r="D370" s="1044" t="s">
        <v>1692</v>
      </c>
      <c r="E370" s="1044"/>
      <c r="F370" s="1044"/>
      <c r="G370" s="1044"/>
      <c r="H370" s="1044"/>
      <c r="I370" s="1044"/>
      <c r="J370" s="1044"/>
      <c r="K370" s="1044"/>
      <c r="L370" s="1044"/>
      <c r="M370" s="1044"/>
      <c r="N370" s="1044"/>
      <c r="O370" s="1044"/>
      <c r="P370" s="1045"/>
      <c r="R370" s="28"/>
    </row>
    <row r="371" spans="2:18">
      <c r="B371" s="1042"/>
      <c r="C371" s="1043"/>
      <c r="D371" s="1046"/>
      <c r="E371" s="1046"/>
      <c r="F371" s="1046"/>
      <c r="G371" s="1046"/>
      <c r="H371" s="1046"/>
      <c r="I371" s="1046"/>
      <c r="J371" s="1046"/>
      <c r="K371" s="1046"/>
      <c r="L371" s="1046"/>
      <c r="M371" s="1046"/>
      <c r="N371" s="1046"/>
      <c r="O371" s="1046"/>
      <c r="P371" s="1047"/>
      <c r="R371" s="28"/>
    </row>
    <row r="372" spans="2:18" ht="3.75" customHeight="1">
      <c r="B372" s="379"/>
      <c r="C372" s="8"/>
      <c r="D372" s="8"/>
      <c r="E372" s="4"/>
      <c r="F372" s="4"/>
      <c r="G372" s="4"/>
      <c r="H372" s="4"/>
      <c r="I372" s="4"/>
      <c r="J372" s="4"/>
      <c r="K372" s="4"/>
      <c r="L372" s="4"/>
      <c r="M372" s="4"/>
      <c r="N372" s="4"/>
      <c r="O372" s="4"/>
      <c r="P372" s="380"/>
      <c r="R372" s="28"/>
    </row>
    <row r="373" spans="2:18" ht="28.5" customHeight="1">
      <c r="B373" s="491" t="s">
        <v>55</v>
      </c>
      <c r="C373" s="9"/>
      <c r="D373" s="587" cm="1">
        <f t="array" ref="D373">SUMPRODUCT(($G$2=PMTCT_FO!$E$2:$E$350)*(PMTCT_FO!G$2:G$350))</f>
        <v>0</v>
      </c>
      <c r="E373" s="3"/>
      <c r="F373" s="3"/>
      <c r="G373" s="3"/>
      <c r="H373" s="3"/>
      <c r="I373" s="3"/>
      <c r="J373" s="3"/>
      <c r="K373" s="3"/>
      <c r="L373" s="3"/>
      <c r="M373" s="3"/>
      <c r="N373" s="3"/>
      <c r="O373" s="3"/>
      <c r="P373" s="119"/>
      <c r="R373" s="28"/>
    </row>
    <row r="374" spans="2:18" ht="6" customHeight="1">
      <c r="B374" s="381"/>
      <c r="C374" s="10"/>
      <c r="D374" s="11"/>
      <c r="E374" s="3"/>
      <c r="F374" s="3"/>
      <c r="G374" s="3"/>
      <c r="H374" s="3"/>
      <c r="I374" s="3"/>
      <c r="J374" s="3"/>
      <c r="K374" s="3"/>
      <c r="L374" s="3"/>
      <c r="M374" s="3"/>
      <c r="N374" s="3"/>
      <c r="O374" s="3"/>
      <c r="P374" s="119"/>
      <c r="R374" s="28"/>
    </row>
    <row r="375" spans="2:18" ht="29.25" customHeight="1">
      <c r="B375" s="523" t="s">
        <v>0</v>
      </c>
      <c r="C375" s="341"/>
      <c r="D375" s="854" t="s">
        <v>1693</v>
      </c>
      <c r="E375" s="854"/>
      <c r="F375" s="854"/>
      <c r="G375" s="854"/>
      <c r="H375" s="854"/>
      <c r="I375" s="854"/>
      <c r="J375" s="854"/>
      <c r="K375" s="854"/>
      <c r="L375" s="854"/>
      <c r="M375" s="854"/>
      <c r="N375" s="854"/>
      <c r="O375" s="854"/>
      <c r="P375" s="855"/>
      <c r="R375" s="28"/>
    </row>
    <row r="376" spans="2:18" ht="7.5" customHeight="1">
      <c r="B376" s="37"/>
      <c r="C376" s="3"/>
      <c r="D376" s="3"/>
      <c r="E376" s="3"/>
      <c r="F376" s="3"/>
      <c r="G376" s="3"/>
      <c r="H376" s="3"/>
      <c r="I376" s="3"/>
      <c r="J376" s="3"/>
      <c r="K376" s="3"/>
      <c r="L376" s="3"/>
      <c r="M376" s="3"/>
      <c r="N376" s="3"/>
      <c r="O376" s="3"/>
      <c r="P376" s="36"/>
      <c r="R376" s="28"/>
    </row>
    <row r="377" spans="2:18" ht="28.5" customHeight="1">
      <c r="B377" s="491" t="s">
        <v>2</v>
      </c>
      <c r="C377" s="9"/>
      <c r="D377" s="575" t="str">
        <f>IF(SUM(D382,D385,D388,D391)=0,"Subtotal",SUM(D382,D385,D388,D391))</f>
        <v>Subtotal</v>
      </c>
      <c r="E377" s="3"/>
      <c r="F377" s="3"/>
      <c r="G377" s="3"/>
      <c r="H377" s="3"/>
      <c r="I377" s="3"/>
      <c r="J377" s="3"/>
      <c r="K377" s="3"/>
      <c r="L377" s="3"/>
      <c r="M377" s="3"/>
      <c r="N377" s="3"/>
      <c r="O377" s="3"/>
      <c r="P377" s="36"/>
      <c r="R377" s="28"/>
    </row>
    <row r="378" spans="2:18" ht="7.5" customHeight="1">
      <c r="B378" s="54"/>
      <c r="C378" s="55"/>
      <c r="D378" s="55"/>
      <c r="E378" s="55"/>
      <c r="F378" s="45"/>
      <c r="G378" s="45"/>
      <c r="H378" s="45"/>
      <c r="I378" s="45"/>
      <c r="J378" s="45"/>
      <c r="K378" s="45"/>
      <c r="L378" s="45"/>
      <c r="M378" s="45"/>
      <c r="N378" s="45"/>
      <c r="O378" s="45"/>
      <c r="P378" s="46"/>
      <c r="R378" s="28"/>
    </row>
    <row r="379" spans="2:18" ht="11.25" customHeight="1">
      <c r="B379" s="49"/>
      <c r="C379" s="50"/>
      <c r="D379" s="50"/>
      <c r="E379" s="50"/>
      <c r="F379" s="50"/>
      <c r="G379" s="50"/>
      <c r="H379" s="50"/>
      <c r="I379" s="50"/>
      <c r="J379" s="50"/>
      <c r="K379" s="50"/>
      <c r="L379" s="50"/>
      <c r="M379" s="50"/>
      <c r="N379" s="50"/>
      <c r="O379" s="50"/>
      <c r="P379" s="51"/>
      <c r="R379" s="28"/>
    </row>
    <row r="380" spans="2:18" ht="29.25" customHeight="1">
      <c r="B380" s="523" t="s">
        <v>3</v>
      </c>
      <c r="C380" s="341"/>
      <c r="D380" s="854" t="s">
        <v>1694</v>
      </c>
      <c r="E380" s="854"/>
      <c r="F380" s="854"/>
      <c r="G380" s="854"/>
      <c r="H380" s="854"/>
      <c r="I380" s="854"/>
      <c r="J380" s="854"/>
      <c r="K380" s="854"/>
      <c r="L380" s="854"/>
      <c r="M380" s="854"/>
      <c r="N380" s="854"/>
      <c r="O380" s="854"/>
      <c r="P380" s="855"/>
      <c r="R380" s="28"/>
    </row>
    <row r="381" spans="2:18" ht="7.5" customHeight="1">
      <c r="B381" s="37"/>
      <c r="C381" s="3"/>
      <c r="D381" s="3"/>
      <c r="E381" s="3"/>
      <c r="F381" s="3"/>
      <c r="G381" s="3"/>
      <c r="H381" s="3"/>
      <c r="I381" s="3"/>
      <c r="J381" s="3"/>
      <c r="K381" s="3"/>
      <c r="L381" s="3"/>
      <c r="M381" s="3"/>
      <c r="N381" s="3"/>
      <c r="O381" s="3"/>
      <c r="P381" s="36"/>
      <c r="R381" s="28"/>
    </row>
    <row r="382" spans="2:18" ht="28.5" customHeight="1">
      <c r="B382" s="491" t="s">
        <v>1695</v>
      </c>
      <c r="C382" s="9"/>
      <c r="D382" s="587" cm="1">
        <f t="array" ref="D382">SUMPRODUCT(($G$2=PMTCT_FO!$E$2:$E$350)*(PMTCT_FO!H$2:H$350))</f>
        <v>0</v>
      </c>
      <c r="E382" s="3"/>
      <c r="F382" s="3"/>
      <c r="G382" s="3"/>
      <c r="H382" s="3"/>
      <c r="I382" s="3"/>
      <c r="J382" s="3"/>
      <c r="K382" s="3"/>
      <c r="L382" s="3"/>
      <c r="M382" s="3"/>
      <c r="N382" s="3"/>
      <c r="O382" s="3"/>
      <c r="P382" s="36"/>
      <c r="R382" s="28"/>
    </row>
    <row r="383" spans="2:18" ht="7.5" customHeight="1">
      <c r="B383" s="54"/>
      <c r="C383" s="55"/>
      <c r="D383" s="55"/>
      <c r="E383" s="55"/>
      <c r="F383" s="45"/>
      <c r="G383" s="45"/>
      <c r="H383" s="45"/>
      <c r="I383" s="45"/>
      <c r="J383" s="45"/>
      <c r="K383" s="45"/>
      <c r="L383" s="45"/>
      <c r="M383" s="45"/>
      <c r="N383" s="45"/>
      <c r="O383" s="45"/>
      <c r="P383" s="46"/>
      <c r="R383" s="28"/>
    </row>
    <row r="384" spans="2:18" ht="7.5" customHeight="1">
      <c r="B384" s="37"/>
      <c r="C384" s="3"/>
      <c r="D384" s="3"/>
      <c r="E384" s="3"/>
      <c r="F384" s="3"/>
      <c r="G384" s="3"/>
      <c r="H384" s="3"/>
      <c r="I384" s="3"/>
      <c r="J384" s="3"/>
      <c r="K384" s="3"/>
      <c r="L384" s="3"/>
      <c r="M384" s="3"/>
      <c r="N384" s="3"/>
      <c r="O384" s="3"/>
      <c r="P384" s="36"/>
      <c r="R384" s="28"/>
    </row>
    <row r="385" spans="2:21" ht="28.5" customHeight="1">
      <c r="B385" s="491" t="s">
        <v>1696</v>
      </c>
      <c r="C385" s="9"/>
      <c r="D385" s="587" cm="1">
        <f t="array" ref="D385">SUMPRODUCT(($G$2=PMTCT_FO!$E$2:$E$350)*(PMTCT_FO!I$2:I$350))</f>
        <v>0</v>
      </c>
      <c r="E385" s="3"/>
      <c r="F385" s="3"/>
      <c r="G385" s="3"/>
      <c r="H385" s="3"/>
      <c r="I385" s="3"/>
      <c r="J385" s="3"/>
      <c r="K385" s="3"/>
      <c r="L385" s="3"/>
      <c r="M385" s="3"/>
      <c r="N385" s="3"/>
      <c r="O385" s="3"/>
      <c r="P385" s="36"/>
      <c r="R385" s="28"/>
    </row>
    <row r="386" spans="2:21" ht="7.5" customHeight="1">
      <c r="B386" s="54"/>
      <c r="C386" s="55"/>
      <c r="D386" s="55"/>
      <c r="E386" s="55"/>
      <c r="F386" s="45"/>
      <c r="G386" s="45"/>
      <c r="H386" s="45"/>
      <c r="I386" s="45"/>
      <c r="J386" s="45"/>
      <c r="K386" s="45"/>
      <c r="L386" s="45"/>
      <c r="M386" s="45"/>
      <c r="N386" s="45"/>
      <c r="O386" s="45"/>
      <c r="P386" s="46"/>
      <c r="R386" s="28"/>
    </row>
    <row r="387" spans="2:21" ht="7.5" customHeight="1">
      <c r="B387" s="37"/>
      <c r="C387" s="3"/>
      <c r="D387" s="3"/>
      <c r="E387" s="3"/>
      <c r="F387" s="3"/>
      <c r="G387" s="3"/>
      <c r="H387" s="3"/>
      <c r="I387" s="3"/>
      <c r="J387" s="3"/>
      <c r="K387" s="3"/>
      <c r="L387" s="3"/>
      <c r="M387" s="3"/>
      <c r="N387" s="3"/>
      <c r="O387" s="3"/>
      <c r="P387" s="36"/>
      <c r="R387" s="28"/>
    </row>
    <row r="388" spans="2:21" ht="28.5" customHeight="1">
      <c r="B388" s="491" t="s">
        <v>1697</v>
      </c>
      <c r="C388" s="9"/>
      <c r="D388" s="587" cm="1">
        <f t="array" ref="D388">SUMPRODUCT(($G$2=PMTCT_FO!$E$2:$E$350)*(PMTCT_FO!J$2:J$350))</f>
        <v>0</v>
      </c>
      <c r="E388" s="3"/>
      <c r="F388" s="3"/>
      <c r="G388" s="3"/>
      <c r="H388" s="3"/>
      <c r="I388" s="3"/>
      <c r="J388" s="3"/>
      <c r="K388" s="3"/>
      <c r="L388" s="3"/>
      <c r="M388" s="3"/>
      <c r="N388" s="3"/>
      <c r="O388" s="3"/>
      <c r="P388" s="36"/>
      <c r="R388" s="28"/>
    </row>
    <row r="389" spans="2:21" ht="7.5" customHeight="1">
      <c r="B389" s="54"/>
      <c r="C389" s="55"/>
      <c r="D389" s="55"/>
      <c r="E389" s="55"/>
      <c r="F389" s="45"/>
      <c r="G389" s="45"/>
      <c r="H389" s="45"/>
      <c r="I389" s="45"/>
      <c r="J389" s="45"/>
      <c r="K389" s="45"/>
      <c r="L389" s="45"/>
      <c r="M389" s="45"/>
      <c r="N389" s="45"/>
      <c r="O389" s="45"/>
      <c r="P389" s="46"/>
      <c r="R389" s="28"/>
    </row>
    <row r="390" spans="2:21" ht="7.5" customHeight="1">
      <c r="B390" s="37"/>
      <c r="C390" s="3"/>
      <c r="D390" s="3"/>
      <c r="E390" s="3"/>
      <c r="F390" s="3"/>
      <c r="G390" s="3"/>
      <c r="H390" s="3"/>
      <c r="I390" s="3"/>
      <c r="J390" s="3"/>
      <c r="K390" s="3"/>
      <c r="L390" s="3"/>
      <c r="M390" s="3"/>
      <c r="N390" s="3"/>
      <c r="O390" s="3"/>
      <c r="P390" s="36"/>
      <c r="R390" s="28"/>
    </row>
    <row r="391" spans="2:21" ht="28.5" customHeight="1">
      <c r="B391" s="491" t="s">
        <v>1698</v>
      </c>
      <c r="C391" s="9"/>
      <c r="D391" s="587" cm="1">
        <f t="array" ref="D391">SUMPRODUCT(($G$2=PMTCT_FO!$E$2:$E$350)*(PMTCT_FO!K$2:K$350))</f>
        <v>0</v>
      </c>
      <c r="E391" s="3"/>
      <c r="F391" s="3"/>
      <c r="G391" s="3"/>
      <c r="H391" s="3"/>
      <c r="I391" s="3"/>
      <c r="J391" s="3"/>
      <c r="K391" s="3"/>
      <c r="L391" s="3"/>
      <c r="M391" s="3"/>
      <c r="N391" s="3"/>
      <c r="O391" s="3"/>
      <c r="P391" s="36"/>
      <c r="R391" s="28"/>
    </row>
    <row r="392" spans="2:21" ht="7.5" customHeight="1">
      <c r="B392" s="54"/>
      <c r="C392" s="55"/>
      <c r="D392" s="55"/>
      <c r="E392" s="55"/>
      <c r="F392" s="45"/>
      <c r="G392" s="45"/>
      <c r="H392" s="45"/>
      <c r="I392" s="45"/>
      <c r="J392" s="45"/>
      <c r="K392" s="45"/>
      <c r="L392" s="45"/>
      <c r="M392" s="45"/>
      <c r="N392" s="45"/>
      <c r="O392" s="45"/>
      <c r="P392" s="46"/>
      <c r="R392" s="878"/>
      <c r="S392" s="878"/>
      <c r="T392" s="878"/>
      <c r="U392" s="878"/>
    </row>
  </sheetData>
  <sheetProtection password="CC71" sheet="1" objects="1" scenarios="1"/>
  <mergeCells count="141">
    <mergeCell ref="R392:U392"/>
    <mergeCell ref="B345:D345"/>
    <mergeCell ref="B369:P369"/>
    <mergeCell ref="B370:C371"/>
    <mergeCell ref="D370:P371"/>
    <mergeCell ref="D375:P375"/>
    <mergeCell ref="C368:F368"/>
    <mergeCell ref="H368:J368"/>
    <mergeCell ref="N368:O368"/>
    <mergeCell ref="D380:P38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231:C231"/>
    <mergeCell ref="B241:C241"/>
    <mergeCell ref="B250:P250"/>
    <mergeCell ref="B251:P251"/>
    <mergeCell ref="B252:C253"/>
    <mergeCell ref="D252:P253"/>
    <mergeCell ref="B213:P213"/>
    <mergeCell ref="B214:C215"/>
    <mergeCell ref="D214:P215"/>
    <mergeCell ref="B219:C219"/>
    <mergeCell ref="D219:O219"/>
    <mergeCell ref="B221:C221"/>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s>
  <conditionalFormatting sqref="D116">
    <cfRule type="cellIs" dxfId="283" priority="42" operator="equal">
      <formula>0</formula>
    </cfRule>
  </conditionalFormatting>
  <conditionalFormatting sqref="C116">
    <cfRule type="cellIs" dxfId="282" priority="43" operator="equal">
      <formula>0</formula>
    </cfRule>
  </conditionalFormatting>
  <conditionalFormatting sqref="C21:O21">
    <cfRule type="cellIs" dxfId="281" priority="38" operator="equal">
      <formula>0</formula>
    </cfRule>
  </conditionalFormatting>
  <conditionalFormatting sqref="C128">
    <cfRule type="cellIs" dxfId="280" priority="51" operator="equal">
      <formula>0</formula>
    </cfRule>
  </conditionalFormatting>
  <conditionalFormatting sqref="D128">
    <cfRule type="cellIs" dxfId="279" priority="50" operator="equal">
      <formula>0</formula>
    </cfRule>
  </conditionalFormatting>
  <conditionalFormatting sqref="C125">
    <cfRule type="cellIs" dxfId="278" priority="49" operator="equal">
      <formula>0</formula>
    </cfRule>
  </conditionalFormatting>
  <conditionalFormatting sqref="D125">
    <cfRule type="cellIs" dxfId="277" priority="48" operator="equal">
      <formula>0</formula>
    </cfRule>
  </conditionalFormatting>
  <conditionalFormatting sqref="C122">
    <cfRule type="cellIs" dxfId="276" priority="47" operator="equal">
      <formula>0</formula>
    </cfRule>
  </conditionalFormatting>
  <conditionalFormatting sqref="D122">
    <cfRule type="cellIs" dxfId="275" priority="46" operator="equal">
      <formula>0</formula>
    </cfRule>
  </conditionalFormatting>
  <conditionalFormatting sqref="C119">
    <cfRule type="cellIs" dxfId="274" priority="45" operator="equal">
      <formula>0</formula>
    </cfRule>
  </conditionalFormatting>
  <conditionalFormatting sqref="D119">
    <cfRule type="cellIs" dxfId="273" priority="44" operator="equal">
      <formula>0</formula>
    </cfRule>
  </conditionalFormatting>
  <conditionalFormatting sqref="C11:O11">
    <cfRule type="cellIs" dxfId="272" priority="41" operator="equal">
      <formula>0</formula>
    </cfRule>
  </conditionalFormatting>
  <conditionalFormatting sqref="C14:O14">
    <cfRule type="cellIs" dxfId="271" priority="40" operator="equal">
      <formula>0</formula>
    </cfRule>
  </conditionalFormatting>
  <conditionalFormatting sqref="C18:O18">
    <cfRule type="cellIs" dxfId="270" priority="39" operator="equal">
      <formula>0</formula>
    </cfRule>
  </conditionalFormatting>
  <conditionalFormatting sqref="C25:E25">
    <cfRule type="cellIs" dxfId="269" priority="37" operator="equal">
      <formula>0</formula>
    </cfRule>
  </conditionalFormatting>
  <conditionalFormatting sqref="C28:E28">
    <cfRule type="cellIs" dxfId="268" priority="36" operator="equal">
      <formula>0</formula>
    </cfRule>
  </conditionalFormatting>
  <conditionalFormatting sqref="C39:O39">
    <cfRule type="cellIs" dxfId="267" priority="35" operator="equal">
      <formula>0</formula>
    </cfRule>
  </conditionalFormatting>
  <conditionalFormatting sqref="C42:O42">
    <cfRule type="cellIs" dxfId="266" priority="34" operator="equal">
      <formula>0</formula>
    </cfRule>
  </conditionalFormatting>
  <conditionalFormatting sqref="C48:O48">
    <cfRule type="cellIs" dxfId="265" priority="33" operator="equal">
      <formula>0</formula>
    </cfRule>
  </conditionalFormatting>
  <conditionalFormatting sqref="C51:O51">
    <cfRule type="cellIs" dxfId="264" priority="32" operator="equal">
      <formula>0</formula>
    </cfRule>
  </conditionalFormatting>
  <conditionalFormatting sqref="C57:O57">
    <cfRule type="cellIs" dxfId="263" priority="31" operator="equal">
      <formula>0</formula>
    </cfRule>
  </conditionalFormatting>
  <conditionalFormatting sqref="C60:O60">
    <cfRule type="cellIs" dxfId="262" priority="30" operator="equal">
      <formula>0</formula>
    </cfRule>
  </conditionalFormatting>
  <conditionalFormatting sqref="C87:L87">
    <cfRule type="cellIs" dxfId="261" priority="29" operator="equal">
      <formula>0</formula>
    </cfRule>
  </conditionalFormatting>
  <conditionalFormatting sqref="C90:L90">
    <cfRule type="cellIs" dxfId="260" priority="28" operator="equal">
      <formula>0</formula>
    </cfRule>
  </conditionalFormatting>
  <conditionalFormatting sqref="C100:L100">
    <cfRule type="cellIs" dxfId="259" priority="27" operator="equal">
      <formula>0</formula>
    </cfRule>
  </conditionalFormatting>
  <conditionalFormatting sqref="C103:L103">
    <cfRule type="cellIs" dxfId="258" priority="26" operator="equal">
      <formula>0</formula>
    </cfRule>
  </conditionalFormatting>
  <conditionalFormatting sqref="C106">
    <cfRule type="cellIs" dxfId="257" priority="25" operator="equal">
      <formula>0</formula>
    </cfRule>
  </conditionalFormatting>
  <conditionalFormatting sqref="C135">
    <cfRule type="cellIs" dxfId="256" priority="24" operator="equal">
      <formula>0</formula>
    </cfRule>
  </conditionalFormatting>
  <conditionalFormatting sqref="E135">
    <cfRule type="cellIs" dxfId="255" priority="23" operator="equal">
      <formula>0</formula>
    </cfRule>
  </conditionalFormatting>
  <conditionalFormatting sqref="G135">
    <cfRule type="cellIs" dxfId="254" priority="22" operator="equal">
      <formula>0</formula>
    </cfRule>
  </conditionalFormatting>
  <conditionalFormatting sqref="C150:M150">
    <cfRule type="cellIs" dxfId="253" priority="21" operator="equal">
      <formula>0</formula>
    </cfRule>
  </conditionalFormatting>
  <conditionalFormatting sqref="C153:M153">
    <cfRule type="cellIs" dxfId="252" priority="20" operator="equal">
      <formula>0</formula>
    </cfRule>
  </conditionalFormatting>
  <conditionalFormatting sqref="C156:M156">
    <cfRule type="cellIs" dxfId="251" priority="19" operator="equal">
      <formula>0</formula>
    </cfRule>
  </conditionalFormatting>
  <conditionalFormatting sqref="C159:M159">
    <cfRule type="cellIs" dxfId="250" priority="18" operator="equal">
      <formula>0</formula>
    </cfRule>
  </conditionalFormatting>
  <conditionalFormatting sqref="C175:M175">
    <cfRule type="cellIs" dxfId="249" priority="17" operator="equal">
      <formula>0</formula>
    </cfRule>
  </conditionalFormatting>
  <conditionalFormatting sqref="C225:O225">
    <cfRule type="cellIs" dxfId="248" priority="16" operator="equal">
      <formula>0</formula>
    </cfRule>
  </conditionalFormatting>
  <conditionalFormatting sqref="C228:O228">
    <cfRule type="cellIs" dxfId="247" priority="15" operator="equal">
      <formula>0</formula>
    </cfRule>
  </conditionalFormatting>
  <conditionalFormatting sqref="C235:O235">
    <cfRule type="cellIs" dxfId="246" priority="14" operator="equal">
      <formula>0</formula>
    </cfRule>
  </conditionalFormatting>
  <conditionalFormatting sqref="C238:O238">
    <cfRule type="cellIs" dxfId="245" priority="13" operator="equal">
      <formula>0</formula>
    </cfRule>
  </conditionalFormatting>
  <conditionalFormatting sqref="C245:O245">
    <cfRule type="cellIs" dxfId="244" priority="12" operator="equal">
      <formula>0</formula>
    </cfRule>
  </conditionalFormatting>
  <conditionalFormatting sqref="C248:O248">
    <cfRule type="cellIs" dxfId="243" priority="11" operator="equal">
      <formula>0</formula>
    </cfRule>
  </conditionalFormatting>
  <conditionalFormatting sqref="C261:O261">
    <cfRule type="cellIs" dxfId="242" priority="10" operator="equal">
      <formula>0</formula>
    </cfRule>
  </conditionalFormatting>
  <conditionalFormatting sqref="C264:O264">
    <cfRule type="cellIs" dxfId="241" priority="9" operator="equal">
      <formula>0</formula>
    </cfRule>
  </conditionalFormatting>
  <conditionalFormatting sqref="F191">
    <cfRule type="cellIs" dxfId="240" priority="8" operator="equal">
      <formula>0</formula>
    </cfRule>
  </conditionalFormatting>
  <conditionalFormatting sqref="H191">
    <cfRule type="cellIs" dxfId="239" priority="7" operator="equal">
      <formula>0</formula>
    </cfRule>
  </conditionalFormatting>
  <conditionalFormatting sqref="F203">
    <cfRule type="cellIs" dxfId="238" priority="6" operator="equal">
      <formula>0</formula>
    </cfRule>
  </conditionalFormatting>
  <conditionalFormatting sqref="H203">
    <cfRule type="cellIs" dxfId="237" priority="5" operator="equal">
      <formula>0</formula>
    </cfRule>
  </conditionalFormatting>
  <conditionalFormatting sqref="F208">
    <cfRule type="cellIs" dxfId="236" priority="4" operator="equal">
      <formula>0</formula>
    </cfRule>
  </conditionalFormatting>
  <conditionalFormatting sqref="H208">
    <cfRule type="cellIs" dxfId="235" priority="3" operator="equal">
      <formula>0</formula>
    </cfRule>
  </conditionalFormatting>
  <conditionalFormatting sqref="C64:E64">
    <cfRule type="cellIs" dxfId="234" priority="2" operator="equal">
      <formula>0</formula>
    </cfRule>
  </conditionalFormatting>
  <conditionalFormatting sqref="C67:E67">
    <cfRule type="cellIs" dxfId="233"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47" width="11.140625" style="164" customWidth="1"/>
    <col min="148" max="148" width="14.140625" style="164" customWidth="1"/>
    <col min="149" max="16384" width="9.140625" style="164"/>
  </cols>
  <sheetData>
    <row r="1" spans="1:151" ht="43.5">
      <c r="A1" s="515" t="s">
        <v>154</v>
      </c>
      <c r="B1" s="515" t="s">
        <v>155</v>
      </c>
      <c r="C1" s="515" t="s">
        <v>225</v>
      </c>
      <c r="D1" s="515" t="s">
        <v>226</v>
      </c>
      <c r="E1" s="515" t="s">
        <v>227</v>
      </c>
      <c r="F1" s="515" t="s">
        <v>66</v>
      </c>
      <c r="G1" s="515" t="s">
        <v>510</v>
      </c>
      <c r="H1" s="515" t="s">
        <v>511</v>
      </c>
      <c r="I1" s="515" t="s">
        <v>512</v>
      </c>
      <c r="J1" s="515" t="s">
        <v>513</v>
      </c>
      <c r="K1" s="515" t="s">
        <v>514</v>
      </c>
      <c r="L1" s="515" t="s">
        <v>515</v>
      </c>
      <c r="M1" s="515" t="s">
        <v>516</v>
      </c>
      <c r="N1" s="515" t="s">
        <v>517</v>
      </c>
      <c r="O1" s="515" t="s">
        <v>518</v>
      </c>
      <c r="P1" s="515" t="s">
        <v>519</v>
      </c>
      <c r="Q1" s="515" t="s">
        <v>520</v>
      </c>
      <c r="R1" s="515" t="s">
        <v>521</v>
      </c>
      <c r="S1" s="515" t="s">
        <v>522</v>
      </c>
      <c r="T1" s="515" t="s">
        <v>523</v>
      </c>
      <c r="U1" s="515" t="s">
        <v>524</v>
      </c>
      <c r="V1" s="515" t="s">
        <v>525</v>
      </c>
      <c r="W1" s="515" t="s">
        <v>526</v>
      </c>
      <c r="X1" s="515" t="s">
        <v>527</v>
      </c>
      <c r="Y1" s="515" t="s">
        <v>528</v>
      </c>
      <c r="Z1" s="515" t="s">
        <v>529</v>
      </c>
      <c r="AA1" s="515" t="s">
        <v>530</v>
      </c>
      <c r="AB1" s="515" t="s">
        <v>531</v>
      </c>
      <c r="AC1" s="515" t="s">
        <v>532</v>
      </c>
      <c r="AD1" s="515" t="s">
        <v>533</v>
      </c>
      <c r="AE1" s="515" t="s">
        <v>534</v>
      </c>
      <c r="AF1" s="515" t="s">
        <v>535</v>
      </c>
      <c r="AG1" s="515" t="s">
        <v>536</v>
      </c>
      <c r="AH1" s="515" t="s">
        <v>537</v>
      </c>
      <c r="AI1" s="515" t="s">
        <v>538</v>
      </c>
      <c r="AJ1" s="515" t="s">
        <v>539</v>
      </c>
      <c r="AK1" s="515" t="s">
        <v>540</v>
      </c>
      <c r="AL1" s="515" t="s">
        <v>541</v>
      </c>
      <c r="AM1" s="515" t="s">
        <v>542</v>
      </c>
      <c r="AN1" s="515" t="s">
        <v>543</v>
      </c>
      <c r="AO1" s="515" t="s">
        <v>544</v>
      </c>
      <c r="AP1" s="515" t="s">
        <v>545</v>
      </c>
      <c r="AQ1" s="515" t="s">
        <v>546</v>
      </c>
      <c r="AR1" s="515" t="s">
        <v>547</v>
      </c>
      <c r="AS1" s="515" t="s">
        <v>548</v>
      </c>
      <c r="AT1" s="515" t="s">
        <v>549</v>
      </c>
      <c r="AU1" s="515" t="s">
        <v>550</v>
      </c>
      <c r="AV1" s="515" t="s">
        <v>551</v>
      </c>
      <c r="AW1" s="515" t="s">
        <v>552</v>
      </c>
      <c r="AX1" s="515" t="s">
        <v>553</v>
      </c>
      <c r="AY1" s="515" t="s">
        <v>554</v>
      </c>
      <c r="AZ1" s="515" t="s">
        <v>555</v>
      </c>
      <c r="BA1" s="515" t="s">
        <v>556</v>
      </c>
      <c r="BB1" s="515" t="s">
        <v>557</v>
      </c>
      <c r="BC1" s="515" t="s">
        <v>558</v>
      </c>
      <c r="BD1" s="515" t="s">
        <v>559</v>
      </c>
      <c r="BE1" s="515" t="s">
        <v>560</v>
      </c>
      <c r="BF1" s="515" t="s">
        <v>561</v>
      </c>
      <c r="BG1" s="515" t="s">
        <v>562</v>
      </c>
      <c r="BH1" s="515" t="s">
        <v>563</v>
      </c>
      <c r="BI1" s="515" t="s">
        <v>564</v>
      </c>
      <c r="BJ1" s="515" t="s">
        <v>565</v>
      </c>
      <c r="BK1" s="515" t="s">
        <v>566</v>
      </c>
      <c r="BL1" s="515" t="s">
        <v>567</v>
      </c>
      <c r="BM1" s="515" t="s">
        <v>568</v>
      </c>
      <c r="BN1" s="515" t="s">
        <v>569</v>
      </c>
      <c r="BO1" s="515" t="s">
        <v>570</v>
      </c>
      <c r="BP1" s="515" t="s">
        <v>571</v>
      </c>
      <c r="BQ1" s="515" t="s">
        <v>572</v>
      </c>
      <c r="BR1" s="515" t="s">
        <v>573</v>
      </c>
      <c r="BS1" s="515" t="s">
        <v>574</v>
      </c>
      <c r="BT1" s="515" t="s">
        <v>575</v>
      </c>
      <c r="BU1" s="515" t="s">
        <v>576</v>
      </c>
      <c r="BV1" s="515" t="s">
        <v>577</v>
      </c>
      <c r="BW1" s="515" t="s">
        <v>578</v>
      </c>
      <c r="BX1" s="515" t="s">
        <v>579</v>
      </c>
      <c r="BY1" s="515" t="s">
        <v>580</v>
      </c>
      <c r="BZ1" s="515" t="s">
        <v>581</v>
      </c>
      <c r="CA1" s="515" t="s">
        <v>582</v>
      </c>
      <c r="CB1" s="515" t="s">
        <v>583</v>
      </c>
      <c r="CC1" s="515" t="s">
        <v>584</v>
      </c>
      <c r="CD1" s="515" t="s">
        <v>585</v>
      </c>
      <c r="CE1" s="515" t="s">
        <v>586</v>
      </c>
      <c r="CF1" s="515" t="s">
        <v>587</v>
      </c>
      <c r="CG1" s="515" t="s">
        <v>588</v>
      </c>
      <c r="CH1" s="515" t="s">
        <v>589</v>
      </c>
      <c r="CI1" s="515" t="s">
        <v>590</v>
      </c>
      <c r="CJ1" s="515" t="s">
        <v>591</v>
      </c>
      <c r="CK1" s="515" t="s">
        <v>592</v>
      </c>
      <c r="CL1" s="515" t="s">
        <v>593</v>
      </c>
      <c r="CM1" s="515" t="s">
        <v>594</v>
      </c>
      <c r="CN1" s="515" t="s">
        <v>595</v>
      </c>
      <c r="CO1" s="515" t="s">
        <v>596</v>
      </c>
      <c r="CP1" s="515" t="s">
        <v>597</v>
      </c>
      <c r="CQ1" s="515" t="s">
        <v>598</v>
      </c>
      <c r="CR1" s="515" t="s">
        <v>599</v>
      </c>
      <c r="CS1" s="515" t="s">
        <v>600</v>
      </c>
      <c r="CT1" s="515" t="s">
        <v>601</v>
      </c>
      <c r="CU1" s="515" t="s">
        <v>602</v>
      </c>
      <c r="CV1" s="515" t="s">
        <v>603</v>
      </c>
      <c r="CW1" s="515" t="s">
        <v>604</v>
      </c>
      <c r="CX1" s="515" t="s">
        <v>605</v>
      </c>
      <c r="CY1" s="515" t="s">
        <v>606</v>
      </c>
      <c r="CZ1" s="515" t="s">
        <v>607</v>
      </c>
      <c r="DA1" s="515" t="s">
        <v>608</v>
      </c>
      <c r="DB1" s="515" t="s">
        <v>609</v>
      </c>
      <c r="DC1" s="515" t="s">
        <v>610</v>
      </c>
      <c r="DD1" s="515" t="s">
        <v>611</v>
      </c>
      <c r="DE1" s="515" t="s">
        <v>612</v>
      </c>
      <c r="DF1" s="515" t="s">
        <v>613</v>
      </c>
      <c r="DG1" s="515" t="s">
        <v>614</v>
      </c>
      <c r="DH1" s="515" t="s">
        <v>615</v>
      </c>
      <c r="DI1" s="515" t="s">
        <v>616</v>
      </c>
      <c r="DJ1" s="515" t="s">
        <v>617</v>
      </c>
      <c r="DK1" s="515" t="s">
        <v>618</v>
      </c>
      <c r="DL1" s="515" t="s">
        <v>619</v>
      </c>
      <c r="DM1" s="515" t="s">
        <v>620</v>
      </c>
      <c r="DN1" s="515" t="s">
        <v>621</v>
      </c>
      <c r="DO1" s="515" t="s">
        <v>622</v>
      </c>
      <c r="DP1" s="515" t="s">
        <v>623</v>
      </c>
      <c r="DQ1" s="515" t="s">
        <v>624</v>
      </c>
      <c r="DR1" s="515" t="s">
        <v>625</v>
      </c>
      <c r="DS1" s="515" t="s">
        <v>626</v>
      </c>
      <c r="DT1" s="515" t="s">
        <v>627</v>
      </c>
      <c r="DU1" s="515" t="s">
        <v>628</v>
      </c>
      <c r="DV1" s="515" t="s">
        <v>629</v>
      </c>
      <c r="DW1" s="515" t="s">
        <v>630</v>
      </c>
      <c r="DX1" s="515" t="s">
        <v>631</v>
      </c>
      <c r="DY1" s="515" t="s">
        <v>632</v>
      </c>
      <c r="DZ1" s="515" t="s">
        <v>633</v>
      </c>
      <c r="EA1" s="515" t="s">
        <v>634</v>
      </c>
      <c r="EB1" s="515" t="s">
        <v>635</v>
      </c>
      <c r="EC1" s="515" t="s">
        <v>636</v>
      </c>
      <c r="ED1" s="515" t="s">
        <v>637</v>
      </c>
      <c r="EE1" s="515" t="s">
        <v>638</v>
      </c>
      <c r="EF1" s="515" t="s">
        <v>639</v>
      </c>
      <c r="EG1" s="515" t="s">
        <v>640</v>
      </c>
      <c r="EH1" s="515" t="s">
        <v>641</v>
      </c>
      <c r="EI1" s="515" t="s">
        <v>642</v>
      </c>
      <c r="EJ1" s="515" t="s">
        <v>643</v>
      </c>
      <c r="EK1" s="515" t="s">
        <v>644</v>
      </c>
      <c r="EL1" s="515" t="s">
        <v>645</v>
      </c>
      <c r="EM1" s="749" t="s">
        <v>1948</v>
      </c>
      <c r="EN1" s="749" t="s">
        <v>1949</v>
      </c>
      <c r="EO1" s="749" t="s">
        <v>1950</v>
      </c>
      <c r="EP1" s="748" t="s">
        <v>1947</v>
      </c>
      <c r="EQ1" s="748" t="s">
        <v>1951</v>
      </c>
      <c r="ER1" s="748" t="s">
        <v>1952</v>
      </c>
      <c r="ES1" s="515" t="s">
        <v>273</v>
      </c>
      <c r="ET1" s="515" t="s">
        <v>274</v>
      </c>
      <c r="EU1" s="516" t="s">
        <v>275</v>
      </c>
    </row>
    <row r="2" spans="1:151"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c r="CA2" s="549"/>
      <c r="CB2" s="549"/>
      <c r="CC2" s="549"/>
      <c r="CD2" s="549"/>
      <c r="CE2" s="549"/>
      <c r="CF2" s="549"/>
      <c r="CG2" s="549"/>
      <c r="CH2" s="549"/>
      <c r="CI2" s="549"/>
      <c r="CJ2" s="549"/>
      <c r="CK2" s="549"/>
      <c r="CL2" s="549"/>
      <c r="CM2" s="549"/>
      <c r="CN2" s="549"/>
      <c r="CO2" s="549"/>
      <c r="CP2" s="549"/>
      <c r="CQ2" s="549"/>
      <c r="CR2" s="549"/>
      <c r="CS2" s="549"/>
      <c r="CT2" s="549"/>
      <c r="CU2" s="549"/>
      <c r="CV2" s="549"/>
      <c r="CW2" s="549"/>
      <c r="CX2" s="549"/>
      <c r="CY2" s="549"/>
      <c r="CZ2" s="549"/>
      <c r="DA2" s="549"/>
      <c r="DB2" s="549"/>
      <c r="DC2" s="549"/>
      <c r="DD2" s="549"/>
      <c r="DE2" s="549"/>
      <c r="DF2" s="549"/>
      <c r="DG2" s="549"/>
      <c r="DH2" s="549"/>
      <c r="DI2" s="549"/>
      <c r="DJ2" s="549"/>
      <c r="DK2" s="549"/>
      <c r="DL2" s="549"/>
      <c r="DM2" s="549"/>
      <c r="DN2" s="549"/>
      <c r="DO2" s="549"/>
      <c r="DP2" s="549"/>
      <c r="DQ2" s="549"/>
      <c r="DR2" s="549"/>
      <c r="DS2" s="549"/>
      <c r="DT2" s="549"/>
      <c r="DU2" s="549"/>
      <c r="DV2" s="549"/>
      <c r="DW2" s="549"/>
      <c r="DX2" s="549"/>
      <c r="DY2" s="549"/>
      <c r="DZ2" s="549"/>
      <c r="EA2" s="549"/>
      <c r="EB2" s="549"/>
      <c r="EC2" s="549"/>
      <c r="ED2" s="549"/>
      <c r="EE2" s="549"/>
      <c r="EF2" s="549"/>
      <c r="EG2" s="549"/>
      <c r="EH2" s="549"/>
      <c r="EI2" s="549"/>
      <c r="EJ2" s="549"/>
      <c r="EK2" s="549"/>
      <c r="EL2" s="549"/>
      <c r="EM2" s="549"/>
      <c r="EN2" s="549"/>
      <c r="EO2" s="549"/>
    </row>
    <row r="3" spans="1:151"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c r="CA3" s="549"/>
      <c r="CB3" s="549"/>
      <c r="CC3" s="549"/>
      <c r="CD3" s="549"/>
      <c r="CE3" s="549"/>
      <c r="CF3" s="549"/>
      <c r="CG3" s="549"/>
      <c r="CH3" s="549"/>
      <c r="CI3" s="549"/>
      <c r="CJ3" s="549"/>
      <c r="CK3" s="549"/>
      <c r="CL3" s="549"/>
      <c r="CM3" s="549"/>
      <c r="CN3" s="549"/>
      <c r="CO3" s="549"/>
      <c r="CP3" s="549"/>
      <c r="CQ3" s="549"/>
      <c r="CR3" s="549"/>
      <c r="CS3" s="549"/>
      <c r="CT3" s="549"/>
      <c r="CU3" s="549"/>
      <c r="CV3" s="549"/>
      <c r="CW3" s="549"/>
      <c r="CX3" s="549"/>
      <c r="CY3" s="549"/>
      <c r="CZ3" s="549"/>
      <c r="DA3" s="549"/>
      <c r="DB3" s="549"/>
      <c r="DC3" s="549"/>
      <c r="DD3" s="549"/>
      <c r="DE3" s="549"/>
      <c r="DF3" s="549"/>
      <c r="DG3" s="549"/>
      <c r="DH3" s="549"/>
      <c r="DI3" s="549"/>
      <c r="DJ3" s="549"/>
      <c r="DK3" s="549"/>
      <c r="DL3" s="549"/>
      <c r="DM3" s="549"/>
      <c r="DN3" s="549"/>
      <c r="DO3" s="549"/>
      <c r="DP3" s="549"/>
      <c r="DQ3" s="549"/>
      <c r="DR3" s="549"/>
      <c r="DS3" s="549"/>
      <c r="DT3" s="549"/>
      <c r="DU3" s="549"/>
      <c r="DV3" s="549"/>
      <c r="DW3" s="549"/>
      <c r="DX3" s="549"/>
      <c r="DY3" s="549"/>
      <c r="DZ3" s="549"/>
      <c r="EA3" s="549"/>
      <c r="EB3" s="549"/>
      <c r="EC3" s="549"/>
      <c r="ED3" s="549"/>
      <c r="EE3" s="549"/>
      <c r="EF3" s="549"/>
      <c r="EG3" s="549"/>
      <c r="EH3" s="549"/>
      <c r="EI3" s="549"/>
      <c r="EJ3" s="549"/>
      <c r="EK3" s="549"/>
      <c r="EL3" s="549"/>
      <c r="EM3" s="549"/>
      <c r="EN3" s="549"/>
      <c r="EO3" s="549"/>
    </row>
    <row r="4" spans="1:151"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c r="CA4" s="549"/>
      <c r="CB4" s="549"/>
      <c r="CC4" s="549"/>
      <c r="CD4" s="549"/>
      <c r="CE4" s="549"/>
      <c r="CF4" s="549"/>
      <c r="CG4" s="549"/>
      <c r="CH4" s="549"/>
      <c r="CI4" s="549"/>
      <c r="CJ4" s="549"/>
      <c r="CK4" s="549"/>
      <c r="CL4" s="549"/>
      <c r="CM4" s="549"/>
      <c r="CN4" s="549"/>
      <c r="CO4" s="549"/>
      <c r="CP4" s="549"/>
      <c r="CQ4" s="549"/>
      <c r="CR4" s="549"/>
      <c r="CS4" s="549"/>
      <c r="CT4" s="549"/>
      <c r="CU4" s="549"/>
      <c r="CV4" s="549"/>
      <c r="CW4" s="549"/>
      <c r="CX4" s="549"/>
      <c r="CY4" s="549"/>
      <c r="CZ4" s="549"/>
      <c r="DA4" s="549"/>
      <c r="DB4" s="549"/>
      <c r="DC4" s="549"/>
      <c r="DD4" s="549"/>
      <c r="DE4" s="549"/>
      <c r="DF4" s="549"/>
      <c r="DG4" s="549"/>
      <c r="DH4" s="549"/>
      <c r="DI4" s="549"/>
      <c r="DJ4" s="549"/>
      <c r="DK4" s="549"/>
      <c r="DL4" s="549"/>
      <c r="DM4" s="549"/>
      <c r="DN4" s="549"/>
      <c r="DO4" s="549"/>
      <c r="DP4" s="549"/>
      <c r="DQ4" s="549"/>
      <c r="DR4" s="549"/>
      <c r="DS4" s="549"/>
      <c r="DT4" s="549"/>
      <c r="DU4" s="549"/>
      <c r="DV4" s="549"/>
      <c r="DW4" s="549"/>
      <c r="DX4" s="549"/>
      <c r="DY4" s="549"/>
      <c r="DZ4" s="549"/>
      <c r="EA4" s="549"/>
      <c r="EB4" s="549"/>
      <c r="EC4" s="549"/>
      <c r="ED4" s="549"/>
      <c r="EE4" s="549"/>
      <c r="EF4" s="549"/>
      <c r="EG4" s="549"/>
      <c r="EH4" s="549"/>
      <c r="EI4" s="549"/>
      <c r="EJ4" s="549"/>
      <c r="EK4" s="549"/>
      <c r="EL4" s="549"/>
      <c r="EM4" s="549"/>
      <c r="EN4" s="549"/>
      <c r="EO4" s="549"/>
    </row>
    <row r="5" spans="1:151"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c r="CA5" s="549"/>
      <c r="CB5" s="549"/>
      <c r="CC5" s="549"/>
      <c r="CD5" s="549"/>
      <c r="CE5" s="549"/>
      <c r="CF5" s="549"/>
      <c r="CG5" s="549"/>
      <c r="CH5" s="549"/>
      <c r="CI5" s="549"/>
      <c r="CJ5" s="549"/>
      <c r="CK5" s="549"/>
      <c r="CL5" s="549"/>
      <c r="CM5" s="549"/>
      <c r="CN5" s="549"/>
      <c r="CO5" s="549"/>
      <c r="CP5" s="549"/>
      <c r="CQ5" s="549"/>
      <c r="CR5" s="549"/>
      <c r="CS5" s="549"/>
      <c r="CT5" s="549"/>
      <c r="CU5" s="549"/>
      <c r="CV5" s="549"/>
      <c r="CW5" s="549"/>
      <c r="CX5" s="549"/>
      <c r="CY5" s="549"/>
      <c r="CZ5" s="549"/>
      <c r="DA5" s="549"/>
      <c r="DB5" s="549"/>
      <c r="DC5" s="549"/>
      <c r="DD5" s="549"/>
      <c r="DE5" s="549"/>
      <c r="DF5" s="549"/>
      <c r="DG5" s="549"/>
      <c r="DH5" s="549"/>
      <c r="DI5" s="549"/>
      <c r="DJ5" s="549"/>
      <c r="DK5" s="549"/>
      <c r="DL5" s="549"/>
      <c r="DM5" s="549"/>
      <c r="DN5" s="549"/>
      <c r="DO5" s="549"/>
      <c r="DP5" s="549"/>
      <c r="DQ5" s="549"/>
      <c r="DR5" s="549"/>
      <c r="DS5" s="549"/>
      <c r="DT5" s="549"/>
      <c r="DU5" s="549"/>
      <c r="DV5" s="549"/>
      <c r="DW5" s="549"/>
      <c r="DX5" s="549"/>
      <c r="DY5" s="549"/>
      <c r="DZ5" s="549"/>
      <c r="EA5" s="549"/>
      <c r="EB5" s="549"/>
      <c r="EC5" s="549"/>
      <c r="ED5" s="549"/>
      <c r="EE5" s="549"/>
      <c r="EF5" s="549"/>
      <c r="EG5" s="549"/>
      <c r="EH5" s="549"/>
      <c r="EI5" s="549"/>
      <c r="EJ5" s="549"/>
      <c r="EK5" s="549"/>
      <c r="EL5" s="549"/>
      <c r="EM5" s="549"/>
      <c r="EN5" s="549"/>
      <c r="EO5" s="549"/>
    </row>
    <row r="6" spans="1:151"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c r="CA6" s="549"/>
      <c r="CB6" s="549"/>
      <c r="CC6" s="549"/>
      <c r="CD6" s="549"/>
      <c r="CE6" s="549"/>
      <c r="CF6" s="549"/>
      <c r="CG6" s="549"/>
      <c r="CH6" s="549"/>
      <c r="CI6" s="549"/>
      <c r="CJ6" s="549"/>
      <c r="CK6" s="549"/>
      <c r="CL6" s="549"/>
      <c r="CM6" s="549"/>
      <c r="CN6" s="549"/>
      <c r="CO6" s="549"/>
      <c r="CP6" s="549"/>
      <c r="CQ6" s="549"/>
      <c r="CR6" s="549"/>
      <c r="CS6" s="549"/>
      <c r="CT6" s="549"/>
      <c r="CU6" s="549"/>
      <c r="CV6" s="549"/>
      <c r="CW6" s="549"/>
      <c r="CX6" s="549"/>
      <c r="CY6" s="549"/>
      <c r="CZ6" s="549"/>
      <c r="DA6" s="549"/>
      <c r="DB6" s="549"/>
      <c r="DC6" s="549"/>
      <c r="DD6" s="549"/>
      <c r="DE6" s="549"/>
      <c r="DF6" s="549"/>
      <c r="DG6" s="549"/>
      <c r="DH6" s="549"/>
      <c r="DI6" s="549"/>
      <c r="DJ6" s="549"/>
      <c r="DK6" s="549"/>
      <c r="DL6" s="549"/>
      <c r="DM6" s="549"/>
      <c r="DN6" s="549"/>
      <c r="DO6" s="549"/>
      <c r="DP6" s="549"/>
      <c r="DQ6" s="549"/>
      <c r="DR6" s="549"/>
      <c r="DS6" s="549"/>
      <c r="DT6" s="549"/>
      <c r="DU6" s="549"/>
      <c r="DV6" s="549"/>
      <c r="DW6" s="549"/>
      <c r="DX6" s="549"/>
      <c r="DY6" s="549"/>
      <c r="DZ6" s="549"/>
      <c r="EA6" s="549"/>
      <c r="EB6" s="549"/>
      <c r="EC6" s="549"/>
      <c r="ED6" s="549"/>
      <c r="EE6" s="549"/>
      <c r="EF6" s="549"/>
      <c r="EG6" s="549"/>
      <c r="EH6" s="549"/>
      <c r="EI6" s="549"/>
      <c r="EJ6" s="549"/>
      <c r="EK6" s="549"/>
      <c r="EL6" s="549"/>
      <c r="EM6" s="549"/>
      <c r="EN6" s="549"/>
      <c r="EO6" s="549"/>
    </row>
    <row r="7" spans="1:151"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c r="CA7" s="549"/>
      <c r="CB7" s="549"/>
      <c r="CC7" s="549"/>
      <c r="CD7" s="549"/>
      <c r="CE7" s="549"/>
      <c r="CF7" s="549"/>
      <c r="CG7" s="549"/>
      <c r="CH7" s="549"/>
      <c r="CI7" s="549"/>
      <c r="CJ7" s="549"/>
      <c r="CK7" s="549"/>
      <c r="CL7" s="549"/>
      <c r="CM7" s="549"/>
      <c r="CN7" s="549"/>
      <c r="CO7" s="549"/>
      <c r="CP7" s="549"/>
      <c r="CQ7" s="549"/>
      <c r="CR7" s="549"/>
      <c r="CS7" s="549"/>
      <c r="CT7" s="549"/>
      <c r="CU7" s="549"/>
      <c r="CV7" s="549"/>
      <c r="CW7" s="549"/>
      <c r="CX7" s="549"/>
      <c r="CY7" s="549"/>
      <c r="CZ7" s="549"/>
      <c r="DA7" s="549"/>
      <c r="DB7" s="549"/>
      <c r="DC7" s="549"/>
      <c r="DD7" s="549"/>
      <c r="DE7" s="549"/>
      <c r="DF7" s="549"/>
      <c r="DG7" s="549"/>
      <c r="DH7" s="549"/>
      <c r="DI7" s="549"/>
      <c r="DJ7" s="549"/>
      <c r="DK7" s="549"/>
      <c r="DL7" s="549"/>
      <c r="DM7" s="549"/>
      <c r="DN7" s="549"/>
      <c r="DO7" s="549"/>
      <c r="DP7" s="549"/>
      <c r="DQ7" s="549"/>
      <c r="DR7" s="549"/>
      <c r="DS7" s="549"/>
      <c r="DT7" s="549"/>
      <c r="DU7" s="549"/>
      <c r="DV7" s="549"/>
      <c r="DW7" s="549"/>
      <c r="DX7" s="549"/>
      <c r="DY7" s="549"/>
      <c r="DZ7" s="549"/>
      <c r="EA7" s="549"/>
      <c r="EB7" s="549"/>
      <c r="EC7" s="549"/>
      <c r="ED7" s="549"/>
      <c r="EE7" s="549"/>
      <c r="EF7" s="549"/>
      <c r="EG7" s="549"/>
      <c r="EH7" s="549"/>
      <c r="EI7" s="549"/>
      <c r="EJ7" s="549"/>
      <c r="EK7" s="549"/>
      <c r="EL7" s="549"/>
      <c r="EM7" s="549"/>
      <c r="EN7" s="549"/>
      <c r="EO7" s="549"/>
    </row>
    <row r="8" spans="1:151"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c r="CA8" s="549"/>
      <c r="CB8" s="549"/>
      <c r="CC8" s="549"/>
      <c r="CD8" s="549"/>
      <c r="CE8" s="549"/>
      <c r="CF8" s="549"/>
      <c r="CG8" s="549"/>
      <c r="CH8" s="549"/>
      <c r="CI8" s="549"/>
      <c r="CJ8" s="549"/>
      <c r="CK8" s="549"/>
      <c r="CL8" s="549"/>
      <c r="CM8" s="549"/>
      <c r="CN8" s="549"/>
      <c r="CO8" s="549"/>
      <c r="CP8" s="549"/>
      <c r="CQ8" s="549"/>
      <c r="CR8" s="549"/>
      <c r="CS8" s="549"/>
      <c r="CT8" s="549"/>
      <c r="CU8" s="549"/>
      <c r="CV8" s="549"/>
      <c r="CW8" s="549"/>
      <c r="CX8" s="549"/>
      <c r="CY8" s="549"/>
      <c r="CZ8" s="549"/>
      <c r="DA8" s="549"/>
      <c r="DB8" s="549"/>
      <c r="DC8" s="549"/>
      <c r="DD8" s="549"/>
      <c r="DE8" s="549"/>
      <c r="DF8" s="549"/>
      <c r="DG8" s="549"/>
      <c r="DH8" s="549"/>
      <c r="DI8" s="549"/>
      <c r="DJ8" s="549"/>
      <c r="DK8" s="549"/>
      <c r="DL8" s="549"/>
      <c r="DM8" s="549"/>
      <c r="DN8" s="549"/>
      <c r="DO8" s="549"/>
      <c r="DP8" s="549"/>
      <c r="DQ8" s="549"/>
      <c r="DR8" s="549"/>
      <c r="DS8" s="549"/>
      <c r="DT8" s="549"/>
      <c r="DU8" s="549"/>
      <c r="DV8" s="549"/>
      <c r="DW8" s="549"/>
      <c r="DX8" s="549"/>
      <c r="DY8" s="549"/>
      <c r="DZ8" s="549"/>
      <c r="EA8" s="549"/>
      <c r="EB8" s="549"/>
      <c r="EC8" s="549"/>
      <c r="ED8" s="549"/>
      <c r="EE8" s="549"/>
      <c r="EF8" s="549"/>
      <c r="EG8" s="549"/>
      <c r="EH8" s="549"/>
      <c r="EI8" s="549"/>
      <c r="EJ8" s="549"/>
      <c r="EK8" s="549"/>
      <c r="EL8" s="549"/>
      <c r="EM8" s="549"/>
      <c r="EN8" s="549"/>
      <c r="EO8" s="549"/>
    </row>
    <row r="9" spans="1:151"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c r="CA9" s="549"/>
      <c r="CB9" s="549"/>
      <c r="CC9" s="549"/>
      <c r="CD9" s="549"/>
      <c r="CE9" s="549"/>
      <c r="CF9" s="549"/>
      <c r="CG9" s="549"/>
      <c r="CH9" s="549"/>
      <c r="CI9" s="549"/>
      <c r="CJ9" s="549"/>
      <c r="CK9" s="549"/>
      <c r="CL9" s="549"/>
      <c r="CM9" s="549"/>
      <c r="CN9" s="549"/>
      <c r="CO9" s="549"/>
      <c r="CP9" s="549"/>
      <c r="CQ9" s="549"/>
      <c r="CR9" s="549"/>
      <c r="CS9" s="549"/>
      <c r="CT9" s="549"/>
      <c r="CU9" s="549"/>
      <c r="CV9" s="549"/>
      <c r="CW9" s="549"/>
      <c r="CX9" s="549"/>
      <c r="CY9" s="549"/>
      <c r="CZ9" s="549"/>
      <c r="DA9" s="549"/>
      <c r="DB9" s="549"/>
      <c r="DC9" s="549"/>
      <c r="DD9" s="549"/>
      <c r="DE9" s="549"/>
      <c r="DF9" s="549"/>
      <c r="DG9" s="549"/>
      <c r="DH9" s="549"/>
      <c r="DI9" s="549"/>
      <c r="DJ9" s="549"/>
      <c r="DK9" s="549"/>
      <c r="DL9" s="549"/>
      <c r="DM9" s="549"/>
      <c r="DN9" s="549"/>
      <c r="DO9" s="549"/>
      <c r="DP9" s="549"/>
      <c r="DQ9" s="549"/>
      <c r="DR9" s="549"/>
      <c r="DS9" s="549"/>
      <c r="DT9" s="549"/>
      <c r="DU9" s="549"/>
      <c r="DV9" s="549"/>
      <c r="DW9" s="549"/>
      <c r="DX9" s="549"/>
      <c r="DY9" s="549"/>
      <c r="DZ9" s="549"/>
      <c r="EA9" s="549"/>
      <c r="EB9" s="549"/>
      <c r="EC9" s="549"/>
      <c r="ED9" s="549"/>
      <c r="EE9" s="549"/>
      <c r="EF9" s="549"/>
      <c r="EG9" s="549"/>
      <c r="EH9" s="549"/>
      <c r="EI9" s="549"/>
      <c r="EJ9" s="549"/>
      <c r="EK9" s="549"/>
      <c r="EL9" s="549"/>
      <c r="EM9" s="549"/>
      <c r="EN9" s="549"/>
      <c r="EO9" s="549"/>
    </row>
    <row r="10" spans="1:151"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c r="CA10" s="549"/>
      <c r="CB10" s="549"/>
      <c r="CC10" s="549"/>
      <c r="CD10" s="549"/>
      <c r="CE10" s="549"/>
      <c r="CF10" s="549"/>
      <c r="CG10" s="549"/>
      <c r="CH10" s="549"/>
      <c r="CI10" s="549"/>
      <c r="CJ10" s="549"/>
      <c r="CK10" s="549"/>
      <c r="CL10" s="549"/>
      <c r="CM10" s="549"/>
      <c r="CN10" s="549"/>
      <c r="CO10" s="549"/>
      <c r="CP10" s="549"/>
      <c r="CQ10" s="549"/>
      <c r="CR10" s="549"/>
      <c r="CS10" s="549"/>
      <c r="CT10" s="549"/>
      <c r="CU10" s="549"/>
      <c r="CV10" s="549"/>
      <c r="CW10" s="549"/>
      <c r="CX10" s="549"/>
      <c r="CY10" s="549"/>
      <c r="CZ10" s="549"/>
      <c r="DA10" s="549"/>
      <c r="DB10" s="549"/>
      <c r="DC10" s="549"/>
      <c r="DD10" s="549"/>
      <c r="DE10" s="549"/>
      <c r="DF10" s="549"/>
      <c r="DG10" s="549"/>
      <c r="DH10" s="549"/>
      <c r="DI10" s="549"/>
      <c r="DJ10" s="549"/>
      <c r="DK10" s="549"/>
      <c r="DL10" s="549"/>
      <c r="DM10" s="549"/>
      <c r="DN10" s="549"/>
      <c r="DO10" s="549"/>
      <c r="DP10" s="549"/>
      <c r="DQ10" s="549"/>
      <c r="DR10" s="549"/>
      <c r="DS10" s="549"/>
      <c r="DT10" s="549"/>
      <c r="DU10" s="549"/>
      <c r="DV10" s="549"/>
      <c r="DW10" s="549"/>
      <c r="DX10" s="549"/>
      <c r="DY10" s="549"/>
      <c r="DZ10" s="549"/>
      <c r="EA10" s="549"/>
      <c r="EB10" s="549"/>
      <c r="EC10" s="549"/>
      <c r="ED10" s="549"/>
      <c r="EE10" s="549"/>
      <c r="EF10" s="549"/>
      <c r="EG10" s="549"/>
      <c r="EH10" s="549"/>
      <c r="EI10" s="549"/>
      <c r="EJ10" s="549"/>
      <c r="EK10" s="549"/>
      <c r="EL10" s="549"/>
      <c r="EM10" s="549"/>
      <c r="EN10" s="549"/>
      <c r="EO10" s="549"/>
    </row>
    <row r="11" spans="1:151"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c r="CA11" s="549"/>
      <c r="CB11" s="549"/>
      <c r="CC11" s="549"/>
      <c r="CD11" s="549"/>
      <c r="CE11" s="549"/>
      <c r="CF11" s="549"/>
      <c r="CG11" s="549"/>
      <c r="CH11" s="549"/>
      <c r="CI11" s="549"/>
      <c r="CJ11" s="549"/>
      <c r="CK11" s="549"/>
      <c r="CL11" s="549"/>
      <c r="CM11" s="549"/>
      <c r="CN11" s="549"/>
      <c r="CO11" s="549"/>
      <c r="CP11" s="549"/>
      <c r="CQ11" s="549"/>
      <c r="CR11" s="549"/>
      <c r="CS11" s="549"/>
      <c r="CT11" s="549"/>
      <c r="CU11" s="549"/>
      <c r="CV11" s="549"/>
      <c r="CW11" s="549"/>
      <c r="CX11" s="549"/>
      <c r="CY11" s="549"/>
      <c r="CZ11" s="549"/>
      <c r="DA11" s="549"/>
      <c r="DB11" s="549"/>
      <c r="DC11" s="549"/>
      <c r="DD11" s="549"/>
      <c r="DE11" s="549"/>
      <c r="DF11" s="549"/>
      <c r="DG11" s="549"/>
      <c r="DH11" s="549"/>
      <c r="DI11" s="549"/>
      <c r="DJ11" s="549"/>
      <c r="DK11" s="549"/>
      <c r="DL11" s="549"/>
      <c r="DM11" s="549"/>
      <c r="DN11" s="549"/>
      <c r="DO11" s="549"/>
      <c r="DP11" s="549"/>
      <c r="DQ11" s="549"/>
      <c r="DR11" s="549"/>
      <c r="DS11" s="549"/>
      <c r="DT11" s="549"/>
      <c r="DU11" s="549"/>
      <c r="DV11" s="549"/>
      <c r="DW11" s="549"/>
      <c r="DX11" s="549"/>
      <c r="DY11" s="549"/>
      <c r="DZ11" s="549"/>
      <c r="EA11" s="549"/>
      <c r="EB11" s="549"/>
      <c r="EC11" s="549"/>
      <c r="ED11" s="549"/>
      <c r="EE11" s="549"/>
      <c r="EF11" s="549"/>
      <c r="EG11" s="549"/>
      <c r="EH11" s="549"/>
      <c r="EI11" s="549"/>
      <c r="EJ11" s="549"/>
      <c r="EK11" s="549"/>
      <c r="EL11" s="549"/>
      <c r="EM11" s="549"/>
      <c r="EN11" s="549"/>
      <c r="EO11" s="549"/>
    </row>
    <row r="12" spans="1:151"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c r="CA12" s="549"/>
      <c r="CB12" s="549"/>
      <c r="CC12" s="549"/>
      <c r="CD12" s="549"/>
      <c r="CE12" s="549"/>
      <c r="CF12" s="549"/>
      <c r="CG12" s="549"/>
      <c r="CH12" s="549"/>
      <c r="CI12" s="549"/>
      <c r="CJ12" s="549"/>
      <c r="CK12" s="549"/>
      <c r="CL12" s="549"/>
      <c r="CM12" s="549"/>
      <c r="CN12" s="549"/>
      <c r="CO12" s="549"/>
      <c r="CP12" s="549"/>
      <c r="CQ12" s="549"/>
      <c r="CR12" s="549"/>
      <c r="CS12" s="549"/>
      <c r="CT12" s="549"/>
      <c r="CU12" s="549"/>
      <c r="CV12" s="549"/>
      <c r="CW12" s="549"/>
      <c r="CX12" s="549"/>
      <c r="CY12" s="549"/>
      <c r="CZ12" s="549"/>
      <c r="DA12" s="549"/>
      <c r="DB12" s="549"/>
      <c r="DC12" s="549"/>
      <c r="DD12" s="549"/>
      <c r="DE12" s="549"/>
      <c r="DF12" s="549"/>
      <c r="DG12" s="549"/>
      <c r="DH12" s="549"/>
      <c r="DI12" s="549"/>
      <c r="DJ12" s="549"/>
      <c r="DK12" s="549"/>
      <c r="DL12" s="549"/>
      <c r="DM12" s="549"/>
      <c r="DN12" s="549"/>
      <c r="DO12" s="549"/>
      <c r="DP12" s="549"/>
      <c r="DQ12" s="549"/>
      <c r="DR12" s="549"/>
      <c r="DS12" s="549"/>
      <c r="DT12" s="549"/>
      <c r="DU12" s="549"/>
      <c r="DV12" s="549"/>
      <c r="DW12" s="549"/>
      <c r="DX12" s="549"/>
      <c r="DY12" s="549"/>
      <c r="DZ12" s="549"/>
      <c r="EA12" s="549"/>
      <c r="EB12" s="549"/>
      <c r="EC12" s="549"/>
      <c r="ED12" s="549"/>
      <c r="EE12" s="549"/>
      <c r="EF12" s="549"/>
      <c r="EG12" s="549"/>
      <c r="EH12" s="549"/>
      <c r="EI12" s="549"/>
      <c r="EJ12" s="549"/>
      <c r="EK12" s="549"/>
      <c r="EL12" s="549"/>
      <c r="EM12" s="549"/>
      <c r="EN12" s="549"/>
      <c r="EO12" s="549"/>
    </row>
    <row r="13" spans="1:151"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c r="CA13" s="549"/>
      <c r="CB13" s="549"/>
      <c r="CC13" s="549"/>
      <c r="CD13" s="549"/>
      <c r="CE13" s="549"/>
      <c r="CF13" s="549"/>
      <c r="CG13" s="549"/>
      <c r="CH13" s="549"/>
      <c r="CI13" s="549"/>
      <c r="CJ13" s="549"/>
      <c r="CK13" s="549"/>
      <c r="CL13" s="549"/>
      <c r="CM13" s="549"/>
      <c r="CN13" s="549"/>
      <c r="CO13" s="549"/>
      <c r="CP13" s="549"/>
      <c r="CQ13" s="549"/>
      <c r="CR13" s="549"/>
      <c r="CS13" s="549"/>
      <c r="CT13" s="549"/>
      <c r="CU13" s="549"/>
      <c r="CV13" s="549"/>
      <c r="CW13" s="549"/>
      <c r="CX13" s="549"/>
      <c r="CY13" s="549"/>
      <c r="CZ13" s="549"/>
      <c r="DA13" s="549"/>
      <c r="DB13" s="549"/>
      <c r="DC13" s="549"/>
      <c r="DD13" s="549"/>
      <c r="DE13" s="549"/>
      <c r="DF13" s="549"/>
      <c r="DG13" s="549"/>
      <c r="DH13" s="549"/>
      <c r="DI13" s="549"/>
      <c r="DJ13" s="549"/>
      <c r="DK13" s="549"/>
      <c r="DL13" s="549"/>
      <c r="DM13" s="549"/>
      <c r="DN13" s="549"/>
      <c r="DO13" s="549"/>
      <c r="DP13" s="549"/>
      <c r="DQ13" s="549"/>
      <c r="DR13" s="549"/>
      <c r="DS13" s="549"/>
      <c r="DT13" s="549"/>
      <c r="DU13" s="549"/>
      <c r="DV13" s="549"/>
      <c r="DW13" s="549"/>
      <c r="DX13" s="549"/>
      <c r="DY13" s="549"/>
      <c r="DZ13" s="549"/>
      <c r="EA13" s="549"/>
      <c r="EB13" s="549"/>
      <c r="EC13" s="549"/>
      <c r="ED13" s="549"/>
      <c r="EE13" s="549"/>
      <c r="EF13" s="549"/>
      <c r="EG13" s="549"/>
      <c r="EH13" s="549"/>
      <c r="EI13" s="549"/>
      <c r="EJ13" s="549"/>
      <c r="EK13" s="549"/>
      <c r="EL13" s="549"/>
      <c r="EM13" s="549"/>
      <c r="EN13" s="549"/>
      <c r="EO13" s="549"/>
    </row>
    <row r="14" spans="1:151"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c r="CA14" s="549"/>
      <c r="CB14" s="549"/>
      <c r="CC14" s="549"/>
      <c r="CD14" s="549"/>
      <c r="CE14" s="549"/>
      <c r="CF14" s="549"/>
      <c r="CG14" s="549"/>
      <c r="CH14" s="549"/>
      <c r="CI14" s="549"/>
      <c r="CJ14" s="549"/>
      <c r="CK14" s="549"/>
      <c r="CL14" s="549"/>
      <c r="CM14" s="549"/>
      <c r="CN14" s="549"/>
      <c r="CO14" s="549"/>
      <c r="CP14" s="549"/>
      <c r="CQ14" s="549"/>
      <c r="CR14" s="549"/>
      <c r="CS14" s="549"/>
      <c r="CT14" s="549"/>
      <c r="CU14" s="549"/>
      <c r="CV14" s="549"/>
      <c r="CW14" s="549"/>
      <c r="CX14" s="549"/>
      <c r="CY14" s="549"/>
      <c r="CZ14" s="549"/>
      <c r="DA14" s="549"/>
      <c r="DB14" s="549"/>
      <c r="DC14" s="549"/>
      <c r="DD14" s="549"/>
      <c r="DE14" s="549"/>
      <c r="DF14" s="549"/>
      <c r="DG14" s="549"/>
      <c r="DH14" s="549"/>
      <c r="DI14" s="549"/>
      <c r="DJ14" s="549"/>
      <c r="DK14" s="549"/>
      <c r="DL14" s="549"/>
      <c r="DM14" s="549"/>
      <c r="DN14" s="549"/>
      <c r="DO14" s="549"/>
      <c r="DP14" s="549"/>
      <c r="DQ14" s="549"/>
      <c r="DR14" s="549"/>
      <c r="DS14" s="549"/>
      <c r="DT14" s="549"/>
      <c r="DU14" s="549"/>
      <c r="DV14" s="549"/>
      <c r="DW14" s="549"/>
      <c r="DX14" s="549"/>
      <c r="DY14" s="549"/>
      <c r="DZ14" s="549"/>
      <c r="EA14" s="549"/>
      <c r="EB14" s="549"/>
      <c r="EC14" s="549"/>
      <c r="ED14" s="549"/>
      <c r="EE14" s="549"/>
      <c r="EF14" s="549"/>
      <c r="EG14" s="549"/>
      <c r="EH14" s="549"/>
      <c r="EI14" s="549"/>
      <c r="EJ14" s="549"/>
      <c r="EK14" s="549"/>
      <c r="EL14" s="549"/>
      <c r="EM14" s="549"/>
      <c r="EN14" s="549"/>
      <c r="EO14" s="549"/>
    </row>
    <row r="15" spans="1:151"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c r="CA15" s="549"/>
      <c r="CB15" s="549"/>
      <c r="CC15" s="549"/>
      <c r="CD15" s="549"/>
      <c r="CE15" s="549"/>
      <c r="CF15" s="549"/>
      <c r="CG15" s="549"/>
      <c r="CH15" s="549"/>
      <c r="CI15" s="549"/>
      <c r="CJ15" s="549"/>
      <c r="CK15" s="549"/>
      <c r="CL15" s="549"/>
      <c r="CM15" s="549"/>
      <c r="CN15" s="549"/>
      <c r="CO15" s="549"/>
      <c r="CP15" s="549"/>
      <c r="CQ15" s="549"/>
      <c r="CR15" s="549"/>
      <c r="CS15" s="549"/>
      <c r="CT15" s="549"/>
      <c r="CU15" s="549"/>
      <c r="CV15" s="549"/>
      <c r="CW15" s="549"/>
      <c r="CX15" s="549"/>
      <c r="CY15" s="549"/>
      <c r="CZ15" s="549"/>
      <c r="DA15" s="549"/>
      <c r="DB15" s="549"/>
      <c r="DC15" s="549"/>
      <c r="DD15" s="549"/>
      <c r="DE15" s="549"/>
      <c r="DF15" s="549"/>
      <c r="DG15" s="549"/>
      <c r="DH15" s="549"/>
      <c r="DI15" s="549"/>
      <c r="DJ15" s="549"/>
      <c r="DK15" s="549"/>
      <c r="DL15" s="549"/>
      <c r="DM15" s="549"/>
      <c r="DN15" s="549"/>
      <c r="DO15" s="549"/>
      <c r="DP15" s="549"/>
      <c r="DQ15" s="549"/>
      <c r="DR15" s="549"/>
      <c r="DS15" s="549"/>
      <c r="DT15" s="549"/>
      <c r="DU15" s="549"/>
      <c r="DV15" s="549"/>
      <c r="DW15" s="549"/>
      <c r="DX15" s="549"/>
      <c r="DY15" s="549"/>
      <c r="DZ15" s="549"/>
      <c r="EA15" s="549"/>
      <c r="EB15" s="549"/>
      <c r="EC15" s="549"/>
      <c r="ED15" s="549"/>
      <c r="EE15" s="549"/>
      <c r="EF15" s="549"/>
      <c r="EG15" s="549"/>
      <c r="EH15" s="549"/>
      <c r="EI15" s="549"/>
      <c r="EJ15" s="549"/>
      <c r="EK15" s="549"/>
      <c r="EL15" s="549"/>
      <c r="EM15" s="549"/>
      <c r="EN15" s="549"/>
      <c r="EO15" s="549"/>
    </row>
    <row r="16" spans="1:151"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c r="CA16" s="549"/>
      <c r="CB16" s="549"/>
      <c r="CC16" s="549"/>
      <c r="CD16" s="549"/>
      <c r="CE16" s="549"/>
      <c r="CF16" s="549"/>
      <c r="CG16" s="549"/>
      <c r="CH16" s="549"/>
      <c r="CI16" s="549"/>
      <c r="CJ16" s="549"/>
      <c r="CK16" s="549"/>
      <c r="CL16" s="549"/>
      <c r="CM16" s="549"/>
      <c r="CN16" s="549"/>
      <c r="CO16" s="549"/>
      <c r="CP16" s="549"/>
      <c r="CQ16" s="549"/>
      <c r="CR16" s="549"/>
      <c r="CS16" s="549"/>
      <c r="CT16" s="549"/>
      <c r="CU16" s="549"/>
      <c r="CV16" s="549"/>
      <c r="CW16" s="549"/>
      <c r="CX16" s="549"/>
      <c r="CY16" s="549"/>
      <c r="CZ16" s="549"/>
      <c r="DA16" s="549"/>
      <c r="DB16" s="549"/>
      <c r="DC16" s="549"/>
      <c r="DD16" s="549"/>
      <c r="DE16" s="549"/>
      <c r="DF16" s="549"/>
      <c r="DG16" s="549"/>
      <c r="DH16" s="549"/>
      <c r="DI16" s="549"/>
      <c r="DJ16" s="549"/>
      <c r="DK16" s="549"/>
      <c r="DL16" s="549"/>
      <c r="DM16" s="549"/>
      <c r="DN16" s="549"/>
      <c r="DO16" s="549"/>
      <c r="DP16" s="549"/>
      <c r="DQ16" s="549"/>
      <c r="DR16" s="549"/>
      <c r="DS16" s="549"/>
      <c r="DT16" s="549"/>
      <c r="DU16" s="549"/>
      <c r="DV16" s="549"/>
      <c r="DW16" s="549"/>
      <c r="DX16" s="549"/>
      <c r="DY16" s="549"/>
      <c r="DZ16" s="549"/>
      <c r="EA16" s="549"/>
      <c r="EB16" s="549"/>
      <c r="EC16" s="549"/>
      <c r="ED16" s="549"/>
      <c r="EE16" s="549"/>
      <c r="EF16" s="549"/>
      <c r="EG16" s="549"/>
      <c r="EH16" s="549"/>
      <c r="EI16" s="549"/>
      <c r="EJ16" s="549"/>
      <c r="EK16" s="549"/>
      <c r="EL16" s="549"/>
      <c r="EM16" s="549"/>
      <c r="EN16" s="549"/>
      <c r="EO16" s="549"/>
    </row>
    <row r="17" spans="1:14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c r="CA17" s="549"/>
      <c r="CB17" s="549"/>
      <c r="CC17" s="549"/>
      <c r="CD17" s="549"/>
      <c r="CE17" s="549"/>
      <c r="CF17" s="549"/>
      <c r="CG17" s="549"/>
      <c r="CH17" s="549"/>
      <c r="CI17" s="549"/>
      <c r="CJ17" s="549"/>
      <c r="CK17" s="549"/>
      <c r="CL17" s="549"/>
      <c r="CM17" s="549"/>
      <c r="CN17" s="549"/>
      <c r="CO17" s="549"/>
      <c r="CP17" s="549"/>
      <c r="CQ17" s="549"/>
      <c r="CR17" s="549"/>
      <c r="CS17" s="549"/>
      <c r="CT17" s="549"/>
      <c r="CU17" s="549"/>
      <c r="CV17" s="549"/>
      <c r="CW17" s="549"/>
      <c r="CX17" s="549"/>
      <c r="CY17" s="549"/>
      <c r="CZ17" s="549"/>
      <c r="DA17" s="549"/>
      <c r="DB17" s="549"/>
      <c r="DC17" s="549"/>
      <c r="DD17" s="549"/>
      <c r="DE17" s="549"/>
      <c r="DF17" s="549"/>
      <c r="DG17" s="549"/>
      <c r="DH17" s="549"/>
      <c r="DI17" s="549"/>
      <c r="DJ17" s="549"/>
      <c r="DK17" s="549"/>
      <c r="DL17" s="549"/>
      <c r="DM17" s="549"/>
      <c r="DN17" s="549"/>
      <c r="DO17" s="549"/>
      <c r="DP17" s="549"/>
      <c r="DQ17" s="549"/>
      <c r="DR17" s="549"/>
      <c r="DS17" s="549"/>
      <c r="DT17" s="549"/>
      <c r="DU17" s="549"/>
      <c r="DV17" s="549"/>
      <c r="DW17" s="549"/>
      <c r="DX17" s="549"/>
      <c r="DY17" s="549"/>
      <c r="DZ17" s="549"/>
      <c r="EA17" s="549"/>
      <c r="EB17" s="549"/>
      <c r="EC17" s="549"/>
      <c r="ED17" s="549"/>
      <c r="EE17" s="549"/>
      <c r="EF17" s="549"/>
      <c r="EG17" s="549"/>
      <c r="EH17" s="549"/>
      <c r="EI17" s="549"/>
      <c r="EJ17" s="549"/>
      <c r="EK17" s="549"/>
      <c r="EL17" s="549"/>
      <c r="EM17" s="549"/>
      <c r="EN17" s="549"/>
      <c r="EO17" s="549"/>
    </row>
    <row r="18" spans="1:14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c r="CA18" s="549"/>
      <c r="CB18" s="549"/>
      <c r="CC18" s="549"/>
      <c r="CD18" s="549"/>
      <c r="CE18" s="549"/>
      <c r="CF18" s="549"/>
      <c r="CG18" s="549"/>
      <c r="CH18" s="549"/>
      <c r="CI18" s="549"/>
      <c r="CJ18" s="549"/>
      <c r="CK18" s="549"/>
      <c r="CL18" s="549"/>
      <c r="CM18" s="549"/>
      <c r="CN18" s="549"/>
      <c r="CO18" s="549"/>
      <c r="CP18" s="549"/>
      <c r="CQ18" s="549"/>
      <c r="CR18" s="549"/>
      <c r="CS18" s="549"/>
      <c r="CT18" s="549"/>
      <c r="CU18" s="549"/>
      <c r="CV18" s="549"/>
      <c r="CW18" s="549"/>
      <c r="CX18" s="549"/>
      <c r="CY18" s="549"/>
      <c r="CZ18" s="549"/>
      <c r="DA18" s="549"/>
      <c r="DB18" s="549"/>
      <c r="DC18" s="549"/>
      <c r="DD18" s="549"/>
      <c r="DE18" s="549"/>
      <c r="DF18" s="549"/>
      <c r="DG18" s="549"/>
      <c r="DH18" s="549"/>
      <c r="DI18" s="549"/>
      <c r="DJ18" s="549"/>
      <c r="DK18" s="549"/>
      <c r="DL18" s="549"/>
      <c r="DM18" s="549"/>
      <c r="DN18" s="549"/>
      <c r="DO18" s="549"/>
      <c r="DP18" s="549"/>
      <c r="DQ18" s="549"/>
      <c r="DR18" s="549"/>
      <c r="DS18" s="549"/>
      <c r="DT18" s="549"/>
      <c r="DU18" s="549"/>
      <c r="DV18" s="549"/>
      <c r="DW18" s="549"/>
      <c r="DX18" s="549"/>
      <c r="DY18" s="549"/>
      <c r="DZ18" s="549"/>
      <c r="EA18" s="549"/>
      <c r="EB18" s="549"/>
      <c r="EC18" s="549"/>
      <c r="ED18" s="549"/>
      <c r="EE18" s="549"/>
      <c r="EF18" s="549"/>
      <c r="EG18" s="549"/>
      <c r="EH18" s="549"/>
      <c r="EI18" s="549"/>
      <c r="EJ18" s="549"/>
      <c r="EK18" s="549"/>
      <c r="EL18" s="549"/>
      <c r="EM18" s="549"/>
      <c r="EN18" s="549"/>
      <c r="EO18" s="549"/>
    </row>
    <row r="19" spans="1:14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c r="CA19" s="549"/>
      <c r="CB19" s="549"/>
      <c r="CC19" s="549"/>
      <c r="CD19" s="549"/>
      <c r="CE19" s="549"/>
      <c r="CF19" s="549"/>
      <c r="CG19" s="549"/>
      <c r="CH19" s="549"/>
      <c r="CI19" s="549"/>
      <c r="CJ19" s="549"/>
      <c r="CK19" s="549"/>
      <c r="CL19" s="549"/>
      <c r="CM19" s="549"/>
      <c r="CN19" s="549"/>
      <c r="CO19" s="549"/>
      <c r="CP19" s="549"/>
      <c r="CQ19" s="549"/>
      <c r="CR19" s="549"/>
      <c r="CS19" s="549"/>
      <c r="CT19" s="549"/>
      <c r="CU19" s="549"/>
      <c r="CV19" s="549"/>
      <c r="CW19" s="549"/>
      <c r="CX19" s="549"/>
      <c r="CY19" s="549"/>
      <c r="CZ19" s="549"/>
      <c r="DA19" s="549"/>
      <c r="DB19" s="549"/>
      <c r="DC19" s="549"/>
      <c r="DD19" s="549"/>
      <c r="DE19" s="549"/>
      <c r="DF19" s="549"/>
      <c r="DG19" s="549"/>
      <c r="DH19" s="549"/>
      <c r="DI19" s="549"/>
      <c r="DJ19" s="549"/>
      <c r="DK19" s="549"/>
      <c r="DL19" s="549"/>
      <c r="DM19" s="549"/>
      <c r="DN19" s="549"/>
      <c r="DO19" s="549"/>
      <c r="DP19" s="549"/>
      <c r="DQ19" s="549"/>
      <c r="DR19" s="549"/>
      <c r="DS19" s="549"/>
      <c r="DT19" s="549"/>
      <c r="DU19" s="549"/>
      <c r="DV19" s="549"/>
      <c r="DW19" s="549"/>
      <c r="DX19" s="549"/>
      <c r="DY19" s="549"/>
      <c r="DZ19" s="549"/>
      <c r="EA19" s="549"/>
      <c r="EB19" s="549"/>
      <c r="EC19" s="549"/>
      <c r="ED19" s="549"/>
      <c r="EE19" s="549"/>
      <c r="EF19" s="549"/>
      <c r="EG19" s="549"/>
      <c r="EH19" s="549"/>
      <c r="EI19" s="549"/>
      <c r="EJ19" s="549"/>
      <c r="EK19" s="549"/>
      <c r="EL19" s="549"/>
      <c r="EM19" s="549"/>
      <c r="EN19" s="549"/>
      <c r="EO19" s="549"/>
    </row>
    <row r="20" spans="1:14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c r="CA20" s="549"/>
      <c r="CB20" s="549"/>
      <c r="CC20" s="549"/>
      <c r="CD20" s="549"/>
      <c r="CE20" s="549"/>
      <c r="CF20" s="549"/>
      <c r="CG20" s="549"/>
      <c r="CH20" s="549"/>
      <c r="CI20" s="549"/>
      <c r="CJ20" s="549"/>
      <c r="CK20" s="549"/>
      <c r="CL20" s="549"/>
      <c r="CM20" s="549"/>
      <c r="CN20" s="549"/>
      <c r="CO20" s="549"/>
      <c r="CP20" s="549"/>
      <c r="CQ20" s="549"/>
      <c r="CR20" s="549"/>
      <c r="CS20" s="549"/>
      <c r="CT20" s="549"/>
      <c r="CU20" s="549"/>
      <c r="CV20" s="549"/>
      <c r="CW20" s="549"/>
      <c r="CX20" s="549"/>
      <c r="CY20" s="549"/>
      <c r="CZ20" s="549"/>
      <c r="DA20" s="549"/>
      <c r="DB20" s="549"/>
      <c r="DC20" s="549"/>
      <c r="DD20" s="549"/>
      <c r="DE20" s="549"/>
      <c r="DF20" s="549"/>
      <c r="DG20" s="549"/>
      <c r="DH20" s="549"/>
      <c r="DI20" s="549"/>
      <c r="DJ20" s="549"/>
      <c r="DK20" s="549"/>
      <c r="DL20" s="549"/>
      <c r="DM20" s="549"/>
      <c r="DN20" s="549"/>
      <c r="DO20" s="549"/>
      <c r="DP20" s="549"/>
      <c r="DQ20" s="549"/>
      <c r="DR20" s="549"/>
      <c r="DS20" s="549"/>
      <c r="DT20" s="549"/>
      <c r="DU20" s="549"/>
      <c r="DV20" s="549"/>
      <c r="DW20" s="549"/>
      <c r="DX20" s="549"/>
      <c r="DY20" s="549"/>
      <c r="DZ20" s="549"/>
      <c r="EA20" s="549"/>
      <c r="EB20" s="549"/>
      <c r="EC20" s="549"/>
      <c r="ED20" s="549"/>
      <c r="EE20" s="549"/>
      <c r="EF20" s="549"/>
      <c r="EG20" s="549"/>
      <c r="EH20" s="549"/>
      <c r="EI20" s="549"/>
      <c r="EJ20" s="549"/>
      <c r="EK20" s="549"/>
      <c r="EL20" s="549"/>
      <c r="EM20" s="549"/>
      <c r="EN20" s="549"/>
      <c r="EO20" s="549"/>
    </row>
    <row r="21" spans="1:14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c r="CA21" s="549"/>
      <c r="CB21" s="549"/>
      <c r="CC21" s="549"/>
      <c r="CD21" s="549"/>
      <c r="CE21" s="549"/>
      <c r="CF21" s="549"/>
      <c r="CG21" s="549"/>
      <c r="CH21" s="549"/>
      <c r="CI21" s="549"/>
      <c r="CJ21" s="549"/>
      <c r="CK21" s="549"/>
      <c r="CL21" s="549"/>
      <c r="CM21" s="549"/>
      <c r="CN21" s="549"/>
      <c r="CO21" s="549"/>
      <c r="CP21" s="549"/>
      <c r="CQ21" s="549"/>
      <c r="CR21" s="549"/>
      <c r="CS21" s="549"/>
      <c r="CT21" s="549"/>
      <c r="CU21" s="549"/>
      <c r="CV21" s="549"/>
      <c r="CW21" s="549"/>
      <c r="CX21" s="549"/>
      <c r="CY21" s="549"/>
      <c r="CZ21" s="549"/>
      <c r="DA21" s="549"/>
      <c r="DB21" s="549"/>
      <c r="DC21" s="549"/>
      <c r="DD21" s="549"/>
      <c r="DE21" s="549"/>
      <c r="DF21" s="549"/>
      <c r="DG21" s="549"/>
      <c r="DH21" s="549"/>
      <c r="DI21" s="549"/>
      <c r="DJ21" s="549"/>
      <c r="DK21" s="549"/>
      <c r="DL21" s="549"/>
      <c r="DM21" s="549"/>
      <c r="DN21" s="549"/>
      <c r="DO21" s="549"/>
      <c r="DP21" s="549"/>
      <c r="DQ21" s="549"/>
      <c r="DR21" s="549"/>
      <c r="DS21" s="549"/>
      <c r="DT21" s="549"/>
      <c r="DU21" s="549"/>
      <c r="DV21" s="549"/>
      <c r="DW21" s="549"/>
      <c r="DX21" s="549"/>
      <c r="DY21" s="549"/>
      <c r="DZ21" s="549"/>
      <c r="EA21" s="549"/>
      <c r="EB21" s="549"/>
      <c r="EC21" s="549"/>
      <c r="ED21" s="549"/>
      <c r="EE21" s="549"/>
      <c r="EF21" s="549"/>
      <c r="EG21" s="549"/>
      <c r="EH21" s="549"/>
      <c r="EI21" s="549"/>
      <c r="EJ21" s="549"/>
      <c r="EK21" s="549"/>
      <c r="EL21" s="549"/>
      <c r="EM21" s="549"/>
      <c r="EN21" s="549"/>
      <c r="EO21" s="549"/>
    </row>
    <row r="22" spans="1:14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c r="CA22" s="549"/>
      <c r="CB22" s="549"/>
      <c r="CC22" s="549"/>
      <c r="CD22" s="549"/>
      <c r="CE22" s="549"/>
      <c r="CF22" s="549"/>
      <c r="CG22" s="549"/>
      <c r="CH22" s="549"/>
      <c r="CI22" s="549"/>
      <c r="CJ22" s="549"/>
      <c r="CK22" s="549"/>
      <c r="CL22" s="549"/>
      <c r="CM22" s="549"/>
      <c r="CN22" s="549"/>
      <c r="CO22" s="549"/>
      <c r="CP22" s="549"/>
      <c r="CQ22" s="549"/>
      <c r="CR22" s="549"/>
      <c r="CS22" s="549"/>
      <c r="CT22" s="549"/>
      <c r="CU22" s="549"/>
      <c r="CV22" s="549"/>
      <c r="CW22" s="549"/>
      <c r="CX22" s="549"/>
      <c r="CY22" s="549"/>
      <c r="CZ22" s="549"/>
      <c r="DA22" s="549"/>
      <c r="DB22" s="549"/>
      <c r="DC22" s="549"/>
      <c r="DD22" s="549"/>
      <c r="DE22" s="549"/>
      <c r="DF22" s="549"/>
      <c r="DG22" s="549"/>
      <c r="DH22" s="549"/>
      <c r="DI22" s="549"/>
      <c r="DJ22" s="549"/>
      <c r="DK22" s="549"/>
      <c r="DL22" s="549"/>
      <c r="DM22" s="549"/>
      <c r="DN22" s="549"/>
      <c r="DO22" s="549"/>
      <c r="DP22" s="549"/>
      <c r="DQ22" s="549"/>
      <c r="DR22" s="549"/>
      <c r="DS22" s="549"/>
      <c r="DT22" s="549"/>
      <c r="DU22" s="549"/>
      <c r="DV22" s="549"/>
      <c r="DW22" s="549"/>
      <c r="DX22" s="549"/>
      <c r="DY22" s="549"/>
      <c r="DZ22" s="549"/>
      <c r="EA22" s="549"/>
      <c r="EB22" s="549"/>
      <c r="EC22" s="549"/>
      <c r="ED22" s="549"/>
      <c r="EE22" s="549"/>
      <c r="EF22" s="549"/>
      <c r="EG22" s="549"/>
      <c r="EH22" s="549"/>
      <c r="EI22" s="549"/>
      <c r="EJ22" s="549"/>
      <c r="EK22" s="549"/>
      <c r="EL22" s="549"/>
      <c r="EM22" s="549"/>
      <c r="EN22" s="549"/>
      <c r="EO22" s="549"/>
    </row>
    <row r="23" spans="1:14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c r="CA23" s="549"/>
      <c r="CB23" s="549"/>
      <c r="CC23" s="549"/>
      <c r="CD23" s="549"/>
      <c r="CE23" s="549"/>
      <c r="CF23" s="549"/>
      <c r="CG23" s="549"/>
      <c r="CH23" s="549"/>
      <c r="CI23" s="549"/>
      <c r="CJ23" s="549"/>
      <c r="CK23" s="549"/>
      <c r="CL23" s="549"/>
      <c r="CM23" s="549"/>
      <c r="CN23" s="549"/>
      <c r="CO23" s="549"/>
      <c r="CP23" s="549"/>
      <c r="CQ23" s="549"/>
      <c r="CR23" s="549"/>
      <c r="CS23" s="549"/>
      <c r="CT23" s="549"/>
      <c r="CU23" s="549"/>
      <c r="CV23" s="549"/>
      <c r="CW23" s="549"/>
      <c r="CX23" s="549"/>
      <c r="CY23" s="549"/>
      <c r="CZ23" s="549"/>
      <c r="DA23" s="549"/>
      <c r="DB23" s="549"/>
      <c r="DC23" s="549"/>
      <c r="DD23" s="549"/>
      <c r="DE23" s="549"/>
      <c r="DF23" s="549"/>
      <c r="DG23" s="549"/>
      <c r="DH23" s="549"/>
      <c r="DI23" s="549"/>
      <c r="DJ23" s="549"/>
      <c r="DK23" s="549"/>
      <c r="DL23" s="549"/>
      <c r="DM23" s="549"/>
      <c r="DN23" s="549"/>
      <c r="DO23" s="549"/>
      <c r="DP23" s="549"/>
      <c r="DQ23" s="549"/>
      <c r="DR23" s="549"/>
      <c r="DS23" s="549"/>
      <c r="DT23" s="549"/>
      <c r="DU23" s="549"/>
      <c r="DV23" s="549"/>
      <c r="DW23" s="549"/>
      <c r="DX23" s="549"/>
      <c r="DY23" s="549"/>
      <c r="DZ23" s="549"/>
      <c r="EA23" s="549"/>
      <c r="EB23" s="549"/>
      <c r="EC23" s="549"/>
      <c r="ED23" s="549"/>
      <c r="EE23" s="549"/>
      <c r="EF23" s="549"/>
      <c r="EG23" s="549"/>
      <c r="EH23" s="549"/>
      <c r="EI23" s="549"/>
      <c r="EJ23" s="549"/>
      <c r="EK23" s="549"/>
      <c r="EL23" s="549"/>
      <c r="EM23" s="549"/>
      <c r="EN23" s="549"/>
      <c r="EO23" s="549"/>
    </row>
    <row r="24" spans="1:14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c r="BN24" s="549"/>
      <c r="BO24" s="549"/>
      <c r="BP24" s="549"/>
      <c r="BQ24" s="549"/>
      <c r="BR24" s="549"/>
      <c r="BS24" s="549"/>
      <c r="BT24" s="549"/>
      <c r="BU24" s="549"/>
      <c r="BV24" s="549"/>
      <c r="BW24" s="549"/>
      <c r="BX24" s="549"/>
      <c r="BY24" s="549"/>
      <c r="BZ24" s="549"/>
      <c r="CA24" s="549"/>
      <c r="CB24" s="549"/>
      <c r="CC24" s="549"/>
      <c r="CD24" s="549"/>
      <c r="CE24" s="549"/>
      <c r="CF24" s="549"/>
      <c r="CG24" s="549"/>
      <c r="CH24" s="549"/>
      <c r="CI24" s="549"/>
      <c r="CJ24" s="549"/>
      <c r="CK24" s="549"/>
      <c r="CL24" s="549"/>
      <c r="CM24" s="549"/>
      <c r="CN24" s="549"/>
      <c r="CO24" s="549"/>
      <c r="CP24" s="549"/>
      <c r="CQ24" s="549"/>
      <c r="CR24" s="549"/>
      <c r="CS24" s="549"/>
      <c r="CT24" s="549"/>
      <c r="CU24" s="549"/>
      <c r="CV24" s="549"/>
      <c r="CW24" s="549"/>
      <c r="CX24" s="549"/>
      <c r="CY24" s="549"/>
      <c r="CZ24" s="549"/>
      <c r="DA24" s="549"/>
      <c r="DB24" s="549"/>
      <c r="DC24" s="549"/>
      <c r="DD24" s="549"/>
      <c r="DE24" s="549"/>
      <c r="DF24" s="549"/>
      <c r="DG24" s="549"/>
      <c r="DH24" s="549"/>
      <c r="DI24" s="549"/>
      <c r="DJ24" s="549"/>
      <c r="DK24" s="549"/>
      <c r="DL24" s="549"/>
      <c r="DM24" s="549"/>
      <c r="DN24" s="549"/>
      <c r="DO24" s="549"/>
      <c r="DP24" s="549"/>
      <c r="DQ24" s="549"/>
      <c r="DR24" s="549"/>
      <c r="DS24" s="549"/>
      <c r="DT24" s="549"/>
      <c r="DU24" s="549"/>
      <c r="DV24" s="549"/>
      <c r="DW24" s="549"/>
      <c r="DX24" s="549"/>
      <c r="DY24" s="549"/>
      <c r="DZ24" s="549"/>
      <c r="EA24" s="549"/>
      <c r="EB24" s="549"/>
      <c r="EC24" s="549"/>
      <c r="ED24" s="549"/>
      <c r="EE24" s="549"/>
      <c r="EF24" s="549"/>
      <c r="EG24" s="549"/>
      <c r="EH24" s="549"/>
      <c r="EI24" s="549"/>
      <c r="EJ24" s="549"/>
      <c r="EK24" s="549"/>
      <c r="EL24" s="549"/>
      <c r="EM24" s="549"/>
      <c r="EN24" s="549"/>
      <c r="EO24" s="549"/>
    </row>
    <row r="25" spans="1:14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c r="BN25" s="549"/>
      <c r="BO25" s="549"/>
      <c r="BP25" s="549"/>
      <c r="BQ25" s="549"/>
      <c r="BR25" s="549"/>
      <c r="BS25" s="549"/>
      <c r="BT25" s="549"/>
      <c r="BU25" s="549"/>
      <c r="BV25" s="549"/>
      <c r="BW25" s="549"/>
      <c r="BX25" s="549"/>
      <c r="BY25" s="549"/>
      <c r="BZ25" s="549"/>
      <c r="CA25" s="549"/>
      <c r="CB25" s="549"/>
      <c r="CC25" s="549"/>
      <c r="CD25" s="549"/>
      <c r="CE25" s="549"/>
      <c r="CF25" s="549"/>
      <c r="CG25" s="549"/>
      <c r="CH25" s="549"/>
      <c r="CI25" s="549"/>
      <c r="CJ25" s="549"/>
      <c r="CK25" s="549"/>
      <c r="CL25" s="549"/>
      <c r="CM25" s="549"/>
      <c r="CN25" s="549"/>
      <c r="CO25" s="549"/>
      <c r="CP25" s="549"/>
      <c r="CQ25" s="549"/>
      <c r="CR25" s="549"/>
      <c r="CS25" s="549"/>
      <c r="CT25" s="549"/>
      <c r="CU25" s="549"/>
      <c r="CV25" s="549"/>
      <c r="CW25" s="549"/>
      <c r="CX25" s="549"/>
      <c r="CY25" s="549"/>
      <c r="CZ25" s="549"/>
      <c r="DA25" s="549"/>
      <c r="DB25" s="549"/>
      <c r="DC25" s="549"/>
      <c r="DD25" s="549"/>
      <c r="DE25" s="549"/>
      <c r="DF25" s="549"/>
      <c r="DG25" s="549"/>
      <c r="DH25" s="549"/>
      <c r="DI25" s="549"/>
      <c r="DJ25" s="549"/>
      <c r="DK25" s="549"/>
      <c r="DL25" s="549"/>
      <c r="DM25" s="549"/>
      <c r="DN25" s="549"/>
      <c r="DO25" s="549"/>
      <c r="DP25" s="549"/>
      <c r="DQ25" s="549"/>
      <c r="DR25" s="549"/>
      <c r="DS25" s="549"/>
      <c r="DT25" s="549"/>
      <c r="DU25" s="549"/>
      <c r="DV25" s="549"/>
      <c r="DW25" s="549"/>
      <c r="DX25" s="549"/>
      <c r="DY25" s="549"/>
      <c r="DZ25" s="549"/>
      <c r="EA25" s="549"/>
      <c r="EB25" s="549"/>
      <c r="EC25" s="549"/>
      <c r="ED25" s="549"/>
      <c r="EE25" s="549"/>
      <c r="EF25" s="549"/>
      <c r="EG25" s="549"/>
      <c r="EH25" s="549"/>
      <c r="EI25" s="549"/>
      <c r="EJ25" s="549"/>
      <c r="EK25" s="549"/>
      <c r="EL25" s="549"/>
      <c r="EM25" s="549"/>
      <c r="EN25" s="549"/>
      <c r="EO25" s="549"/>
    </row>
    <row r="26" spans="1:14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c r="BN26" s="549"/>
      <c r="BO26" s="549"/>
      <c r="BP26" s="549"/>
      <c r="BQ26" s="549"/>
      <c r="BR26" s="549"/>
      <c r="BS26" s="549"/>
      <c r="BT26" s="549"/>
      <c r="BU26" s="549"/>
      <c r="BV26" s="549"/>
      <c r="BW26" s="549"/>
      <c r="BX26" s="549"/>
      <c r="BY26" s="549"/>
      <c r="BZ26" s="549"/>
      <c r="CA26" s="549"/>
      <c r="CB26" s="549"/>
      <c r="CC26" s="549"/>
      <c r="CD26" s="549"/>
      <c r="CE26" s="549"/>
      <c r="CF26" s="549"/>
      <c r="CG26" s="549"/>
      <c r="CH26" s="549"/>
      <c r="CI26" s="549"/>
      <c r="CJ26" s="549"/>
      <c r="CK26" s="549"/>
      <c r="CL26" s="549"/>
      <c r="CM26" s="549"/>
      <c r="CN26" s="549"/>
      <c r="CO26" s="549"/>
      <c r="CP26" s="549"/>
      <c r="CQ26" s="549"/>
      <c r="CR26" s="549"/>
      <c r="CS26" s="549"/>
      <c r="CT26" s="549"/>
      <c r="CU26" s="549"/>
      <c r="CV26" s="549"/>
      <c r="CW26" s="549"/>
      <c r="CX26" s="549"/>
      <c r="CY26" s="549"/>
      <c r="CZ26" s="549"/>
      <c r="DA26" s="549"/>
      <c r="DB26" s="549"/>
      <c r="DC26" s="549"/>
      <c r="DD26" s="549"/>
      <c r="DE26" s="549"/>
      <c r="DF26" s="549"/>
      <c r="DG26" s="549"/>
      <c r="DH26" s="549"/>
      <c r="DI26" s="549"/>
      <c r="DJ26" s="549"/>
      <c r="DK26" s="549"/>
      <c r="DL26" s="549"/>
      <c r="DM26" s="549"/>
      <c r="DN26" s="549"/>
      <c r="DO26" s="549"/>
      <c r="DP26" s="549"/>
      <c r="DQ26" s="549"/>
      <c r="DR26" s="549"/>
      <c r="DS26" s="549"/>
      <c r="DT26" s="549"/>
      <c r="DU26" s="549"/>
      <c r="DV26" s="549"/>
      <c r="DW26" s="549"/>
      <c r="DX26" s="549"/>
      <c r="DY26" s="549"/>
      <c r="DZ26" s="549"/>
      <c r="EA26" s="549"/>
      <c r="EB26" s="549"/>
      <c r="EC26" s="549"/>
      <c r="ED26" s="549"/>
      <c r="EE26" s="549"/>
      <c r="EF26" s="549"/>
      <c r="EG26" s="549"/>
      <c r="EH26" s="549"/>
      <c r="EI26" s="549"/>
      <c r="EJ26" s="549"/>
      <c r="EK26" s="549"/>
      <c r="EL26" s="549"/>
      <c r="EM26" s="549"/>
      <c r="EN26" s="549"/>
      <c r="EO26" s="549"/>
    </row>
    <row r="27" spans="1:14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c r="BN27" s="549"/>
      <c r="BO27" s="549"/>
      <c r="BP27" s="549"/>
      <c r="BQ27" s="549"/>
      <c r="BR27" s="549"/>
      <c r="BS27" s="549"/>
      <c r="BT27" s="549"/>
      <c r="BU27" s="549"/>
      <c r="BV27" s="549"/>
      <c r="BW27" s="549"/>
      <c r="BX27" s="549"/>
      <c r="BY27" s="549"/>
      <c r="BZ27" s="549"/>
      <c r="CA27" s="549"/>
      <c r="CB27" s="549"/>
      <c r="CC27" s="549"/>
      <c r="CD27" s="549"/>
      <c r="CE27" s="549"/>
      <c r="CF27" s="549"/>
      <c r="CG27" s="549"/>
      <c r="CH27" s="549"/>
      <c r="CI27" s="549"/>
      <c r="CJ27" s="549"/>
      <c r="CK27" s="549"/>
      <c r="CL27" s="549"/>
      <c r="CM27" s="549"/>
      <c r="CN27" s="549"/>
      <c r="CO27" s="549"/>
      <c r="CP27" s="549"/>
      <c r="CQ27" s="549"/>
      <c r="CR27" s="549"/>
      <c r="CS27" s="549"/>
      <c r="CT27" s="549"/>
      <c r="CU27" s="549"/>
      <c r="CV27" s="549"/>
      <c r="CW27" s="549"/>
      <c r="CX27" s="549"/>
      <c r="CY27" s="549"/>
      <c r="CZ27" s="549"/>
      <c r="DA27" s="549"/>
      <c r="DB27" s="549"/>
      <c r="DC27" s="549"/>
      <c r="DD27" s="549"/>
      <c r="DE27" s="549"/>
      <c r="DF27" s="549"/>
      <c r="DG27" s="549"/>
      <c r="DH27" s="549"/>
      <c r="DI27" s="549"/>
      <c r="DJ27" s="549"/>
      <c r="DK27" s="549"/>
      <c r="DL27" s="549"/>
      <c r="DM27" s="549"/>
      <c r="DN27" s="549"/>
      <c r="DO27" s="549"/>
      <c r="DP27" s="549"/>
      <c r="DQ27" s="549"/>
      <c r="DR27" s="549"/>
      <c r="DS27" s="549"/>
      <c r="DT27" s="549"/>
      <c r="DU27" s="549"/>
      <c r="DV27" s="549"/>
      <c r="DW27" s="549"/>
      <c r="DX27" s="549"/>
      <c r="DY27" s="549"/>
      <c r="DZ27" s="549"/>
      <c r="EA27" s="549"/>
      <c r="EB27" s="549"/>
      <c r="EC27" s="549"/>
      <c r="ED27" s="549"/>
      <c r="EE27" s="549"/>
      <c r="EF27" s="549"/>
      <c r="EG27" s="549"/>
      <c r="EH27" s="549"/>
      <c r="EI27" s="549"/>
      <c r="EJ27" s="549"/>
      <c r="EK27" s="549"/>
      <c r="EL27" s="549"/>
      <c r="EM27" s="549"/>
      <c r="EN27" s="549"/>
      <c r="EO27" s="549"/>
    </row>
    <row r="28" spans="1:14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c r="BN28" s="549"/>
      <c r="BO28" s="549"/>
      <c r="BP28" s="549"/>
      <c r="BQ28" s="549"/>
      <c r="BR28" s="549"/>
      <c r="BS28" s="549"/>
      <c r="BT28" s="549"/>
      <c r="BU28" s="549"/>
      <c r="BV28" s="549"/>
      <c r="BW28" s="549"/>
      <c r="BX28" s="549"/>
      <c r="BY28" s="549"/>
      <c r="BZ28" s="549"/>
      <c r="CA28" s="549"/>
      <c r="CB28" s="549"/>
      <c r="CC28" s="549"/>
      <c r="CD28" s="549"/>
      <c r="CE28" s="549"/>
      <c r="CF28" s="549"/>
      <c r="CG28" s="549"/>
      <c r="CH28" s="549"/>
      <c r="CI28" s="549"/>
      <c r="CJ28" s="549"/>
      <c r="CK28" s="549"/>
      <c r="CL28" s="549"/>
      <c r="CM28" s="549"/>
      <c r="CN28" s="549"/>
      <c r="CO28" s="549"/>
      <c r="CP28" s="549"/>
      <c r="CQ28" s="549"/>
      <c r="CR28" s="549"/>
      <c r="CS28" s="549"/>
      <c r="CT28" s="549"/>
      <c r="CU28" s="549"/>
      <c r="CV28" s="549"/>
      <c r="CW28" s="549"/>
      <c r="CX28" s="549"/>
      <c r="CY28" s="549"/>
      <c r="CZ28" s="549"/>
      <c r="DA28" s="549"/>
      <c r="DB28" s="549"/>
      <c r="DC28" s="549"/>
      <c r="DD28" s="549"/>
      <c r="DE28" s="549"/>
      <c r="DF28" s="549"/>
      <c r="DG28" s="549"/>
      <c r="DH28" s="549"/>
      <c r="DI28" s="549"/>
      <c r="DJ28" s="549"/>
      <c r="DK28" s="549"/>
      <c r="DL28" s="549"/>
      <c r="DM28" s="549"/>
      <c r="DN28" s="549"/>
      <c r="DO28" s="549"/>
      <c r="DP28" s="549"/>
      <c r="DQ28" s="549"/>
      <c r="DR28" s="549"/>
      <c r="DS28" s="549"/>
      <c r="DT28" s="549"/>
      <c r="DU28" s="549"/>
      <c r="DV28" s="549"/>
      <c r="DW28" s="549"/>
      <c r="DX28" s="549"/>
      <c r="DY28" s="549"/>
      <c r="DZ28" s="549"/>
      <c r="EA28" s="549"/>
      <c r="EB28" s="549"/>
      <c r="EC28" s="549"/>
      <c r="ED28" s="549"/>
      <c r="EE28" s="549"/>
      <c r="EF28" s="549"/>
      <c r="EG28" s="549"/>
      <c r="EH28" s="549"/>
      <c r="EI28" s="549"/>
      <c r="EJ28" s="549"/>
      <c r="EK28" s="549"/>
      <c r="EL28" s="549"/>
      <c r="EM28" s="549"/>
      <c r="EN28" s="549"/>
      <c r="EO28" s="549"/>
    </row>
    <row r="29" spans="1:14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c r="BN29" s="549"/>
      <c r="BO29" s="549"/>
      <c r="BP29" s="549"/>
      <c r="BQ29" s="549"/>
      <c r="BR29" s="549"/>
      <c r="BS29" s="549"/>
      <c r="BT29" s="549"/>
      <c r="BU29" s="549"/>
      <c r="BV29" s="549"/>
      <c r="BW29" s="549"/>
      <c r="BX29" s="549"/>
      <c r="BY29" s="549"/>
      <c r="BZ29" s="549"/>
      <c r="CA29" s="549"/>
      <c r="CB29" s="549"/>
      <c r="CC29" s="549"/>
      <c r="CD29" s="549"/>
      <c r="CE29" s="549"/>
      <c r="CF29" s="549"/>
      <c r="CG29" s="549"/>
      <c r="CH29" s="549"/>
      <c r="CI29" s="549"/>
      <c r="CJ29" s="549"/>
      <c r="CK29" s="549"/>
      <c r="CL29" s="549"/>
      <c r="CM29" s="549"/>
      <c r="CN29" s="549"/>
      <c r="CO29" s="549"/>
      <c r="CP29" s="549"/>
      <c r="CQ29" s="549"/>
      <c r="CR29" s="549"/>
      <c r="CS29" s="549"/>
      <c r="CT29" s="549"/>
      <c r="CU29" s="549"/>
      <c r="CV29" s="549"/>
      <c r="CW29" s="549"/>
      <c r="CX29" s="549"/>
      <c r="CY29" s="549"/>
      <c r="CZ29" s="549"/>
      <c r="DA29" s="549"/>
      <c r="DB29" s="549"/>
      <c r="DC29" s="549"/>
      <c r="DD29" s="549"/>
      <c r="DE29" s="549"/>
      <c r="DF29" s="549"/>
      <c r="DG29" s="549"/>
      <c r="DH29" s="549"/>
      <c r="DI29" s="549"/>
      <c r="DJ29" s="549"/>
      <c r="DK29" s="549"/>
      <c r="DL29" s="549"/>
      <c r="DM29" s="549"/>
      <c r="DN29" s="549"/>
      <c r="DO29" s="549"/>
      <c r="DP29" s="549"/>
      <c r="DQ29" s="549"/>
      <c r="DR29" s="549"/>
      <c r="DS29" s="549"/>
      <c r="DT29" s="549"/>
      <c r="DU29" s="549"/>
      <c r="DV29" s="549"/>
      <c r="DW29" s="549"/>
      <c r="DX29" s="549"/>
      <c r="DY29" s="549"/>
      <c r="DZ29" s="549"/>
      <c r="EA29" s="549"/>
      <c r="EB29" s="549"/>
      <c r="EC29" s="549"/>
      <c r="ED29" s="549"/>
      <c r="EE29" s="549"/>
      <c r="EF29" s="549"/>
      <c r="EG29" s="549"/>
      <c r="EH29" s="549"/>
      <c r="EI29" s="549"/>
      <c r="EJ29" s="549"/>
      <c r="EK29" s="549"/>
      <c r="EL29" s="549"/>
      <c r="EM29" s="549"/>
      <c r="EN29" s="549"/>
      <c r="EO29" s="549"/>
    </row>
    <row r="30" spans="1:14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c r="BN30" s="549"/>
      <c r="BO30" s="549"/>
      <c r="BP30" s="549"/>
      <c r="BQ30" s="549"/>
      <c r="BR30" s="549"/>
      <c r="BS30" s="549"/>
      <c r="BT30" s="549"/>
      <c r="BU30" s="549"/>
      <c r="BV30" s="549"/>
      <c r="BW30" s="549"/>
      <c r="BX30" s="549"/>
      <c r="BY30" s="549"/>
      <c r="BZ30" s="549"/>
      <c r="CA30" s="549"/>
      <c r="CB30" s="549"/>
      <c r="CC30" s="549"/>
      <c r="CD30" s="549"/>
      <c r="CE30" s="549"/>
      <c r="CF30" s="549"/>
      <c r="CG30" s="549"/>
      <c r="CH30" s="549"/>
      <c r="CI30" s="549"/>
      <c r="CJ30" s="549"/>
      <c r="CK30" s="549"/>
      <c r="CL30" s="549"/>
      <c r="CM30" s="549"/>
      <c r="CN30" s="549"/>
      <c r="CO30" s="549"/>
      <c r="CP30" s="549"/>
      <c r="CQ30" s="549"/>
      <c r="CR30" s="549"/>
      <c r="CS30" s="549"/>
      <c r="CT30" s="549"/>
      <c r="CU30" s="549"/>
      <c r="CV30" s="549"/>
      <c r="CW30" s="549"/>
      <c r="CX30" s="549"/>
      <c r="CY30" s="549"/>
      <c r="CZ30" s="549"/>
      <c r="DA30" s="549"/>
      <c r="DB30" s="549"/>
      <c r="DC30" s="549"/>
      <c r="DD30" s="549"/>
      <c r="DE30" s="549"/>
      <c r="DF30" s="549"/>
      <c r="DG30" s="549"/>
      <c r="DH30" s="549"/>
      <c r="DI30" s="549"/>
      <c r="DJ30" s="549"/>
      <c r="DK30" s="549"/>
      <c r="DL30" s="549"/>
      <c r="DM30" s="549"/>
      <c r="DN30" s="549"/>
      <c r="DO30" s="549"/>
      <c r="DP30" s="549"/>
      <c r="DQ30" s="549"/>
      <c r="DR30" s="549"/>
      <c r="DS30" s="549"/>
      <c r="DT30" s="549"/>
      <c r="DU30" s="549"/>
      <c r="DV30" s="549"/>
      <c r="DW30" s="549"/>
      <c r="DX30" s="549"/>
      <c r="DY30" s="549"/>
      <c r="DZ30" s="549"/>
      <c r="EA30" s="549"/>
      <c r="EB30" s="549"/>
      <c r="EC30" s="549"/>
      <c r="ED30" s="549"/>
      <c r="EE30" s="549"/>
      <c r="EF30" s="549"/>
      <c r="EG30" s="549"/>
      <c r="EH30" s="549"/>
      <c r="EI30" s="549"/>
      <c r="EJ30" s="549"/>
      <c r="EK30" s="549"/>
      <c r="EL30" s="549"/>
      <c r="EM30" s="549"/>
      <c r="EN30" s="549"/>
      <c r="EO30" s="549"/>
    </row>
    <row r="31" spans="1:14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c r="BN31" s="549"/>
      <c r="BO31" s="549"/>
      <c r="BP31" s="549"/>
      <c r="BQ31" s="549"/>
      <c r="BR31" s="549"/>
      <c r="BS31" s="549"/>
      <c r="BT31" s="549"/>
      <c r="BU31" s="549"/>
      <c r="BV31" s="549"/>
      <c r="BW31" s="549"/>
      <c r="BX31" s="549"/>
      <c r="BY31" s="549"/>
      <c r="BZ31" s="549"/>
      <c r="CA31" s="549"/>
      <c r="CB31" s="549"/>
      <c r="CC31" s="549"/>
      <c r="CD31" s="549"/>
      <c r="CE31" s="549"/>
      <c r="CF31" s="549"/>
      <c r="CG31" s="549"/>
      <c r="CH31" s="549"/>
      <c r="CI31" s="549"/>
      <c r="CJ31" s="549"/>
      <c r="CK31" s="549"/>
      <c r="CL31" s="549"/>
      <c r="CM31" s="549"/>
      <c r="CN31" s="549"/>
      <c r="CO31" s="549"/>
      <c r="CP31" s="549"/>
      <c r="CQ31" s="549"/>
      <c r="CR31" s="549"/>
      <c r="CS31" s="549"/>
      <c r="CT31" s="549"/>
      <c r="CU31" s="549"/>
      <c r="CV31" s="549"/>
      <c r="CW31" s="549"/>
      <c r="CX31" s="549"/>
      <c r="CY31" s="549"/>
      <c r="CZ31" s="549"/>
      <c r="DA31" s="549"/>
      <c r="DB31" s="549"/>
      <c r="DC31" s="549"/>
      <c r="DD31" s="549"/>
      <c r="DE31" s="549"/>
      <c r="DF31" s="549"/>
      <c r="DG31" s="549"/>
      <c r="DH31" s="549"/>
      <c r="DI31" s="549"/>
      <c r="DJ31" s="549"/>
      <c r="DK31" s="549"/>
      <c r="DL31" s="549"/>
      <c r="DM31" s="549"/>
      <c r="DN31" s="549"/>
      <c r="DO31" s="549"/>
      <c r="DP31" s="549"/>
      <c r="DQ31" s="549"/>
      <c r="DR31" s="549"/>
      <c r="DS31" s="549"/>
      <c r="DT31" s="549"/>
      <c r="DU31" s="549"/>
      <c r="DV31" s="549"/>
      <c r="DW31" s="549"/>
      <c r="DX31" s="549"/>
      <c r="DY31" s="549"/>
      <c r="DZ31" s="549"/>
      <c r="EA31" s="549"/>
      <c r="EB31" s="549"/>
      <c r="EC31" s="549"/>
      <c r="ED31" s="549"/>
      <c r="EE31" s="549"/>
      <c r="EF31" s="549"/>
      <c r="EG31" s="549"/>
      <c r="EH31" s="549"/>
      <c r="EI31" s="549"/>
      <c r="EJ31" s="549"/>
      <c r="EK31" s="549"/>
      <c r="EL31" s="549"/>
      <c r="EM31" s="549"/>
      <c r="EN31" s="549"/>
      <c r="EO31" s="549"/>
    </row>
    <row r="32" spans="1:14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c r="BN32" s="549"/>
      <c r="BO32" s="549"/>
      <c r="BP32" s="549"/>
      <c r="BQ32" s="549"/>
      <c r="BR32" s="549"/>
      <c r="BS32" s="549"/>
      <c r="BT32" s="549"/>
      <c r="BU32" s="549"/>
      <c r="BV32" s="549"/>
      <c r="BW32" s="549"/>
      <c r="BX32" s="549"/>
      <c r="BY32" s="549"/>
      <c r="BZ32" s="549"/>
      <c r="CA32" s="549"/>
      <c r="CB32" s="549"/>
      <c r="CC32" s="549"/>
      <c r="CD32" s="549"/>
      <c r="CE32" s="549"/>
      <c r="CF32" s="549"/>
      <c r="CG32" s="549"/>
      <c r="CH32" s="549"/>
      <c r="CI32" s="549"/>
      <c r="CJ32" s="549"/>
      <c r="CK32" s="549"/>
      <c r="CL32" s="549"/>
      <c r="CM32" s="549"/>
      <c r="CN32" s="549"/>
      <c r="CO32" s="549"/>
      <c r="CP32" s="549"/>
      <c r="CQ32" s="549"/>
      <c r="CR32" s="549"/>
      <c r="CS32" s="549"/>
      <c r="CT32" s="549"/>
      <c r="CU32" s="549"/>
      <c r="CV32" s="549"/>
      <c r="CW32" s="549"/>
      <c r="CX32" s="549"/>
      <c r="CY32" s="549"/>
      <c r="CZ32" s="549"/>
      <c r="DA32" s="549"/>
      <c r="DB32" s="549"/>
      <c r="DC32" s="549"/>
      <c r="DD32" s="549"/>
      <c r="DE32" s="549"/>
      <c r="DF32" s="549"/>
      <c r="DG32" s="549"/>
      <c r="DH32" s="549"/>
      <c r="DI32" s="549"/>
      <c r="DJ32" s="549"/>
      <c r="DK32" s="549"/>
      <c r="DL32" s="549"/>
      <c r="DM32" s="549"/>
      <c r="DN32" s="549"/>
      <c r="DO32" s="549"/>
      <c r="DP32" s="549"/>
      <c r="DQ32" s="549"/>
      <c r="DR32" s="549"/>
      <c r="DS32" s="549"/>
      <c r="DT32" s="549"/>
      <c r="DU32" s="549"/>
      <c r="DV32" s="549"/>
      <c r="DW32" s="549"/>
      <c r="DX32" s="549"/>
      <c r="DY32" s="549"/>
      <c r="DZ32" s="549"/>
      <c r="EA32" s="549"/>
      <c r="EB32" s="549"/>
      <c r="EC32" s="549"/>
      <c r="ED32" s="549"/>
      <c r="EE32" s="549"/>
      <c r="EF32" s="549"/>
      <c r="EG32" s="549"/>
      <c r="EH32" s="549"/>
      <c r="EI32" s="549"/>
      <c r="EJ32" s="549"/>
      <c r="EK32" s="549"/>
      <c r="EL32" s="549"/>
      <c r="EM32" s="549"/>
      <c r="EN32" s="549"/>
      <c r="EO32" s="549"/>
    </row>
    <row r="33" spans="1:14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c r="BN33" s="549"/>
      <c r="BO33" s="549"/>
      <c r="BP33" s="549"/>
      <c r="BQ33" s="549"/>
      <c r="BR33" s="549"/>
      <c r="BS33" s="549"/>
      <c r="BT33" s="549"/>
      <c r="BU33" s="549"/>
      <c r="BV33" s="549"/>
      <c r="BW33" s="549"/>
      <c r="BX33" s="549"/>
      <c r="BY33" s="549"/>
      <c r="BZ33" s="549"/>
      <c r="CA33" s="549"/>
      <c r="CB33" s="549"/>
      <c r="CC33" s="549"/>
      <c r="CD33" s="549"/>
      <c r="CE33" s="549"/>
      <c r="CF33" s="549"/>
      <c r="CG33" s="549"/>
      <c r="CH33" s="549"/>
      <c r="CI33" s="549"/>
      <c r="CJ33" s="549"/>
      <c r="CK33" s="549"/>
      <c r="CL33" s="549"/>
      <c r="CM33" s="549"/>
      <c r="CN33" s="549"/>
      <c r="CO33" s="549"/>
      <c r="CP33" s="549"/>
      <c r="CQ33" s="549"/>
      <c r="CR33" s="549"/>
      <c r="CS33" s="549"/>
      <c r="CT33" s="549"/>
      <c r="CU33" s="549"/>
      <c r="CV33" s="549"/>
      <c r="CW33" s="549"/>
      <c r="CX33" s="549"/>
      <c r="CY33" s="549"/>
      <c r="CZ33" s="549"/>
      <c r="DA33" s="549"/>
      <c r="DB33" s="549"/>
      <c r="DC33" s="549"/>
      <c r="DD33" s="549"/>
      <c r="DE33" s="549"/>
      <c r="DF33" s="549"/>
      <c r="DG33" s="549"/>
      <c r="DH33" s="549"/>
      <c r="DI33" s="549"/>
      <c r="DJ33" s="549"/>
      <c r="DK33" s="549"/>
      <c r="DL33" s="549"/>
      <c r="DM33" s="549"/>
      <c r="DN33" s="549"/>
      <c r="DO33" s="549"/>
      <c r="DP33" s="549"/>
      <c r="DQ33" s="549"/>
      <c r="DR33" s="549"/>
      <c r="DS33" s="549"/>
      <c r="DT33" s="549"/>
      <c r="DU33" s="549"/>
      <c r="DV33" s="549"/>
      <c r="DW33" s="549"/>
      <c r="DX33" s="549"/>
      <c r="DY33" s="549"/>
      <c r="DZ33" s="549"/>
      <c r="EA33" s="549"/>
      <c r="EB33" s="549"/>
      <c r="EC33" s="549"/>
      <c r="ED33" s="549"/>
      <c r="EE33" s="549"/>
      <c r="EF33" s="549"/>
      <c r="EG33" s="549"/>
      <c r="EH33" s="549"/>
      <c r="EI33" s="549"/>
      <c r="EJ33" s="549"/>
      <c r="EK33" s="549"/>
      <c r="EL33" s="549"/>
      <c r="EM33" s="549"/>
      <c r="EN33" s="549"/>
      <c r="EO33" s="549"/>
    </row>
    <row r="34" spans="1:14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c r="BN34" s="549"/>
      <c r="BO34" s="549"/>
      <c r="BP34" s="549"/>
      <c r="BQ34" s="549"/>
      <c r="BR34" s="549"/>
      <c r="BS34" s="549"/>
      <c r="BT34" s="549"/>
      <c r="BU34" s="549"/>
      <c r="BV34" s="549"/>
      <c r="BW34" s="549"/>
      <c r="BX34" s="549"/>
      <c r="BY34" s="549"/>
      <c r="BZ34" s="549"/>
      <c r="CA34" s="549"/>
      <c r="CB34" s="549"/>
      <c r="CC34" s="549"/>
      <c r="CD34" s="549"/>
      <c r="CE34" s="549"/>
      <c r="CF34" s="549"/>
      <c r="CG34" s="549"/>
      <c r="CH34" s="549"/>
      <c r="CI34" s="549"/>
      <c r="CJ34" s="549"/>
      <c r="CK34" s="549"/>
      <c r="CL34" s="549"/>
      <c r="CM34" s="549"/>
      <c r="CN34" s="549"/>
      <c r="CO34" s="549"/>
      <c r="CP34" s="549"/>
      <c r="CQ34" s="549"/>
      <c r="CR34" s="549"/>
      <c r="CS34" s="549"/>
      <c r="CT34" s="549"/>
      <c r="CU34" s="549"/>
      <c r="CV34" s="549"/>
      <c r="CW34" s="549"/>
      <c r="CX34" s="549"/>
      <c r="CY34" s="549"/>
      <c r="CZ34" s="549"/>
      <c r="DA34" s="549"/>
      <c r="DB34" s="549"/>
      <c r="DC34" s="549"/>
      <c r="DD34" s="549"/>
      <c r="DE34" s="549"/>
      <c r="DF34" s="549"/>
      <c r="DG34" s="549"/>
      <c r="DH34" s="549"/>
      <c r="DI34" s="549"/>
      <c r="DJ34" s="549"/>
      <c r="DK34" s="549"/>
      <c r="DL34" s="549"/>
      <c r="DM34" s="549"/>
      <c r="DN34" s="549"/>
      <c r="DO34" s="549"/>
      <c r="DP34" s="549"/>
      <c r="DQ34" s="549"/>
      <c r="DR34" s="549"/>
      <c r="DS34" s="549"/>
      <c r="DT34" s="549"/>
      <c r="DU34" s="549"/>
      <c r="DV34" s="549"/>
      <c r="DW34" s="549"/>
      <c r="DX34" s="549"/>
      <c r="DY34" s="549"/>
      <c r="DZ34" s="549"/>
      <c r="EA34" s="549"/>
      <c r="EB34" s="549"/>
      <c r="EC34" s="549"/>
      <c r="ED34" s="549"/>
      <c r="EE34" s="549"/>
      <c r="EF34" s="549"/>
      <c r="EG34" s="549"/>
      <c r="EH34" s="549"/>
      <c r="EI34" s="549"/>
      <c r="EJ34" s="549"/>
      <c r="EK34" s="549"/>
      <c r="EL34" s="549"/>
      <c r="EM34" s="549"/>
      <c r="EN34" s="549"/>
      <c r="EO34" s="549"/>
    </row>
    <row r="35" spans="1:14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c r="BN35" s="549"/>
      <c r="BO35" s="549"/>
      <c r="BP35" s="549"/>
      <c r="BQ35" s="549"/>
      <c r="BR35" s="549"/>
      <c r="BS35" s="549"/>
      <c r="BT35" s="549"/>
      <c r="BU35" s="549"/>
      <c r="BV35" s="549"/>
      <c r="BW35" s="549"/>
      <c r="BX35" s="549"/>
      <c r="BY35" s="549"/>
      <c r="BZ35" s="549"/>
      <c r="CA35" s="549"/>
      <c r="CB35" s="549"/>
      <c r="CC35" s="549"/>
      <c r="CD35" s="549"/>
      <c r="CE35" s="549"/>
      <c r="CF35" s="549"/>
      <c r="CG35" s="549"/>
      <c r="CH35" s="549"/>
      <c r="CI35" s="549"/>
      <c r="CJ35" s="549"/>
      <c r="CK35" s="549"/>
      <c r="CL35" s="549"/>
      <c r="CM35" s="549"/>
      <c r="CN35" s="549"/>
      <c r="CO35" s="549"/>
      <c r="CP35" s="549"/>
      <c r="CQ35" s="549"/>
      <c r="CR35" s="549"/>
      <c r="CS35" s="549"/>
      <c r="CT35" s="549"/>
      <c r="CU35" s="549"/>
      <c r="CV35" s="549"/>
      <c r="CW35" s="549"/>
      <c r="CX35" s="549"/>
      <c r="CY35" s="549"/>
      <c r="CZ35" s="549"/>
      <c r="DA35" s="549"/>
      <c r="DB35" s="549"/>
      <c r="DC35" s="549"/>
      <c r="DD35" s="549"/>
      <c r="DE35" s="549"/>
      <c r="DF35" s="549"/>
      <c r="DG35" s="549"/>
      <c r="DH35" s="549"/>
      <c r="DI35" s="549"/>
      <c r="DJ35" s="549"/>
      <c r="DK35" s="549"/>
      <c r="DL35" s="549"/>
      <c r="DM35" s="549"/>
      <c r="DN35" s="549"/>
      <c r="DO35" s="549"/>
      <c r="DP35" s="549"/>
      <c r="DQ35" s="549"/>
      <c r="DR35" s="549"/>
      <c r="DS35" s="549"/>
      <c r="DT35" s="549"/>
      <c r="DU35" s="549"/>
      <c r="DV35" s="549"/>
      <c r="DW35" s="549"/>
      <c r="DX35" s="549"/>
      <c r="DY35" s="549"/>
      <c r="DZ35" s="549"/>
      <c r="EA35" s="549"/>
      <c r="EB35" s="549"/>
      <c r="EC35" s="549"/>
      <c r="ED35" s="549"/>
      <c r="EE35" s="549"/>
      <c r="EF35" s="549"/>
      <c r="EG35" s="549"/>
      <c r="EH35" s="549"/>
      <c r="EI35" s="549"/>
      <c r="EJ35" s="549"/>
      <c r="EK35" s="549"/>
      <c r="EL35" s="549"/>
      <c r="EM35" s="549"/>
      <c r="EN35" s="549"/>
      <c r="EO35" s="549"/>
    </row>
    <row r="36" spans="1:14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c r="BN36" s="549"/>
      <c r="BO36" s="549"/>
      <c r="BP36" s="549"/>
      <c r="BQ36" s="549"/>
      <c r="BR36" s="549"/>
      <c r="BS36" s="549"/>
      <c r="BT36" s="549"/>
      <c r="BU36" s="549"/>
      <c r="BV36" s="549"/>
      <c r="BW36" s="549"/>
      <c r="BX36" s="549"/>
      <c r="BY36" s="549"/>
      <c r="BZ36" s="549"/>
      <c r="CA36" s="549"/>
      <c r="CB36" s="549"/>
      <c r="CC36" s="549"/>
      <c r="CD36" s="549"/>
      <c r="CE36" s="549"/>
      <c r="CF36" s="549"/>
      <c r="CG36" s="549"/>
      <c r="CH36" s="549"/>
      <c r="CI36" s="549"/>
      <c r="CJ36" s="549"/>
      <c r="CK36" s="549"/>
      <c r="CL36" s="549"/>
      <c r="CM36" s="549"/>
      <c r="CN36" s="549"/>
      <c r="CO36" s="549"/>
      <c r="CP36" s="549"/>
      <c r="CQ36" s="549"/>
      <c r="CR36" s="549"/>
      <c r="CS36" s="549"/>
      <c r="CT36" s="549"/>
      <c r="CU36" s="549"/>
      <c r="CV36" s="549"/>
      <c r="CW36" s="549"/>
      <c r="CX36" s="549"/>
      <c r="CY36" s="549"/>
      <c r="CZ36" s="549"/>
      <c r="DA36" s="549"/>
      <c r="DB36" s="549"/>
      <c r="DC36" s="549"/>
      <c r="DD36" s="549"/>
      <c r="DE36" s="549"/>
      <c r="DF36" s="549"/>
      <c r="DG36" s="549"/>
      <c r="DH36" s="549"/>
      <c r="DI36" s="549"/>
      <c r="DJ36" s="549"/>
      <c r="DK36" s="549"/>
      <c r="DL36" s="549"/>
      <c r="DM36" s="549"/>
      <c r="DN36" s="549"/>
      <c r="DO36" s="549"/>
      <c r="DP36" s="549"/>
      <c r="DQ36" s="549"/>
      <c r="DR36" s="549"/>
      <c r="DS36" s="549"/>
      <c r="DT36" s="549"/>
      <c r="DU36" s="549"/>
      <c r="DV36" s="549"/>
      <c r="DW36" s="549"/>
      <c r="DX36" s="549"/>
      <c r="DY36" s="549"/>
      <c r="DZ36" s="549"/>
      <c r="EA36" s="549"/>
      <c r="EB36" s="549"/>
      <c r="EC36" s="549"/>
      <c r="ED36" s="549"/>
      <c r="EE36" s="549"/>
      <c r="EF36" s="549"/>
      <c r="EG36" s="549"/>
      <c r="EH36" s="549"/>
      <c r="EI36" s="549"/>
      <c r="EJ36" s="549"/>
      <c r="EK36" s="549"/>
      <c r="EL36" s="549"/>
      <c r="EM36" s="549"/>
      <c r="EN36" s="549"/>
      <c r="EO36" s="549"/>
    </row>
    <row r="37" spans="1:14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c r="BN37" s="549"/>
      <c r="BO37" s="549"/>
      <c r="BP37" s="549"/>
      <c r="BQ37" s="549"/>
      <c r="BR37" s="549"/>
      <c r="BS37" s="549"/>
      <c r="BT37" s="549"/>
      <c r="BU37" s="549"/>
      <c r="BV37" s="549"/>
      <c r="BW37" s="549"/>
      <c r="BX37" s="549"/>
      <c r="BY37" s="549"/>
      <c r="BZ37" s="549"/>
      <c r="CA37" s="549"/>
      <c r="CB37" s="549"/>
      <c r="CC37" s="549"/>
      <c r="CD37" s="549"/>
      <c r="CE37" s="549"/>
      <c r="CF37" s="549"/>
      <c r="CG37" s="549"/>
      <c r="CH37" s="549"/>
      <c r="CI37" s="549"/>
      <c r="CJ37" s="549"/>
      <c r="CK37" s="549"/>
      <c r="CL37" s="549"/>
      <c r="CM37" s="549"/>
      <c r="CN37" s="549"/>
      <c r="CO37" s="549"/>
      <c r="CP37" s="549"/>
      <c r="CQ37" s="549"/>
      <c r="CR37" s="549"/>
      <c r="CS37" s="549"/>
      <c r="CT37" s="549"/>
      <c r="CU37" s="549"/>
      <c r="CV37" s="549"/>
      <c r="CW37" s="549"/>
      <c r="CX37" s="549"/>
      <c r="CY37" s="549"/>
      <c r="CZ37" s="549"/>
      <c r="DA37" s="549"/>
      <c r="DB37" s="549"/>
      <c r="DC37" s="549"/>
      <c r="DD37" s="549"/>
      <c r="DE37" s="549"/>
      <c r="DF37" s="549"/>
      <c r="DG37" s="549"/>
      <c r="DH37" s="549"/>
      <c r="DI37" s="549"/>
      <c r="DJ37" s="549"/>
      <c r="DK37" s="549"/>
      <c r="DL37" s="549"/>
      <c r="DM37" s="549"/>
      <c r="DN37" s="549"/>
      <c r="DO37" s="549"/>
      <c r="DP37" s="549"/>
      <c r="DQ37" s="549"/>
      <c r="DR37" s="549"/>
      <c r="DS37" s="549"/>
      <c r="DT37" s="549"/>
      <c r="DU37" s="549"/>
      <c r="DV37" s="549"/>
      <c r="DW37" s="549"/>
      <c r="DX37" s="549"/>
      <c r="DY37" s="549"/>
      <c r="DZ37" s="549"/>
      <c r="EA37" s="549"/>
      <c r="EB37" s="549"/>
      <c r="EC37" s="549"/>
      <c r="ED37" s="549"/>
      <c r="EE37" s="549"/>
      <c r="EF37" s="549"/>
      <c r="EG37" s="549"/>
      <c r="EH37" s="549"/>
      <c r="EI37" s="549"/>
      <c r="EJ37" s="549"/>
      <c r="EK37" s="549"/>
      <c r="EL37" s="549"/>
      <c r="EM37" s="549"/>
      <c r="EN37" s="549"/>
      <c r="EO37" s="549"/>
    </row>
    <row r="38" spans="1:14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c r="BN38" s="549"/>
      <c r="BO38" s="549"/>
      <c r="BP38" s="549"/>
      <c r="BQ38" s="549"/>
      <c r="BR38" s="549"/>
      <c r="BS38" s="549"/>
      <c r="BT38" s="549"/>
      <c r="BU38" s="549"/>
      <c r="BV38" s="549"/>
      <c r="BW38" s="549"/>
      <c r="BX38" s="549"/>
      <c r="BY38" s="549"/>
      <c r="BZ38" s="549"/>
      <c r="CA38" s="549"/>
      <c r="CB38" s="549"/>
      <c r="CC38" s="549"/>
      <c r="CD38" s="549"/>
      <c r="CE38" s="549"/>
      <c r="CF38" s="549"/>
      <c r="CG38" s="549"/>
      <c r="CH38" s="549"/>
      <c r="CI38" s="549"/>
      <c r="CJ38" s="549"/>
      <c r="CK38" s="549"/>
      <c r="CL38" s="549"/>
      <c r="CM38" s="549"/>
      <c r="CN38" s="549"/>
      <c r="CO38" s="549"/>
      <c r="CP38" s="549"/>
      <c r="CQ38" s="549"/>
      <c r="CR38" s="549"/>
      <c r="CS38" s="549"/>
      <c r="CT38" s="549"/>
      <c r="CU38" s="549"/>
      <c r="CV38" s="549"/>
      <c r="CW38" s="549"/>
      <c r="CX38" s="549"/>
      <c r="CY38" s="549"/>
      <c r="CZ38" s="549"/>
      <c r="DA38" s="549"/>
      <c r="DB38" s="549"/>
      <c r="DC38" s="549"/>
      <c r="DD38" s="549"/>
      <c r="DE38" s="549"/>
      <c r="DF38" s="549"/>
      <c r="DG38" s="549"/>
      <c r="DH38" s="549"/>
      <c r="DI38" s="549"/>
      <c r="DJ38" s="549"/>
      <c r="DK38" s="549"/>
      <c r="DL38" s="549"/>
      <c r="DM38" s="549"/>
      <c r="DN38" s="549"/>
      <c r="DO38" s="549"/>
      <c r="DP38" s="549"/>
      <c r="DQ38" s="549"/>
      <c r="DR38" s="549"/>
      <c r="DS38" s="549"/>
      <c r="DT38" s="549"/>
      <c r="DU38" s="549"/>
      <c r="DV38" s="549"/>
      <c r="DW38" s="549"/>
      <c r="DX38" s="549"/>
      <c r="DY38" s="549"/>
      <c r="DZ38" s="549"/>
      <c r="EA38" s="549"/>
      <c r="EB38" s="549"/>
      <c r="EC38" s="549"/>
      <c r="ED38" s="549"/>
      <c r="EE38" s="549"/>
      <c r="EF38" s="549"/>
      <c r="EG38" s="549"/>
      <c r="EH38" s="549"/>
      <c r="EI38" s="549"/>
      <c r="EJ38" s="549"/>
      <c r="EK38" s="549"/>
      <c r="EL38" s="549"/>
      <c r="EM38" s="549"/>
      <c r="EN38" s="549"/>
      <c r="EO38" s="549"/>
    </row>
    <row r="39" spans="1:14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c r="BN39" s="549"/>
      <c r="BO39" s="549"/>
      <c r="BP39" s="549"/>
      <c r="BQ39" s="549"/>
      <c r="BR39" s="549"/>
      <c r="BS39" s="549"/>
      <c r="BT39" s="549"/>
      <c r="BU39" s="549"/>
      <c r="BV39" s="549"/>
      <c r="BW39" s="549"/>
      <c r="BX39" s="549"/>
      <c r="BY39" s="549"/>
      <c r="BZ39" s="549"/>
      <c r="CA39" s="549"/>
      <c r="CB39" s="549"/>
      <c r="CC39" s="549"/>
      <c r="CD39" s="549"/>
      <c r="CE39" s="549"/>
      <c r="CF39" s="549"/>
      <c r="CG39" s="549"/>
      <c r="CH39" s="549"/>
      <c r="CI39" s="549"/>
      <c r="CJ39" s="549"/>
      <c r="CK39" s="549"/>
      <c r="CL39" s="549"/>
      <c r="CM39" s="549"/>
      <c r="CN39" s="549"/>
      <c r="CO39" s="549"/>
      <c r="CP39" s="549"/>
      <c r="CQ39" s="549"/>
      <c r="CR39" s="549"/>
      <c r="CS39" s="549"/>
      <c r="CT39" s="549"/>
      <c r="CU39" s="549"/>
      <c r="CV39" s="549"/>
      <c r="CW39" s="549"/>
      <c r="CX39" s="549"/>
      <c r="CY39" s="549"/>
      <c r="CZ39" s="549"/>
      <c r="DA39" s="549"/>
      <c r="DB39" s="549"/>
      <c r="DC39" s="549"/>
      <c r="DD39" s="549"/>
      <c r="DE39" s="549"/>
      <c r="DF39" s="549"/>
      <c r="DG39" s="549"/>
      <c r="DH39" s="549"/>
      <c r="DI39" s="549"/>
      <c r="DJ39" s="549"/>
      <c r="DK39" s="549"/>
      <c r="DL39" s="549"/>
      <c r="DM39" s="549"/>
      <c r="DN39" s="549"/>
      <c r="DO39" s="549"/>
      <c r="DP39" s="549"/>
      <c r="DQ39" s="549"/>
      <c r="DR39" s="549"/>
      <c r="DS39" s="549"/>
      <c r="DT39" s="549"/>
      <c r="DU39" s="549"/>
      <c r="DV39" s="549"/>
      <c r="DW39" s="549"/>
      <c r="DX39" s="549"/>
      <c r="DY39" s="549"/>
      <c r="DZ39" s="549"/>
      <c r="EA39" s="549"/>
      <c r="EB39" s="549"/>
      <c r="EC39" s="549"/>
      <c r="ED39" s="549"/>
      <c r="EE39" s="549"/>
      <c r="EF39" s="549"/>
      <c r="EG39" s="549"/>
      <c r="EH39" s="549"/>
      <c r="EI39" s="549"/>
      <c r="EJ39" s="549"/>
      <c r="EK39" s="549"/>
      <c r="EL39" s="549"/>
      <c r="EM39" s="549"/>
      <c r="EN39" s="549"/>
      <c r="EO39" s="549"/>
    </row>
    <row r="40" spans="1:14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c r="BN40" s="549"/>
      <c r="BO40" s="549"/>
      <c r="BP40" s="549"/>
      <c r="BQ40" s="549"/>
      <c r="BR40" s="549"/>
      <c r="BS40" s="549"/>
      <c r="BT40" s="549"/>
      <c r="BU40" s="549"/>
      <c r="BV40" s="549"/>
      <c r="BW40" s="549"/>
      <c r="BX40" s="549"/>
      <c r="BY40" s="549"/>
      <c r="BZ40" s="549"/>
      <c r="CA40" s="549"/>
      <c r="CB40" s="549"/>
      <c r="CC40" s="549"/>
      <c r="CD40" s="549"/>
      <c r="CE40" s="549"/>
      <c r="CF40" s="549"/>
      <c r="CG40" s="549"/>
      <c r="CH40" s="549"/>
      <c r="CI40" s="549"/>
      <c r="CJ40" s="549"/>
      <c r="CK40" s="549"/>
      <c r="CL40" s="549"/>
      <c r="CM40" s="549"/>
      <c r="CN40" s="549"/>
      <c r="CO40" s="549"/>
      <c r="CP40" s="549"/>
      <c r="CQ40" s="549"/>
      <c r="CR40" s="549"/>
      <c r="CS40" s="549"/>
      <c r="CT40" s="549"/>
      <c r="CU40" s="549"/>
      <c r="CV40" s="549"/>
      <c r="CW40" s="549"/>
      <c r="CX40" s="549"/>
      <c r="CY40" s="549"/>
      <c r="CZ40" s="549"/>
      <c r="DA40" s="549"/>
      <c r="DB40" s="549"/>
      <c r="DC40" s="549"/>
      <c r="DD40" s="549"/>
      <c r="DE40" s="549"/>
      <c r="DF40" s="549"/>
      <c r="DG40" s="549"/>
      <c r="DH40" s="549"/>
      <c r="DI40" s="549"/>
      <c r="DJ40" s="549"/>
      <c r="DK40" s="549"/>
      <c r="DL40" s="549"/>
      <c r="DM40" s="549"/>
      <c r="DN40" s="549"/>
      <c r="DO40" s="549"/>
      <c r="DP40" s="549"/>
      <c r="DQ40" s="549"/>
      <c r="DR40" s="549"/>
      <c r="DS40" s="549"/>
      <c r="DT40" s="549"/>
      <c r="DU40" s="549"/>
      <c r="DV40" s="549"/>
      <c r="DW40" s="549"/>
      <c r="DX40" s="549"/>
      <c r="DY40" s="549"/>
      <c r="DZ40" s="549"/>
      <c r="EA40" s="549"/>
      <c r="EB40" s="549"/>
      <c r="EC40" s="549"/>
      <c r="ED40" s="549"/>
      <c r="EE40" s="549"/>
      <c r="EF40" s="549"/>
      <c r="EG40" s="549"/>
      <c r="EH40" s="549"/>
      <c r="EI40" s="549"/>
      <c r="EJ40" s="549"/>
      <c r="EK40" s="549"/>
      <c r="EL40" s="549"/>
      <c r="EM40" s="549"/>
      <c r="EN40" s="549"/>
      <c r="EO40" s="549"/>
    </row>
    <row r="41" spans="1:14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c r="BN41" s="549"/>
      <c r="BO41" s="549"/>
      <c r="BP41" s="549"/>
      <c r="BQ41" s="549"/>
      <c r="BR41" s="549"/>
      <c r="BS41" s="549"/>
      <c r="BT41" s="549"/>
      <c r="BU41" s="549"/>
      <c r="BV41" s="549"/>
      <c r="BW41" s="549"/>
      <c r="BX41" s="549"/>
      <c r="BY41" s="549"/>
      <c r="BZ41" s="549"/>
      <c r="CA41" s="549"/>
      <c r="CB41" s="549"/>
      <c r="CC41" s="549"/>
      <c r="CD41" s="549"/>
      <c r="CE41" s="549"/>
      <c r="CF41" s="549"/>
      <c r="CG41" s="549"/>
      <c r="CH41" s="549"/>
      <c r="CI41" s="549"/>
      <c r="CJ41" s="549"/>
      <c r="CK41" s="549"/>
      <c r="CL41" s="549"/>
      <c r="CM41" s="549"/>
      <c r="CN41" s="549"/>
      <c r="CO41" s="549"/>
      <c r="CP41" s="549"/>
      <c r="CQ41" s="549"/>
      <c r="CR41" s="549"/>
      <c r="CS41" s="549"/>
      <c r="CT41" s="549"/>
      <c r="CU41" s="549"/>
      <c r="CV41" s="549"/>
      <c r="CW41" s="549"/>
      <c r="CX41" s="549"/>
      <c r="CY41" s="549"/>
      <c r="CZ41" s="549"/>
      <c r="DA41" s="549"/>
      <c r="DB41" s="549"/>
      <c r="DC41" s="549"/>
      <c r="DD41" s="549"/>
      <c r="DE41" s="549"/>
      <c r="DF41" s="549"/>
      <c r="DG41" s="549"/>
      <c r="DH41" s="549"/>
      <c r="DI41" s="549"/>
      <c r="DJ41" s="549"/>
      <c r="DK41" s="549"/>
      <c r="DL41" s="549"/>
      <c r="DM41" s="549"/>
      <c r="DN41" s="549"/>
      <c r="DO41" s="549"/>
      <c r="DP41" s="549"/>
      <c r="DQ41" s="549"/>
      <c r="DR41" s="549"/>
      <c r="DS41" s="549"/>
      <c r="DT41" s="549"/>
      <c r="DU41" s="549"/>
      <c r="DV41" s="549"/>
      <c r="DW41" s="549"/>
      <c r="DX41" s="549"/>
      <c r="DY41" s="549"/>
      <c r="DZ41" s="549"/>
      <c r="EA41" s="549"/>
      <c r="EB41" s="549"/>
      <c r="EC41" s="549"/>
      <c r="ED41" s="549"/>
      <c r="EE41" s="549"/>
      <c r="EF41" s="549"/>
      <c r="EG41" s="549"/>
      <c r="EH41" s="549"/>
      <c r="EI41" s="549"/>
      <c r="EJ41" s="549"/>
      <c r="EK41" s="549"/>
      <c r="EL41" s="549"/>
      <c r="EM41" s="549"/>
      <c r="EN41" s="549"/>
      <c r="EO41" s="549"/>
    </row>
    <row r="42" spans="1:14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549"/>
      <c r="BS42" s="549"/>
      <c r="BT42" s="549"/>
      <c r="BU42" s="549"/>
      <c r="BV42" s="549"/>
      <c r="BW42" s="549"/>
      <c r="BX42" s="549"/>
      <c r="BY42" s="549"/>
      <c r="BZ42" s="549"/>
      <c r="CA42" s="549"/>
      <c r="CB42" s="549"/>
      <c r="CC42" s="549"/>
      <c r="CD42" s="549"/>
      <c r="CE42" s="549"/>
      <c r="CF42" s="549"/>
      <c r="CG42" s="549"/>
      <c r="CH42" s="549"/>
      <c r="CI42" s="549"/>
      <c r="CJ42" s="549"/>
      <c r="CK42" s="549"/>
      <c r="CL42" s="549"/>
      <c r="CM42" s="549"/>
      <c r="CN42" s="549"/>
      <c r="CO42" s="549"/>
      <c r="CP42" s="549"/>
      <c r="CQ42" s="549"/>
      <c r="CR42" s="549"/>
      <c r="CS42" s="549"/>
      <c r="CT42" s="549"/>
      <c r="CU42" s="549"/>
      <c r="CV42" s="549"/>
      <c r="CW42" s="549"/>
      <c r="CX42" s="549"/>
      <c r="CY42" s="549"/>
      <c r="CZ42" s="549"/>
      <c r="DA42" s="549"/>
      <c r="DB42" s="549"/>
      <c r="DC42" s="549"/>
      <c r="DD42" s="549"/>
      <c r="DE42" s="549"/>
      <c r="DF42" s="549"/>
      <c r="DG42" s="549"/>
      <c r="DH42" s="549"/>
      <c r="DI42" s="549"/>
      <c r="DJ42" s="549"/>
      <c r="DK42" s="549"/>
      <c r="DL42" s="549"/>
      <c r="DM42" s="549"/>
      <c r="DN42" s="549"/>
      <c r="DO42" s="549"/>
      <c r="DP42" s="549"/>
      <c r="DQ42" s="549"/>
      <c r="DR42" s="549"/>
      <c r="DS42" s="549"/>
      <c r="DT42" s="549"/>
      <c r="DU42" s="549"/>
      <c r="DV42" s="549"/>
      <c r="DW42" s="549"/>
      <c r="DX42" s="549"/>
      <c r="DY42" s="549"/>
      <c r="DZ42" s="549"/>
      <c r="EA42" s="549"/>
      <c r="EB42" s="549"/>
      <c r="EC42" s="549"/>
      <c r="ED42" s="549"/>
      <c r="EE42" s="549"/>
      <c r="EF42" s="549"/>
      <c r="EG42" s="549"/>
      <c r="EH42" s="549"/>
      <c r="EI42" s="549"/>
      <c r="EJ42" s="549"/>
      <c r="EK42" s="549"/>
      <c r="EL42" s="549"/>
      <c r="EM42" s="549"/>
      <c r="EN42" s="549"/>
      <c r="EO42" s="549"/>
    </row>
    <row r="43" spans="1:14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549"/>
      <c r="BS43" s="549"/>
      <c r="BT43" s="549"/>
      <c r="BU43" s="549"/>
      <c r="BV43" s="549"/>
      <c r="BW43" s="549"/>
      <c r="BX43" s="549"/>
      <c r="BY43" s="549"/>
      <c r="BZ43" s="549"/>
      <c r="CA43" s="549"/>
      <c r="CB43" s="549"/>
      <c r="CC43" s="549"/>
      <c r="CD43" s="549"/>
      <c r="CE43" s="549"/>
      <c r="CF43" s="549"/>
      <c r="CG43" s="549"/>
      <c r="CH43" s="549"/>
      <c r="CI43" s="549"/>
      <c r="CJ43" s="549"/>
      <c r="CK43" s="549"/>
      <c r="CL43" s="549"/>
      <c r="CM43" s="549"/>
      <c r="CN43" s="549"/>
      <c r="CO43" s="549"/>
      <c r="CP43" s="549"/>
      <c r="CQ43" s="549"/>
      <c r="CR43" s="549"/>
      <c r="CS43" s="549"/>
      <c r="CT43" s="549"/>
      <c r="CU43" s="549"/>
      <c r="CV43" s="549"/>
      <c r="CW43" s="549"/>
      <c r="CX43" s="549"/>
      <c r="CY43" s="549"/>
      <c r="CZ43" s="549"/>
      <c r="DA43" s="549"/>
      <c r="DB43" s="549"/>
      <c r="DC43" s="549"/>
      <c r="DD43" s="549"/>
      <c r="DE43" s="549"/>
      <c r="DF43" s="549"/>
      <c r="DG43" s="549"/>
      <c r="DH43" s="549"/>
      <c r="DI43" s="549"/>
      <c r="DJ43" s="549"/>
      <c r="DK43" s="549"/>
      <c r="DL43" s="549"/>
      <c r="DM43" s="549"/>
      <c r="DN43" s="549"/>
      <c r="DO43" s="549"/>
      <c r="DP43" s="549"/>
      <c r="DQ43" s="549"/>
      <c r="DR43" s="549"/>
      <c r="DS43" s="549"/>
      <c r="DT43" s="549"/>
      <c r="DU43" s="549"/>
      <c r="DV43" s="549"/>
      <c r="DW43" s="549"/>
      <c r="DX43" s="549"/>
      <c r="DY43" s="549"/>
      <c r="DZ43" s="549"/>
      <c r="EA43" s="549"/>
      <c r="EB43" s="549"/>
      <c r="EC43" s="549"/>
      <c r="ED43" s="549"/>
      <c r="EE43" s="549"/>
      <c r="EF43" s="549"/>
      <c r="EG43" s="549"/>
      <c r="EH43" s="549"/>
      <c r="EI43" s="549"/>
      <c r="EJ43" s="549"/>
      <c r="EK43" s="549"/>
      <c r="EL43" s="549"/>
      <c r="EM43" s="549"/>
      <c r="EN43" s="549"/>
      <c r="EO43" s="549"/>
    </row>
    <row r="44" spans="1:14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c r="BN44" s="549"/>
      <c r="BO44" s="549"/>
      <c r="BP44" s="549"/>
      <c r="BQ44" s="549"/>
      <c r="BR44" s="549"/>
      <c r="BS44" s="549"/>
      <c r="BT44" s="549"/>
      <c r="BU44" s="549"/>
      <c r="BV44" s="549"/>
      <c r="BW44" s="549"/>
      <c r="BX44" s="549"/>
      <c r="BY44" s="549"/>
      <c r="BZ44" s="549"/>
      <c r="CA44" s="549"/>
      <c r="CB44" s="549"/>
      <c r="CC44" s="549"/>
      <c r="CD44" s="549"/>
      <c r="CE44" s="549"/>
      <c r="CF44" s="549"/>
      <c r="CG44" s="549"/>
      <c r="CH44" s="549"/>
      <c r="CI44" s="549"/>
      <c r="CJ44" s="549"/>
      <c r="CK44" s="549"/>
      <c r="CL44" s="549"/>
      <c r="CM44" s="549"/>
      <c r="CN44" s="549"/>
      <c r="CO44" s="549"/>
      <c r="CP44" s="549"/>
      <c r="CQ44" s="549"/>
      <c r="CR44" s="549"/>
      <c r="CS44" s="549"/>
      <c r="CT44" s="549"/>
      <c r="CU44" s="549"/>
      <c r="CV44" s="549"/>
      <c r="CW44" s="549"/>
      <c r="CX44" s="549"/>
      <c r="CY44" s="549"/>
      <c r="CZ44" s="549"/>
      <c r="DA44" s="549"/>
      <c r="DB44" s="549"/>
      <c r="DC44" s="549"/>
      <c r="DD44" s="549"/>
      <c r="DE44" s="549"/>
      <c r="DF44" s="549"/>
      <c r="DG44" s="549"/>
      <c r="DH44" s="549"/>
      <c r="DI44" s="549"/>
      <c r="DJ44" s="549"/>
      <c r="DK44" s="549"/>
      <c r="DL44" s="549"/>
      <c r="DM44" s="549"/>
      <c r="DN44" s="549"/>
      <c r="DO44" s="549"/>
      <c r="DP44" s="549"/>
      <c r="DQ44" s="549"/>
      <c r="DR44" s="549"/>
      <c r="DS44" s="549"/>
      <c r="DT44" s="549"/>
      <c r="DU44" s="549"/>
      <c r="DV44" s="549"/>
      <c r="DW44" s="549"/>
      <c r="DX44" s="549"/>
      <c r="DY44" s="549"/>
      <c r="DZ44" s="549"/>
      <c r="EA44" s="549"/>
      <c r="EB44" s="549"/>
      <c r="EC44" s="549"/>
      <c r="ED44" s="549"/>
      <c r="EE44" s="549"/>
      <c r="EF44" s="549"/>
      <c r="EG44" s="549"/>
      <c r="EH44" s="549"/>
      <c r="EI44" s="549"/>
      <c r="EJ44" s="549"/>
      <c r="EK44" s="549"/>
      <c r="EL44" s="549"/>
      <c r="EM44" s="549"/>
      <c r="EN44" s="549"/>
      <c r="EO44" s="549"/>
    </row>
    <row r="45" spans="1:14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c r="BN45" s="549"/>
      <c r="BO45" s="549"/>
      <c r="BP45" s="549"/>
      <c r="BQ45" s="549"/>
      <c r="BR45" s="549"/>
      <c r="BS45" s="549"/>
      <c r="BT45" s="549"/>
      <c r="BU45" s="549"/>
      <c r="BV45" s="549"/>
      <c r="BW45" s="549"/>
      <c r="BX45" s="549"/>
      <c r="BY45" s="549"/>
      <c r="BZ45" s="549"/>
      <c r="CA45" s="549"/>
      <c r="CB45" s="549"/>
      <c r="CC45" s="549"/>
      <c r="CD45" s="549"/>
      <c r="CE45" s="549"/>
      <c r="CF45" s="549"/>
      <c r="CG45" s="549"/>
      <c r="CH45" s="549"/>
      <c r="CI45" s="549"/>
      <c r="CJ45" s="549"/>
      <c r="CK45" s="549"/>
      <c r="CL45" s="549"/>
      <c r="CM45" s="549"/>
      <c r="CN45" s="549"/>
      <c r="CO45" s="549"/>
      <c r="CP45" s="549"/>
      <c r="CQ45" s="549"/>
      <c r="CR45" s="549"/>
      <c r="CS45" s="549"/>
      <c r="CT45" s="549"/>
      <c r="CU45" s="549"/>
      <c r="CV45" s="549"/>
      <c r="CW45" s="549"/>
      <c r="CX45" s="549"/>
      <c r="CY45" s="549"/>
      <c r="CZ45" s="549"/>
      <c r="DA45" s="549"/>
      <c r="DB45" s="549"/>
      <c r="DC45" s="549"/>
      <c r="DD45" s="549"/>
      <c r="DE45" s="549"/>
      <c r="DF45" s="549"/>
      <c r="DG45" s="549"/>
      <c r="DH45" s="549"/>
      <c r="DI45" s="549"/>
      <c r="DJ45" s="549"/>
      <c r="DK45" s="549"/>
      <c r="DL45" s="549"/>
      <c r="DM45" s="549"/>
      <c r="DN45" s="549"/>
      <c r="DO45" s="549"/>
      <c r="DP45" s="549"/>
      <c r="DQ45" s="549"/>
      <c r="DR45" s="549"/>
      <c r="DS45" s="549"/>
      <c r="DT45" s="549"/>
      <c r="DU45" s="549"/>
      <c r="DV45" s="549"/>
      <c r="DW45" s="549"/>
      <c r="DX45" s="549"/>
      <c r="DY45" s="549"/>
      <c r="DZ45" s="549"/>
      <c r="EA45" s="549"/>
      <c r="EB45" s="549"/>
      <c r="EC45" s="549"/>
      <c r="ED45" s="549"/>
      <c r="EE45" s="549"/>
      <c r="EF45" s="549"/>
      <c r="EG45" s="549"/>
      <c r="EH45" s="549"/>
      <c r="EI45" s="549"/>
      <c r="EJ45" s="549"/>
      <c r="EK45" s="549"/>
      <c r="EL45" s="549"/>
      <c r="EM45" s="549"/>
      <c r="EN45" s="549"/>
      <c r="EO45" s="549"/>
    </row>
    <row r="46" spans="1:14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c r="BP46" s="549"/>
      <c r="BQ46" s="549"/>
      <c r="BR46" s="549"/>
      <c r="BS46" s="549"/>
      <c r="BT46" s="549"/>
      <c r="BU46" s="549"/>
      <c r="BV46" s="549"/>
      <c r="BW46" s="549"/>
      <c r="BX46" s="549"/>
      <c r="BY46" s="549"/>
      <c r="BZ46" s="549"/>
      <c r="CA46" s="549"/>
      <c r="CB46" s="549"/>
      <c r="CC46" s="549"/>
      <c r="CD46" s="549"/>
      <c r="CE46" s="549"/>
      <c r="CF46" s="549"/>
      <c r="CG46" s="549"/>
      <c r="CH46" s="549"/>
      <c r="CI46" s="549"/>
      <c r="CJ46" s="549"/>
      <c r="CK46" s="549"/>
      <c r="CL46" s="549"/>
      <c r="CM46" s="549"/>
      <c r="CN46" s="549"/>
      <c r="CO46" s="549"/>
      <c r="CP46" s="549"/>
      <c r="CQ46" s="549"/>
      <c r="CR46" s="549"/>
      <c r="CS46" s="549"/>
      <c r="CT46" s="549"/>
      <c r="CU46" s="549"/>
      <c r="CV46" s="549"/>
      <c r="CW46" s="549"/>
      <c r="CX46" s="549"/>
      <c r="CY46" s="549"/>
      <c r="CZ46" s="549"/>
      <c r="DA46" s="549"/>
      <c r="DB46" s="549"/>
      <c r="DC46" s="549"/>
      <c r="DD46" s="549"/>
      <c r="DE46" s="549"/>
      <c r="DF46" s="549"/>
      <c r="DG46" s="549"/>
      <c r="DH46" s="549"/>
      <c r="DI46" s="549"/>
      <c r="DJ46" s="549"/>
      <c r="DK46" s="549"/>
      <c r="DL46" s="549"/>
      <c r="DM46" s="549"/>
      <c r="DN46" s="549"/>
      <c r="DO46" s="549"/>
      <c r="DP46" s="549"/>
      <c r="DQ46" s="549"/>
      <c r="DR46" s="549"/>
      <c r="DS46" s="549"/>
      <c r="DT46" s="549"/>
      <c r="DU46" s="549"/>
      <c r="DV46" s="549"/>
      <c r="DW46" s="549"/>
      <c r="DX46" s="549"/>
      <c r="DY46" s="549"/>
      <c r="DZ46" s="549"/>
      <c r="EA46" s="549"/>
      <c r="EB46" s="549"/>
      <c r="EC46" s="549"/>
      <c r="ED46" s="549"/>
      <c r="EE46" s="549"/>
      <c r="EF46" s="549"/>
      <c r="EG46" s="549"/>
      <c r="EH46" s="549"/>
      <c r="EI46" s="549"/>
      <c r="EJ46" s="549"/>
      <c r="EK46" s="549"/>
      <c r="EL46" s="549"/>
      <c r="EM46" s="549"/>
      <c r="EN46" s="549"/>
      <c r="EO46" s="549"/>
    </row>
    <row r="47" spans="1:14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c r="BP47" s="549"/>
      <c r="BQ47" s="549"/>
      <c r="BR47" s="549"/>
      <c r="BS47" s="549"/>
      <c r="BT47" s="549"/>
      <c r="BU47" s="549"/>
      <c r="BV47" s="549"/>
      <c r="BW47" s="549"/>
      <c r="BX47" s="549"/>
      <c r="BY47" s="549"/>
      <c r="BZ47" s="549"/>
      <c r="CA47" s="549"/>
      <c r="CB47" s="549"/>
      <c r="CC47" s="549"/>
      <c r="CD47" s="549"/>
      <c r="CE47" s="549"/>
      <c r="CF47" s="549"/>
      <c r="CG47" s="549"/>
      <c r="CH47" s="549"/>
      <c r="CI47" s="549"/>
      <c r="CJ47" s="549"/>
      <c r="CK47" s="549"/>
      <c r="CL47" s="549"/>
      <c r="CM47" s="549"/>
      <c r="CN47" s="549"/>
      <c r="CO47" s="549"/>
      <c r="CP47" s="549"/>
      <c r="CQ47" s="549"/>
      <c r="CR47" s="549"/>
      <c r="CS47" s="549"/>
      <c r="CT47" s="549"/>
      <c r="CU47" s="549"/>
      <c r="CV47" s="549"/>
      <c r="CW47" s="549"/>
      <c r="CX47" s="549"/>
      <c r="CY47" s="549"/>
      <c r="CZ47" s="549"/>
      <c r="DA47" s="549"/>
      <c r="DB47" s="549"/>
      <c r="DC47" s="549"/>
      <c r="DD47" s="549"/>
      <c r="DE47" s="549"/>
      <c r="DF47" s="549"/>
      <c r="DG47" s="549"/>
      <c r="DH47" s="549"/>
      <c r="DI47" s="549"/>
      <c r="DJ47" s="549"/>
      <c r="DK47" s="549"/>
      <c r="DL47" s="549"/>
      <c r="DM47" s="549"/>
      <c r="DN47" s="549"/>
      <c r="DO47" s="549"/>
      <c r="DP47" s="549"/>
      <c r="DQ47" s="549"/>
      <c r="DR47" s="549"/>
      <c r="DS47" s="549"/>
      <c r="DT47" s="549"/>
      <c r="DU47" s="549"/>
      <c r="DV47" s="549"/>
      <c r="DW47" s="549"/>
      <c r="DX47" s="549"/>
      <c r="DY47" s="549"/>
      <c r="DZ47" s="549"/>
      <c r="EA47" s="549"/>
      <c r="EB47" s="549"/>
      <c r="EC47" s="549"/>
      <c r="ED47" s="549"/>
      <c r="EE47" s="549"/>
      <c r="EF47" s="549"/>
      <c r="EG47" s="549"/>
      <c r="EH47" s="549"/>
      <c r="EI47" s="549"/>
      <c r="EJ47" s="549"/>
      <c r="EK47" s="549"/>
      <c r="EL47" s="549"/>
      <c r="EM47" s="549"/>
      <c r="EN47" s="549"/>
      <c r="EO47" s="549"/>
    </row>
    <row r="48" spans="1:14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c r="BP48" s="549"/>
      <c r="BQ48" s="549"/>
      <c r="BR48" s="549"/>
      <c r="BS48" s="549"/>
      <c r="BT48" s="549"/>
      <c r="BU48" s="549"/>
      <c r="BV48" s="549"/>
      <c r="BW48" s="549"/>
      <c r="BX48" s="549"/>
      <c r="BY48" s="549"/>
      <c r="BZ48" s="549"/>
      <c r="CA48" s="549"/>
      <c r="CB48" s="549"/>
      <c r="CC48" s="549"/>
      <c r="CD48" s="549"/>
      <c r="CE48" s="549"/>
      <c r="CF48" s="549"/>
      <c r="CG48" s="549"/>
      <c r="CH48" s="549"/>
      <c r="CI48" s="549"/>
      <c r="CJ48" s="549"/>
      <c r="CK48" s="549"/>
      <c r="CL48" s="549"/>
      <c r="CM48" s="549"/>
      <c r="CN48" s="549"/>
      <c r="CO48" s="549"/>
      <c r="CP48" s="549"/>
      <c r="CQ48" s="549"/>
      <c r="CR48" s="549"/>
      <c r="CS48" s="549"/>
      <c r="CT48" s="549"/>
      <c r="CU48" s="549"/>
      <c r="CV48" s="549"/>
      <c r="CW48" s="549"/>
      <c r="CX48" s="549"/>
      <c r="CY48" s="549"/>
      <c r="CZ48" s="549"/>
      <c r="DA48" s="549"/>
      <c r="DB48" s="549"/>
      <c r="DC48" s="549"/>
      <c r="DD48" s="549"/>
      <c r="DE48" s="549"/>
      <c r="DF48" s="549"/>
      <c r="DG48" s="549"/>
      <c r="DH48" s="549"/>
      <c r="DI48" s="549"/>
      <c r="DJ48" s="549"/>
      <c r="DK48" s="549"/>
      <c r="DL48" s="549"/>
      <c r="DM48" s="549"/>
      <c r="DN48" s="549"/>
      <c r="DO48" s="549"/>
      <c r="DP48" s="549"/>
      <c r="DQ48" s="549"/>
      <c r="DR48" s="549"/>
      <c r="DS48" s="549"/>
      <c r="DT48" s="549"/>
      <c r="DU48" s="549"/>
      <c r="DV48" s="549"/>
      <c r="DW48" s="549"/>
      <c r="DX48" s="549"/>
      <c r="DY48" s="549"/>
      <c r="DZ48" s="549"/>
      <c r="EA48" s="549"/>
      <c r="EB48" s="549"/>
      <c r="EC48" s="549"/>
      <c r="ED48" s="549"/>
      <c r="EE48" s="549"/>
      <c r="EF48" s="549"/>
      <c r="EG48" s="549"/>
      <c r="EH48" s="549"/>
      <c r="EI48" s="549"/>
      <c r="EJ48" s="549"/>
      <c r="EK48" s="549"/>
      <c r="EL48" s="549"/>
      <c r="EM48" s="549"/>
      <c r="EN48" s="549"/>
      <c r="EO48" s="549"/>
    </row>
    <row r="49" spans="1:14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c r="BP49" s="549"/>
      <c r="BQ49" s="549"/>
      <c r="BR49" s="549"/>
      <c r="BS49" s="549"/>
      <c r="BT49" s="549"/>
      <c r="BU49" s="549"/>
      <c r="BV49" s="549"/>
      <c r="BW49" s="549"/>
      <c r="BX49" s="549"/>
      <c r="BY49" s="549"/>
      <c r="BZ49" s="549"/>
      <c r="CA49" s="549"/>
      <c r="CB49" s="549"/>
      <c r="CC49" s="549"/>
      <c r="CD49" s="549"/>
      <c r="CE49" s="549"/>
      <c r="CF49" s="549"/>
      <c r="CG49" s="549"/>
      <c r="CH49" s="549"/>
      <c r="CI49" s="549"/>
      <c r="CJ49" s="549"/>
      <c r="CK49" s="549"/>
      <c r="CL49" s="549"/>
      <c r="CM49" s="549"/>
      <c r="CN49" s="549"/>
      <c r="CO49" s="549"/>
      <c r="CP49" s="549"/>
      <c r="CQ49" s="549"/>
      <c r="CR49" s="549"/>
      <c r="CS49" s="549"/>
      <c r="CT49" s="549"/>
      <c r="CU49" s="549"/>
      <c r="CV49" s="549"/>
      <c r="CW49" s="549"/>
      <c r="CX49" s="549"/>
      <c r="CY49" s="549"/>
      <c r="CZ49" s="549"/>
      <c r="DA49" s="549"/>
      <c r="DB49" s="549"/>
      <c r="DC49" s="549"/>
      <c r="DD49" s="549"/>
      <c r="DE49" s="549"/>
      <c r="DF49" s="549"/>
      <c r="DG49" s="549"/>
      <c r="DH49" s="549"/>
      <c r="DI49" s="549"/>
      <c r="DJ49" s="549"/>
      <c r="DK49" s="549"/>
      <c r="DL49" s="549"/>
      <c r="DM49" s="549"/>
      <c r="DN49" s="549"/>
      <c r="DO49" s="549"/>
      <c r="DP49" s="549"/>
      <c r="DQ49" s="549"/>
      <c r="DR49" s="549"/>
      <c r="DS49" s="549"/>
      <c r="DT49" s="549"/>
      <c r="DU49" s="549"/>
      <c r="DV49" s="549"/>
      <c r="DW49" s="549"/>
      <c r="DX49" s="549"/>
      <c r="DY49" s="549"/>
      <c r="DZ49" s="549"/>
      <c r="EA49" s="549"/>
      <c r="EB49" s="549"/>
      <c r="EC49" s="549"/>
      <c r="ED49" s="549"/>
      <c r="EE49" s="549"/>
      <c r="EF49" s="549"/>
      <c r="EG49" s="549"/>
      <c r="EH49" s="549"/>
      <c r="EI49" s="549"/>
      <c r="EJ49" s="549"/>
      <c r="EK49" s="549"/>
      <c r="EL49" s="549"/>
      <c r="EM49" s="549"/>
      <c r="EN49" s="549"/>
      <c r="EO49" s="549"/>
    </row>
    <row r="50" spans="1:14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c r="BP50" s="549"/>
      <c r="BQ50" s="549"/>
      <c r="BR50" s="549"/>
      <c r="BS50" s="549"/>
      <c r="BT50" s="549"/>
      <c r="BU50" s="549"/>
      <c r="BV50" s="549"/>
      <c r="BW50" s="549"/>
      <c r="BX50" s="549"/>
      <c r="BY50" s="549"/>
      <c r="BZ50" s="549"/>
      <c r="CA50" s="549"/>
      <c r="CB50" s="549"/>
      <c r="CC50" s="549"/>
      <c r="CD50" s="549"/>
      <c r="CE50" s="549"/>
      <c r="CF50" s="549"/>
      <c r="CG50" s="549"/>
      <c r="CH50" s="549"/>
      <c r="CI50" s="549"/>
      <c r="CJ50" s="549"/>
      <c r="CK50" s="549"/>
      <c r="CL50" s="549"/>
      <c r="CM50" s="549"/>
      <c r="CN50" s="549"/>
      <c r="CO50" s="549"/>
      <c r="CP50" s="549"/>
      <c r="CQ50" s="549"/>
      <c r="CR50" s="549"/>
      <c r="CS50" s="549"/>
      <c r="CT50" s="549"/>
      <c r="CU50" s="549"/>
      <c r="CV50" s="549"/>
      <c r="CW50" s="549"/>
      <c r="CX50" s="549"/>
      <c r="CY50" s="549"/>
      <c r="CZ50" s="549"/>
      <c r="DA50" s="549"/>
      <c r="DB50" s="549"/>
      <c r="DC50" s="549"/>
      <c r="DD50" s="549"/>
      <c r="DE50" s="549"/>
      <c r="DF50" s="549"/>
      <c r="DG50" s="549"/>
      <c r="DH50" s="549"/>
      <c r="DI50" s="549"/>
      <c r="DJ50" s="549"/>
      <c r="DK50" s="549"/>
      <c r="DL50" s="549"/>
      <c r="DM50" s="549"/>
      <c r="DN50" s="549"/>
      <c r="DO50" s="549"/>
      <c r="DP50" s="549"/>
      <c r="DQ50" s="549"/>
      <c r="DR50" s="549"/>
      <c r="DS50" s="549"/>
      <c r="DT50" s="549"/>
      <c r="DU50" s="549"/>
      <c r="DV50" s="549"/>
      <c r="DW50" s="549"/>
      <c r="DX50" s="549"/>
      <c r="DY50" s="549"/>
      <c r="DZ50" s="549"/>
      <c r="EA50" s="549"/>
      <c r="EB50" s="549"/>
      <c r="EC50" s="549"/>
      <c r="ED50" s="549"/>
      <c r="EE50" s="549"/>
      <c r="EF50" s="549"/>
      <c r="EG50" s="549"/>
      <c r="EH50" s="549"/>
      <c r="EI50" s="549"/>
      <c r="EJ50" s="549"/>
      <c r="EK50" s="549"/>
      <c r="EL50" s="549"/>
      <c r="EM50" s="549"/>
      <c r="EN50" s="549"/>
      <c r="EO50" s="549"/>
    </row>
    <row r="51" spans="1:14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c r="BP51" s="549"/>
      <c r="BQ51" s="549"/>
      <c r="BR51" s="549"/>
      <c r="BS51" s="549"/>
      <c r="BT51" s="549"/>
      <c r="BU51" s="549"/>
      <c r="BV51" s="549"/>
      <c r="BW51" s="549"/>
      <c r="BX51" s="549"/>
      <c r="BY51" s="549"/>
      <c r="BZ51" s="549"/>
      <c r="CA51" s="549"/>
      <c r="CB51" s="549"/>
      <c r="CC51" s="549"/>
      <c r="CD51" s="549"/>
      <c r="CE51" s="549"/>
      <c r="CF51" s="549"/>
      <c r="CG51" s="549"/>
      <c r="CH51" s="549"/>
      <c r="CI51" s="549"/>
      <c r="CJ51" s="549"/>
      <c r="CK51" s="549"/>
      <c r="CL51" s="549"/>
      <c r="CM51" s="549"/>
      <c r="CN51" s="549"/>
      <c r="CO51" s="549"/>
      <c r="CP51" s="549"/>
      <c r="CQ51" s="549"/>
      <c r="CR51" s="549"/>
      <c r="CS51" s="549"/>
      <c r="CT51" s="549"/>
      <c r="CU51" s="549"/>
      <c r="CV51" s="549"/>
      <c r="CW51" s="549"/>
      <c r="CX51" s="549"/>
      <c r="CY51" s="549"/>
      <c r="CZ51" s="549"/>
      <c r="DA51" s="549"/>
      <c r="DB51" s="549"/>
      <c r="DC51" s="549"/>
      <c r="DD51" s="549"/>
      <c r="DE51" s="549"/>
      <c r="DF51" s="549"/>
      <c r="DG51" s="549"/>
      <c r="DH51" s="549"/>
      <c r="DI51" s="549"/>
      <c r="DJ51" s="549"/>
      <c r="DK51" s="549"/>
      <c r="DL51" s="549"/>
      <c r="DM51" s="549"/>
      <c r="DN51" s="549"/>
      <c r="DO51" s="549"/>
      <c r="DP51" s="549"/>
      <c r="DQ51" s="549"/>
      <c r="DR51" s="549"/>
      <c r="DS51" s="549"/>
      <c r="DT51" s="549"/>
      <c r="DU51" s="549"/>
      <c r="DV51" s="549"/>
      <c r="DW51" s="549"/>
      <c r="DX51" s="549"/>
      <c r="DY51" s="549"/>
      <c r="DZ51" s="549"/>
      <c r="EA51" s="549"/>
      <c r="EB51" s="549"/>
      <c r="EC51" s="549"/>
      <c r="ED51" s="549"/>
      <c r="EE51" s="549"/>
      <c r="EF51" s="549"/>
      <c r="EG51" s="549"/>
      <c r="EH51" s="549"/>
      <c r="EI51" s="549"/>
      <c r="EJ51" s="549"/>
      <c r="EK51" s="549"/>
      <c r="EL51" s="549"/>
      <c r="EM51" s="549"/>
      <c r="EN51" s="549"/>
      <c r="EO51" s="549"/>
    </row>
    <row r="52" spans="1:14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c r="BP52" s="549"/>
      <c r="BQ52" s="549"/>
      <c r="BR52" s="549"/>
      <c r="BS52" s="549"/>
      <c r="BT52" s="549"/>
      <c r="BU52" s="549"/>
      <c r="BV52" s="549"/>
      <c r="BW52" s="549"/>
      <c r="BX52" s="549"/>
      <c r="BY52" s="549"/>
      <c r="BZ52" s="549"/>
      <c r="CA52" s="549"/>
      <c r="CB52" s="549"/>
      <c r="CC52" s="549"/>
      <c r="CD52" s="549"/>
      <c r="CE52" s="549"/>
      <c r="CF52" s="549"/>
      <c r="CG52" s="549"/>
      <c r="CH52" s="549"/>
      <c r="CI52" s="549"/>
      <c r="CJ52" s="549"/>
      <c r="CK52" s="549"/>
      <c r="CL52" s="549"/>
      <c r="CM52" s="549"/>
      <c r="CN52" s="549"/>
      <c r="CO52" s="549"/>
      <c r="CP52" s="549"/>
      <c r="CQ52" s="549"/>
      <c r="CR52" s="549"/>
      <c r="CS52" s="549"/>
      <c r="CT52" s="549"/>
      <c r="CU52" s="549"/>
      <c r="CV52" s="549"/>
      <c r="CW52" s="549"/>
      <c r="CX52" s="549"/>
      <c r="CY52" s="549"/>
      <c r="CZ52" s="549"/>
      <c r="DA52" s="549"/>
      <c r="DB52" s="549"/>
      <c r="DC52" s="549"/>
      <c r="DD52" s="549"/>
      <c r="DE52" s="549"/>
      <c r="DF52" s="549"/>
      <c r="DG52" s="549"/>
      <c r="DH52" s="549"/>
      <c r="DI52" s="549"/>
      <c r="DJ52" s="549"/>
      <c r="DK52" s="549"/>
      <c r="DL52" s="549"/>
      <c r="DM52" s="549"/>
      <c r="DN52" s="549"/>
      <c r="DO52" s="549"/>
      <c r="DP52" s="549"/>
      <c r="DQ52" s="549"/>
      <c r="DR52" s="549"/>
      <c r="DS52" s="549"/>
      <c r="DT52" s="549"/>
      <c r="DU52" s="549"/>
      <c r="DV52" s="549"/>
      <c r="DW52" s="549"/>
      <c r="DX52" s="549"/>
      <c r="DY52" s="549"/>
      <c r="DZ52" s="549"/>
      <c r="EA52" s="549"/>
      <c r="EB52" s="549"/>
      <c r="EC52" s="549"/>
      <c r="ED52" s="549"/>
      <c r="EE52" s="549"/>
      <c r="EF52" s="549"/>
      <c r="EG52" s="549"/>
      <c r="EH52" s="549"/>
      <c r="EI52" s="549"/>
      <c r="EJ52" s="549"/>
      <c r="EK52" s="549"/>
      <c r="EL52" s="549"/>
      <c r="EM52" s="549"/>
      <c r="EN52" s="549"/>
      <c r="EO52" s="549"/>
    </row>
    <row r="53" spans="1:14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c r="BP53" s="549"/>
      <c r="BQ53" s="549"/>
      <c r="BR53" s="549"/>
      <c r="BS53" s="549"/>
      <c r="BT53" s="549"/>
      <c r="BU53" s="549"/>
      <c r="BV53" s="549"/>
      <c r="BW53" s="549"/>
      <c r="BX53" s="549"/>
      <c r="BY53" s="549"/>
      <c r="BZ53" s="549"/>
      <c r="CA53" s="549"/>
      <c r="CB53" s="549"/>
      <c r="CC53" s="549"/>
      <c r="CD53" s="549"/>
      <c r="CE53" s="549"/>
      <c r="CF53" s="549"/>
      <c r="CG53" s="549"/>
      <c r="CH53" s="549"/>
      <c r="CI53" s="549"/>
      <c r="CJ53" s="549"/>
      <c r="CK53" s="549"/>
      <c r="CL53" s="549"/>
      <c r="CM53" s="549"/>
      <c r="CN53" s="549"/>
      <c r="CO53" s="549"/>
      <c r="CP53" s="549"/>
      <c r="CQ53" s="549"/>
      <c r="CR53" s="549"/>
      <c r="CS53" s="549"/>
      <c r="CT53" s="549"/>
      <c r="CU53" s="549"/>
      <c r="CV53" s="549"/>
      <c r="CW53" s="549"/>
      <c r="CX53" s="549"/>
      <c r="CY53" s="549"/>
      <c r="CZ53" s="549"/>
      <c r="DA53" s="549"/>
      <c r="DB53" s="549"/>
      <c r="DC53" s="549"/>
      <c r="DD53" s="549"/>
      <c r="DE53" s="549"/>
      <c r="DF53" s="549"/>
      <c r="DG53" s="549"/>
      <c r="DH53" s="549"/>
      <c r="DI53" s="549"/>
      <c r="DJ53" s="549"/>
      <c r="DK53" s="549"/>
      <c r="DL53" s="549"/>
      <c r="DM53" s="549"/>
      <c r="DN53" s="549"/>
      <c r="DO53" s="549"/>
      <c r="DP53" s="549"/>
      <c r="DQ53" s="549"/>
      <c r="DR53" s="549"/>
      <c r="DS53" s="549"/>
      <c r="DT53" s="549"/>
      <c r="DU53" s="549"/>
      <c r="DV53" s="549"/>
      <c r="DW53" s="549"/>
      <c r="DX53" s="549"/>
      <c r="DY53" s="549"/>
      <c r="DZ53" s="549"/>
      <c r="EA53" s="549"/>
      <c r="EB53" s="549"/>
      <c r="EC53" s="549"/>
      <c r="ED53" s="549"/>
      <c r="EE53" s="549"/>
      <c r="EF53" s="549"/>
      <c r="EG53" s="549"/>
      <c r="EH53" s="549"/>
      <c r="EI53" s="549"/>
      <c r="EJ53" s="549"/>
      <c r="EK53" s="549"/>
      <c r="EL53" s="549"/>
      <c r="EM53" s="549"/>
      <c r="EN53" s="549"/>
      <c r="EO53" s="549"/>
    </row>
    <row r="54" spans="1:14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c r="BP54" s="549"/>
      <c r="BQ54" s="549"/>
      <c r="BR54" s="549"/>
      <c r="BS54" s="549"/>
      <c r="BT54" s="549"/>
      <c r="BU54" s="549"/>
      <c r="BV54" s="549"/>
      <c r="BW54" s="549"/>
      <c r="BX54" s="549"/>
      <c r="BY54" s="549"/>
      <c r="BZ54" s="549"/>
      <c r="CA54" s="549"/>
      <c r="CB54" s="549"/>
      <c r="CC54" s="549"/>
      <c r="CD54" s="549"/>
      <c r="CE54" s="549"/>
      <c r="CF54" s="549"/>
      <c r="CG54" s="549"/>
      <c r="CH54" s="549"/>
      <c r="CI54" s="549"/>
      <c r="CJ54" s="549"/>
      <c r="CK54" s="549"/>
      <c r="CL54" s="549"/>
      <c r="CM54" s="549"/>
      <c r="CN54" s="549"/>
      <c r="CO54" s="549"/>
      <c r="CP54" s="549"/>
      <c r="CQ54" s="549"/>
      <c r="CR54" s="549"/>
      <c r="CS54" s="549"/>
      <c r="CT54" s="549"/>
      <c r="CU54" s="549"/>
      <c r="CV54" s="549"/>
      <c r="CW54" s="549"/>
      <c r="CX54" s="549"/>
      <c r="CY54" s="549"/>
      <c r="CZ54" s="549"/>
      <c r="DA54" s="549"/>
      <c r="DB54" s="549"/>
      <c r="DC54" s="549"/>
      <c r="DD54" s="549"/>
      <c r="DE54" s="549"/>
      <c r="DF54" s="549"/>
      <c r="DG54" s="549"/>
      <c r="DH54" s="549"/>
      <c r="DI54" s="549"/>
      <c r="DJ54" s="549"/>
      <c r="DK54" s="549"/>
      <c r="DL54" s="549"/>
      <c r="DM54" s="549"/>
      <c r="DN54" s="549"/>
      <c r="DO54" s="549"/>
      <c r="DP54" s="549"/>
      <c r="DQ54" s="549"/>
      <c r="DR54" s="549"/>
      <c r="DS54" s="549"/>
      <c r="DT54" s="549"/>
      <c r="DU54" s="549"/>
      <c r="DV54" s="549"/>
      <c r="DW54" s="549"/>
      <c r="DX54" s="549"/>
      <c r="DY54" s="549"/>
      <c r="DZ54" s="549"/>
      <c r="EA54" s="549"/>
      <c r="EB54" s="549"/>
      <c r="EC54" s="549"/>
      <c r="ED54" s="549"/>
      <c r="EE54" s="549"/>
      <c r="EF54" s="549"/>
      <c r="EG54" s="549"/>
      <c r="EH54" s="549"/>
      <c r="EI54" s="549"/>
      <c r="EJ54" s="549"/>
      <c r="EK54" s="549"/>
      <c r="EL54" s="549"/>
      <c r="EM54" s="549"/>
      <c r="EN54" s="549"/>
      <c r="EO54" s="549"/>
    </row>
    <row r="55" spans="1:14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c r="BP55" s="549"/>
      <c r="BQ55" s="549"/>
      <c r="BR55" s="549"/>
      <c r="BS55" s="549"/>
      <c r="BT55" s="549"/>
      <c r="BU55" s="549"/>
      <c r="BV55" s="549"/>
      <c r="BW55" s="549"/>
      <c r="BX55" s="549"/>
      <c r="BY55" s="549"/>
      <c r="BZ55" s="549"/>
      <c r="CA55" s="549"/>
      <c r="CB55" s="549"/>
      <c r="CC55" s="549"/>
      <c r="CD55" s="549"/>
      <c r="CE55" s="549"/>
      <c r="CF55" s="549"/>
      <c r="CG55" s="549"/>
      <c r="CH55" s="549"/>
      <c r="CI55" s="549"/>
      <c r="CJ55" s="549"/>
      <c r="CK55" s="549"/>
      <c r="CL55" s="549"/>
      <c r="CM55" s="549"/>
      <c r="CN55" s="549"/>
      <c r="CO55" s="549"/>
      <c r="CP55" s="549"/>
      <c r="CQ55" s="549"/>
      <c r="CR55" s="549"/>
      <c r="CS55" s="549"/>
      <c r="CT55" s="549"/>
      <c r="CU55" s="549"/>
      <c r="CV55" s="549"/>
      <c r="CW55" s="549"/>
      <c r="CX55" s="549"/>
      <c r="CY55" s="549"/>
      <c r="CZ55" s="549"/>
      <c r="DA55" s="549"/>
      <c r="DB55" s="549"/>
      <c r="DC55" s="549"/>
      <c r="DD55" s="549"/>
      <c r="DE55" s="549"/>
      <c r="DF55" s="549"/>
      <c r="DG55" s="549"/>
      <c r="DH55" s="549"/>
      <c r="DI55" s="549"/>
      <c r="DJ55" s="549"/>
      <c r="DK55" s="549"/>
      <c r="DL55" s="549"/>
      <c r="DM55" s="549"/>
      <c r="DN55" s="549"/>
      <c r="DO55" s="549"/>
      <c r="DP55" s="549"/>
      <c r="DQ55" s="549"/>
      <c r="DR55" s="549"/>
      <c r="DS55" s="549"/>
      <c r="DT55" s="549"/>
      <c r="DU55" s="549"/>
      <c r="DV55" s="549"/>
      <c r="DW55" s="549"/>
      <c r="DX55" s="549"/>
      <c r="DY55" s="549"/>
      <c r="DZ55" s="549"/>
      <c r="EA55" s="549"/>
      <c r="EB55" s="549"/>
      <c r="EC55" s="549"/>
      <c r="ED55" s="549"/>
      <c r="EE55" s="549"/>
      <c r="EF55" s="549"/>
      <c r="EG55" s="549"/>
      <c r="EH55" s="549"/>
      <c r="EI55" s="549"/>
      <c r="EJ55" s="549"/>
      <c r="EK55" s="549"/>
      <c r="EL55" s="549"/>
      <c r="EM55" s="549"/>
      <c r="EN55" s="549"/>
      <c r="EO55" s="549"/>
    </row>
    <row r="56" spans="1:14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c r="BP56" s="549"/>
      <c r="BQ56" s="549"/>
      <c r="BR56" s="549"/>
      <c r="BS56" s="549"/>
      <c r="BT56" s="549"/>
      <c r="BU56" s="549"/>
      <c r="BV56" s="549"/>
      <c r="BW56" s="549"/>
      <c r="BX56" s="549"/>
      <c r="BY56" s="549"/>
      <c r="BZ56" s="549"/>
      <c r="CA56" s="549"/>
      <c r="CB56" s="549"/>
      <c r="CC56" s="549"/>
      <c r="CD56" s="549"/>
      <c r="CE56" s="549"/>
      <c r="CF56" s="549"/>
      <c r="CG56" s="549"/>
      <c r="CH56" s="549"/>
      <c r="CI56" s="549"/>
      <c r="CJ56" s="549"/>
      <c r="CK56" s="549"/>
      <c r="CL56" s="549"/>
      <c r="CM56" s="549"/>
      <c r="CN56" s="549"/>
      <c r="CO56" s="549"/>
      <c r="CP56" s="549"/>
      <c r="CQ56" s="549"/>
      <c r="CR56" s="549"/>
      <c r="CS56" s="549"/>
      <c r="CT56" s="549"/>
      <c r="CU56" s="549"/>
      <c r="CV56" s="549"/>
      <c r="CW56" s="549"/>
      <c r="CX56" s="549"/>
      <c r="CY56" s="549"/>
      <c r="CZ56" s="549"/>
      <c r="DA56" s="549"/>
      <c r="DB56" s="549"/>
      <c r="DC56" s="549"/>
      <c r="DD56" s="549"/>
      <c r="DE56" s="549"/>
      <c r="DF56" s="549"/>
      <c r="DG56" s="549"/>
      <c r="DH56" s="549"/>
      <c r="DI56" s="549"/>
      <c r="DJ56" s="549"/>
      <c r="DK56" s="549"/>
      <c r="DL56" s="549"/>
      <c r="DM56" s="549"/>
      <c r="DN56" s="549"/>
      <c r="DO56" s="549"/>
      <c r="DP56" s="549"/>
      <c r="DQ56" s="549"/>
      <c r="DR56" s="549"/>
      <c r="DS56" s="549"/>
      <c r="DT56" s="549"/>
      <c r="DU56" s="549"/>
      <c r="DV56" s="549"/>
      <c r="DW56" s="549"/>
      <c r="DX56" s="549"/>
      <c r="DY56" s="549"/>
      <c r="DZ56" s="549"/>
      <c r="EA56" s="549"/>
      <c r="EB56" s="549"/>
      <c r="EC56" s="549"/>
      <c r="ED56" s="549"/>
      <c r="EE56" s="549"/>
      <c r="EF56" s="549"/>
      <c r="EG56" s="549"/>
      <c r="EH56" s="549"/>
      <c r="EI56" s="549"/>
      <c r="EJ56" s="549"/>
      <c r="EK56" s="549"/>
      <c r="EL56" s="549"/>
      <c r="EM56" s="549"/>
      <c r="EN56" s="549"/>
      <c r="EO56" s="549"/>
    </row>
    <row r="57" spans="1:14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c r="BP57" s="549"/>
      <c r="BQ57" s="549"/>
      <c r="BR57" s="549"/>
      <c r="BS57" s="549"/>
      <c r="BT57" s="549"/>
      <c r="BU57" s="549"/>
      <c r="BV57" s="549"/>
      <c r="BW57" s="549"/>
      <c r="BX57" s="549"/>
      <c r="BY57" s="549"/>
      <c r="BZ57" s="549"/>
      <c r="CA57" s="549"/>
      <c r="CB57" s="549"/>
      <c r="CC57" s="549"/>
      <c r="CD57" s="549"/>
      <c r="CE57" s="549"/>
      <c r="CF57" s="549"/>
      <c r="CG57" s="549"/>
      <c r="CH57" s="549"/>
      <c r="CI57" s="549"/>
      <c r="CJ57" s="549"/>
      <c r="CK57" s="549"/>
      <c r="CL57" s="549"/>
      <c r="CM57" s="549"/>
      <c r="CN57" s="549"/>
      <c r="CO57" s="549"/>
      <c r="CP57" s="549"/>
      <c r="CQ57" s="549"/>
      <c r="CR57" s="549"/>
      <c r="CS57" s="549"/>
      <c r="CT57" s="549"/>
      <c r="CU57" s="549"/>
      <c r="CV57" s="549"/>
      <c r="CW57" s="549"/>
      <c r="CX57" s="549"/>
      <c r="CY57" s="549"/>
      <c r="CZ57" s="549"/>
      <c r="DA57" s="549"/>
      <c r="DB57" s="549"/>
      <c r="DC57" s="549"/>
      <c r="DD57" s="549"/>
      <c r="DE57" s="549"/>
      <c r="DF57" s="549"/>
      <c r="DG57" s="549"/>
      <c r="DH57" s="549"/>
      <c r="DI57" s="549"/>
      <c r="DJ57" s="549"/>
      <c r="DK57" s="549"/>
      <c r="DL57" s="549"/>
      <c r="DM57" s="549"/>
      <c r="DN57" s="549"/>
      <c r="DO57" s="549"/>
      <c r="DP57" s="549"/>
      <c r="DQ57" s="549"/>
      <c r="DR57" s="549"/>
      <c r="DS57" s="549"/>
      <c r="DT57" s="549"/>
      <c r="DU57" s="549"/>
      <c r="DV57" s="549"/>
      <c r="DW57" s="549"/>
      <c r="DX57" s="549"/>
      <c r="DY57" s="549"/>
      <c r="DZ57" s="549"/>
      <c r="EA57" s="549"/>
      <c r="EB57" s="549"/>
      <c r="EC57" s="549"/>
      <c r="ED57" s="549"/>
      <c r="EE57" s="549"/>
      <c r="EF57" s="549"/>
      <c r="EG57" s="549"/>
      <c r="EH57" s="549"/>
      <c r="EI57" s="549"/>
      <c r="EJ57" s="549"/>
      <c r="EK57" s="549"/>
      <c r="EL57" s="549"/>
      <c r="EM57" s="549"/>
      <c r="EN57" s="549"/>
      <c r="EO57" s="549"/>
    </row>
    <row r="58" spans="1:14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c r="BN58" s="549"/>
      <c r="BO58" s="549"/>
      <c r="BP58" s="549"/>
      <c r="BQ58" s="549"/>
      <c r="BR58" s="549"/>
      <c r="BS58" s="549"/>
      <c r="BT58" s="549"/>
      <c r="BU58" s="549"/>
      <c r="BV58" s="549"/>
      <c r="BW58" s="549"/>
      <c r="BX58" s="549"/>
      <c r="BY58" s="549"/>
      <c r="BZ58" s="549"/>
      <c r="CA58" s="549"/>
      <c r="CB58" s="549"/>
      <c r="CC58" s="549"/>
      <c r="CD58" s="549"/>
      <c r="CE58" s="549"/>
      <c r="CF58" s="549"/>
      <c r="CG58" s="549"/>
      <c r="CH58" s="549"/>
      <c r="CI58" s="549"/>
      <c r="CJ58" s="549"/>
      <c r="CK58" s="549"/>
      <c r="CL58" s="549"/>
      <c r="CM58" s="549"/>
      <c r="CN58" s="549"/>
      <c r="CO58" s="549"/>
      <c r="CP58" s="549"/>
      <c r="CQ58" s="549"/>
      <c r="CR58" s="549"/>
      <c r="CS58" s="549"/>
      <c r="CT58" s="549"/>
      <c r="CU58" s="549"/>
      <c r="CV58" s="549"/>
      <c r="CW58" s="549"/>
      <c r="CX58" s="549"/>
      <c r="CY58" s="549"/>
      <c r="CZ58" s="549"/>
      <c r="DA58" s="549"/>
      <c r="DB58" s="549"/>
      <c r="DC58" s="549"/>
      <c r="DD58" s="549"/>
      <c r="DE58" s="549"/>
      <c r="DF58" s="549"/>
      <c r="DG58" s="549"/>
      <c r="DH58" s="549"/>
      <c r="DI58" s="549"/>
      <c r="DJ58" s="549"/>
      <c r="DK58" s="549"/>
      <c r="DL58" s="549"/>
      <c r="DM58" s="549"/>
      <c r="DN58" s="549"/>
      <c r="DO58" s="549"/>
      <c r="DP58" s="549"/>
      <c r="DQ58" s="549"/>
      <c r="DR58" s="549"/>
      <c r="DS58" s="549"/>
      <c r="DT58" s="549"/>
      <c r="DU58" s="549"/>
      <c r="DV58" s="549"/>
      <c r="DW58" s="549"/>
      <c r="DX58" s="549"/>
      <c r="DY58" s="549"/>
      <c r="DZ58" s="549"/>
      <c r="EA58" s="549"/>
      <c r="EB58" s="549"/>
      <c r="EC58" s="549"/>
      <c r="ED58" s="549"/>
      <c r="EE58" s="549"/>
      <c r="EF58" s="549"/>
      <c r="EG58" s="549"/>
      <c r="EH58" s="549"/>
      <c r="EI58" s="549"/>
      <c r="EJ58" s="549"/>
      <c r="EK58" s="549"/>
      <c r="EL58" s="549"/>
      <c r="EM58" s="549"/>
      <c r="EN58" s="549"/>
      <c r="EO58" s="549"/>
    </row>
    <row r="59" spans="1:14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c r="BN59" s="549"/>
      <c r="BO59" s="549"/>
      <c r="BP59" s="549"/>
      <c r="BQ59" s="549"/>
      <c r="BR59" s="549"/>
      <c r="BS59" s="549"/>
      <c r="BT59" s="549"/>
      <c r="BU59" s="549"/>
      <c r="BV59" s="549"/>
      <c r="BW59" s="549"/>
      <c r="BX59" s="549"/>
      <c r="BY59" s="549"/>
      <c r="BZ59" s="549"/>
      <c r="CA59" s="549"/>
      <c r="CB59" s="549"/>
      <c r="CC59" s="549"/>
      <c r="CD59" s="549"/>
      <c r="CE59" s="549"/>
      <c r="CF59" s="549"/>
      <c r="CG59" s="549"/>
      <c r="CH59" s="549"/>
      <c r="CI59" s="549"/>
      <c r="CJ59" s="549"/>
      <c r="CK59" s="549"/>
      <c r="CL59" s="549"/>
      <c r="CM59" s="549"/>
      <c r="CN59" s="549"/>
      <c r="CO59" s="549"/>
      <c r="CP59" s="549"/>
      <c r="CQ59" s="549"/>
      <c r="CR59" s="549"/>
      <c r="CS59" s="549"/>
      <c r="CT59" s="549"/>
      <c r="CU59" s="549"/>
      <c r="CV59" s="549"/>
      <c r="CW59" s="549"/>
      <c r="CX59" s="549"/>
      <c r="CY59" s="549"/>
      <c r="CZ59" s="549"/>
      <c r="DA59" s="549"/>
      <c r="DB59" s="549"/>
      <c r="DC59" s="549"/>
      <c r="DD59" s="549"/>
      <c r="DE59" s="549"/>
      <c r="DF59" s="549"/>
      <c r="DG59" s="549"/>
      <c r="DH59" s="549"/>
      <c r="DI59" s="549"/>
      <c r="DJ59" s="549"/>
      <c r="DK59" s="549"/>
      <c r="DL59" s="549"/>
      <c r="DM59" s="549"/>
      <c r="DN59" s="549"/>
      <c r="DO59" s="549"/>
      <c r="DP59" s="549"/>
      <c r="DQ59" s="549"/>
      <c r="DR59" s="549"/>
      <c r="DS59" s="549"/>
      <c r="DT59" s="549"/>
      <c r="DU59" s="549"/>
      <c r="DV59" s="549"/>
      <c r="DW59" s="549"/>
      <c r="DX59" s="549"/>
      <c r="DY59" s="549"/>
      <c r="DZ59" s="549"/>
      <c r="EA59" s="549"/>
      <c r="EB59" s="549"/>
      <c r="EC59" s="549"/>
      <c r="ED59" s="549"/>
      <c r="EE59" s="549"/>
      <c r="EF59" s="549"/>
      <c r="EG59" s="549"/>
      <c r="EH59" s="549"/>
      <c r="EI59" s="549"/>
      <c r="EJ59" s="549"/>
      <c r="EK59" s="549"/>
      <c r="EL59" s="549"/>
      <c r="EM59" s="549"/>
      <c r="EN59" s="549"/>
      <c r="EO59" s="549"/>
    </row>
    <row r="60" spans="1:14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c r="BN60" s="549"/>
      <c r="BO60" s="549"/>
      <c r="BP60" s="549"/>
      <c r="BQ60" s="549"/>
      <c r="BR60" s="549"/>
      <c r="BS60" s="549"/>
      <c r="BT60" s="549"/>
      <c r="BU60" s="549"/>
      <c r="BV60" s="549"/>
      <c r="BW60" s="549"/>
      <c r="BX60" s="549"/>
      <c r="BY60" s="549"/>
      <c r="BZ60" s="549"/>
      <c r="CA60" s="549"/>
      <c r="CB60" s="549"/>
      <c r="CC60" s="549"/>
      <c r="CD60" s="549"/>
      <c r="CE60" s="549"/>
      <c r="CF60" s="549"/>
      <c r="CG60" s="549"/>
      <c r="CH60" s="549"/>
      <c r="CI60" s="549"/>
      <c r="CJ60" s="549"/>
      <c r="CK60" s="549"/>
      <c r="CL60" s="549"/>
      <c r="CM60" s="549"/>
      <c r="CN60" s="549"/>
      <c r="CO60" s="549"/>
      <c r="CP60" s="549"/>
      <c r="CQ60" s="549"/>
      <c r="CR60" s="549"/>
      <c r="CS60" s="549"/>
      <c r="CT60" s="549"/>
      <c r="CU60" s="549"/>
      <c r="CV60" s="549"/>
      <c r="CW60" s="549"/>
      <c r="CX60" s="549"/>
      <c r="CY60" s="549"/>
      <c r="CZ60" s="549"/>
      <c r="DA60" s="549"/>
      <c r="DB60" s="549"/>
      <c r="DC60" s="549"/>
      <c r="DD60" s="549"/>
      <c r="DE60" s="549"/>
      <c r="DF60" s="549"/>
      <c r="DG60" s="549"/>
      <c r="DH60" s="549"/>
      <c r="DI60" s="549"/>
      <c r="DJ60" s="549"/>
      <c r="DK60" s="549"/>
      <c r="DL60" s="549"/>
      <c r="DM60" s="549"/>
      <c r="DN60" s="549"/>
      <c r="DO60" s="549"/>
      <c r="DP60" s="549"/>
      <c r="DQ60" s="549"/>
      <c r="DR60" s="549"/>
      <c r="DS60" s="549"/>
      <c r="DT60" s="549"/>
      <c r="DU60" s="549"/>
      <c r="DV60" s="549"/>
      <c r="DW60" s="549"/>
      <c r="DX60" s="549"/>
      <c r="DY60" s="549"/>
      <c r="DZ60" s="549"/>
      <c r="EA60" s="549"/>
      <c r="EB60" s="549"/>
      <c r="EC60" s="549"/>
      <c r="ED60" s="549"/>
      <c r="EE60" s="549"/>
      <c r="EF60" s="549"/>
      <c r="EG60" s="549"/>
      <c r="EH60" s="549"/>
      <c r="EI60" s="549"/>
      <c r="EJ60" s="549"/>
      <c r="EK60" s="549"/>
      <c r="EL60" s="549"/>
      <c r="EM60" s="549"/>
      <c r="EN60" s="549"/>
      <c r="EO60" s="549"/>
    </row>
    <row r="61" spans="1:145"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c r="BN61" s="549"/>
      <c r="BO61" s="549"/>
      <c r="BP61" s="549"/>
      <c r="BQ61" s="549"/>
      <c r="BR61" s="549"/>
      <c r="BS61" s="549"/>
      <c r="BT61" s="549"/>
      <c r="BU61" s="549"/>
      <c r="BV61" s="549"/>
      <c r="BW61" s="549"/>
      <c r="BX61" s="549"/>
      <c r="BY61" s="549"/>
      <c r="BZ61" s="549"/>
      <c r="CA61" s="549"/>
      <c r="CB61" s="549"/>
      <c r="CC61" s="549"/>
      <c r="CD61" s="549"/>
      <c r="CE61" s="549"/>
      <c r="CF61" s="549"/>
      <c r="CG61" s="549"/>
      <c r="CH61" s="549"/>
      <c r="CI61" s="549"/>
      <c r="CJ61" s="549"/>
      <c r="CK61" s="549"/>
      <c r="CL61" s="549"/>
      <c r="CM61" s="549"/>
      <c r="CN61" s="549"/>
      <c r="CO61" s="549"/>
      <c r="CP61" s="549"/>
      <c r="CQ61" s="549"/>
      <c r="CR61" s="549"/>
      <c r="CS61" s="549"/>
      <c r="CT61" s="549"/>
      <c r="CU61" s="549"/>
      <c r="CV61" s="549"/>
      <c r="CW61" s="549"/>
      <c r="CX61" s="549"/>
      <c r="CY61" s="549"/>
      <c r="CZ61" s="549"/>
      <c r="DA61" s="549"/>
      <c r="DB61" s="549"/>
      <c r="DC61" s="549"/>
      <c r="DD61" s="549"/>
      <c r="DE61" s="549"/>
      <c r="DF61" s="549"/>
      <c r="DG61" s="549"/>
      <c r="DH61" s="549"/>
      <c r="DI61" s="549"/>
      <c r="DJ61" s="549"/>
      <c r="DK61" s="549"/>
      <c r="DL61" s="549"/>
      <c r="DM61" s="549"/>
      <c r="DN61" s="549"/>
      <c r="DO61" s="549"/>
      <c r="DP61" s="549"/>
      <c r="DQ61" s="549"/>
      <c r="DR61" s="549"/>
      <c r="DS61" s="549"/>
      <c r="DT61" s="549"/>
      <c r="DU61" s="549"/>
      <c r="DV61" s="549"/>
      <c r="DW61" s="549"/>
      <c r="DX61" s="549"/>
      <c r="DY61" s="549"/>
      <c r="DZ61" s="549"/>
      <c r="EA61" s="549"/>
      <c r="EB61" s="549"/>
      <c r="EC61" s="549"/>
      <c r="ED61" s="549"/>
      <c r="EE61" s="549"/>
      <c r="EF61" s="549"/>
      <c r="EG61" s="549"/>
      <c r="EH61" s="549"/>
      <c r="EI61" s="549"/>
      <c r="EJ61" s="549"/>
      <c r="EK61" s="549"/>
      <c r="EL61" s="549"/>
      <c r="EM61" s="549"/>
      <c r="EN61" s="549"/>
      <c r="EO61" s="549"/>
    </row>
    <row r="62" spans="1:14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c r="DE62" s="549"/>
      <c r="DF62" s="549"/>
      <c r="DG62" s="549"/>
      <c r="DH62" s="549"/>
      <c r="DI62" s="549"/>
      <c r="DJ62" s="549"/>
      <c r="DK62" s="549"/>
      <c r="DL62" s="549"/>
      <c r="DM62" s="549"/>
      <c r="DN62" s="549"/>
      <c r="DO62" s="549"/>
      <c r="DP62" s="549"/>
      <c r="DQ62" s="549"/>
      <c r="DR62" s="549"/>
      <c r="DS62" s="549"/>
      <c r="DT62" s="549"/>
      <c r="DU62" s="549"/>
      <c r="DV62" s="549"/>
      <c r="DW62" s="549"/>
      <c r="DX62" s="549"/>
      <c r="DY62" s="549"/>
      <c r="DZ62" s="549"/>
      <c r="EA62" s="549"/>
      <c r="EB62" s="549"/>
      <c r="EC62" s="549"/>
      <c r="ED62" s="549"/>
      <c r="EE62" s="549"/>
      <c r="EF62" s="549"/>
      <c r="EG62" s="549"/>
      <c r="EH62" s="549"/>
      <c r="EI62" s="549"/>
      <c r="EJ62" s="549"/>
      <c r="EK62" s="549"/>
      <c r="EL62" s="549"/>
      <c r="EM62" s="549"/>
      <c r="EN62" s="549"/>
      <c r="EO62" s="549"/>
    </row>
    <row r="63" spans="1:14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c r="BN63" s="549"/>
      <c r="BO63" s="549"/>
      <c r="BP63" s="549"/>
      <c r="BQ63" s="549"/>
      <c r="BR63" s="549"/>
      <c r="BS63" s="549"/>
      <c r="BT63" s="549"/>
      <c r="BU63" s="549"/>
      <c r="BV63" s="549"/>
      <c r="BW63" s="549"/>
      <c r="BX63" s="549"/>
      <c r="BY63" s="549"/>
      <c r="BZ63" s="549"/>
      <c r="CA63" s="549"/>
      <c r="CB63" s="549"/>
      <c r="CC63" s="549"/>
      <c r="CD63" s="549"/>
      <c r="CE63" s="549"/>
      <c r="CF63" s="549"/>
      <c r="CG63" s="549"/>
      <c r="CH63" s="549"/>
      <c r="CI63" s="549"/>
      <c r="CJ63" s="549"/>
      <c r="CK63" s="549"/>
      <c r="CL63" s="549"/>
      <c r="CM63" s="549"/>
      <c r="CN63" s="549"/>
      <c r="CO63" s="549"/>
      <c r="CP63" s="549"/>
      <c r="CQ63" s="549"/>
      <c r="CR63" s="549"/>
      <c r="CS63" s="549"/>
      <c r="CT63" s="549"/>
      <c r="CU63" s="549"/>
      <c r="CV63" s="549"/>
      <c r="CW63" s="549"/>
      <c r="CX63" s="549"/>
      <c r="CY63" s="549"/>
      <c r="CZ63" s="549"/>
      <c r="DA63" s="549"/>
      <c r="DB63" s="549"/>
      <c r="DC63" s="549"/>
      <c r="DD63" s="549"/>
      <c r="DE63" s="549"/>
      <c r="DF63" s="549"/>
      <c r="DG63" s="549"/>
      <c r="DH63" s="549"/>
      <c r="DI63" s="549"/>
      <c r="DJ63" s="549"/>
      <c r="DK63" s="549"/>
      <c r="DL63" s="549"/>
      <c r="DM63" s="549"/>
      <c r="DN63" s="549"/>
      <c r="DO63" s="549"/>
      <c r="DP63" s="549"/>
      <c r="DQ63" s="549"/>
      <c r="DR63" s="549"/>
      <c r="DS63" s="549"/>
      <c r="DT63" s="549"/>
      <c r="DU63" s="549"/>
      <c r="DV63" s="549"/>
      <c r="DW63" s="549"/>
      <c r="DX63" s="549"/>
      <c r="DY63" s="549"/>
      <c r="DZ63" s="549"/>
      <c r="EA63" s="549"/>
      <c r="EB63" s="549"/>
      <c r="EC63" s="549"/>
      <c r="ED63" s="549"/>
      <c r="EE63" s="549"/>
      <c r="EF63" s="549"/>
      <c r="EG63" s="549"/>
      <c r="EH63" s="549"/>
      <c r="EI63" s="549"/>
      <c r="EJ63" s="549"/>
      <c r="EK63" s="549"/>
      <c r="EL63" s="549"/>
      <c r="EM63" s="549"/>
      <c r="EN63" s="549"/>
      <c r="EO63" s="549"/>
    </row>
    <row r="64" spans="1:14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c r="BN64" s="549"/>
      <c r="BO64" s="549"/>
      <c r="BP64" s="549"/>
      <c r="BQ64" s="549"/>
      <c r="BR64" s="549"/>
      <c r="BS64" s="549"/>
      <c r="BT64" s="549"/>
      <c r="BU64" s="549"/>
      <c r="BV64" s="549"/>
      <c r="BW64" s="549"/>
      <c r="BX64" s="549"/>
      <c r="BY64" s="549"/>
      <c r="BZ64" s="549"/>
      <c r="CA64" s="549"/>
      <c r="CB64" s="549"/>
      <c r="CC64" s="549"/>
      <c r="CD64" s="549"/>
      <c r="CE64" s="549"/>
      <c r="CF64" s="549"/>
      <c r="CG64" s="549"/>
      <c r="CH64" s="549"/>
      <c r="CI64" s="549"/>
      <c r="CJ64" s="549"/>
      <c r="CK64" s="549"/>
      <c r="CL64" s="549"/>
      <c r="CM64" s="549"/>
      <c r="CN64" s="549"/>
      <c r="CO64" s="549"/>
      <c r="CP64" s="549"/>
      <c r="CQ64" s="549"/>
      <c r="CR64" s="549"/>
      <c r="CS64" s="549"/>
      <c r="CT64" s="549"/>
      <c r="CU64" s="549"/>
      <c r="CV64" s="549"/>
      <c r="CW64" s="549"/>
      <c r="CX64" s="549"/>
      <c r="CY64" s="549"/>
      <c r="CZ64" s="549"/>
      <c r="DA64" s="549"/>
      <c r="DB64" s="549"/>
      <c r="DC64" s="549"/>
      <c r="DD64" s="549"/>
      <c r="DE64" s="549"/>
      <c r="DF64" s="549"/>
      <c r="DG64" s="549"/>
      <c r="DH64" s="549"/>
      <c r="DI64" s="549"/>
      <c r="DJ64" s="549"/>
      <c r="DK64" s="549"/>
      <c r="DL64" s="549"/>
      <c r="DM64" s="549"/>
      <c r="DN64" s="549"/>
      <c r="DO64" s="549"/>
      <c r="DP64" s="549"/>
      <c r="DQ64" s="549"/>
      <c r="DR64" s="549"/>
      <c r="DS64" s="549"/>
      <c r="DT64" s="549"/>
      <c r="DU64" s="549"/>
      <c r="DV64" s="549"/>
      <c r="DW64" s="549"/>
      <c r="DX64" s="549"/>
      <c r="DY64" s="549"/>
      <c r="DZ64" s="549"/>
      <c r="EA64" s="549"/>
      <c r="EB64" s="549"/>
      <c r="EC64" s="549"/>
      <c r="ED64" s="549"/>
      <c r="EE64" s="549"/>
      <c r="EF64" s="549"/>
      <c r="EG64" s="549"/>
      <c r="EH64" s="549"/>
      <c r="EI64" s="549"/>
      <c r="EJ64" s="549"/>
      <c r="EK64" s="549"/>
      <c r="EL64" s="549"/>
      <c r="EM64" s="549"/>
      <c r="EN64" s="549"/>
      <c r="EO64" s="549"/>
    </row>
    <row r="65" spans="1:14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c r="BN65" s="549"/>
      <c r="BO65" s="549"/>
      <c r="BP65" s="549"/>
      <c r="BQ65" s="549"/>
      <c r="BR65" s="549"/>
      <c r="BS65" s="549"/>
      <c r="BT65" s="549"/>
      <c r="BU65" s="549"/>
      <c r="BV65" s="549"/>
      <c r="BW65" s="549"/>
      <c r="BX65" s="549"/>
      <c r="BY65" s="549"/>
      <c r="BZ65" s="549"/>
      <c r="CA65" s="549"/>
      <c r="CB65" s="549"/>
      <c r="CC65" s="549"/>
      <c r="CD65" s="549"/>
      <c r="CE65" s="549"/>
      <c r="CF65" s="549"/>
      <c r="CG65" s="549"/>
      <c r="CH65" s="549"/>
      <c r="CI65" s="549"/>
      <c r="CJ65" s="549"/>
      <c r="CK65" s="549"/>
      <c r="CL65" s="549"/>
      <c r="CM65" s="549"/>
      <c r="CN65" s="549"/>
      <c r="CO65" s="549"/>
      <c r="CP65" s="549"/>
      <c r="CQ65" s="549"/>
      <c r="CR65" s="549"/>
      <c r="CS65" s="549"/>
      <c r="CT65" s="549"/>
      <c r="CU65" s="549"/>
      <c r="CV65" s="549"/>
      <c r="CW65" s="549"/>
      <c r="CX65" s="549"/>
      <c r="CY65" s="549"/>
      <c r="CZ65" s="549"/>
      <c r="DA65" s="549"/>
      <c r="DB65" s="549"/>
      <c r="DC65" s="549"/>
      <c r="DD65" s="549"/>
      <c r="DE65" s="549"/>
      <c r="DF65" s="549"/>
      <c r="DG65" s="549"/>
      <c r="DH65" s="549"/>
      <c r="DI65" s="549"/>
      <c r="DJ65" s="549"/>
      <c r="DK65" s="549"/>
      <c r="DL65" s="549"/>
      <c r="DM65" s="549"/>
      <c r="DN65" s="549"/>
      <c r="DO65" s="549"/>
      <c r="DP65" s="549"/>
      <c r="DQ65" s="549"/>
      <c r="DR65" s="549"/>
      <c r="DS65" s="549"/>
      <c r="DT65" s="549"/>
      <c r="DU65" s="549"/>
      <c r="DV65" s="549"/>
      <c r="DW65" s="549"/>
      <c r="DX65" s="549"/>
      <c r="DY65" s="549"/>
      <c r="DZ65" s="549"/>
      <c r="EA65" s="549"/>
      <c r="EB65" s="549"/>
      <c r="EC65" s="549"/>
      <c r="ED65" s="549"/>
      <c r="EE65" s="549"/>
      <c r="EF65" s="549"/>
      <c r="EG65" s="549"/>
      <c r="EH65" s="549"/>
      <c r="EI65" s="549"/>
      <c r="EJ65" s="549"/>
      <c r="EK65" s="549"/>
      <c r="EL65" s="549"/>
      <c r="EM65" s="549"/>
      <c r="EN65" s="549"/>
      <c r="EO65" s="549"/>
    </row>
    <row r="66" spans="1:14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549"/>
      <c r="BU66" s="549"/>
      <c r="BV66" s="549"/>
      <c r="BW66" s="549"/>
      <c r="BX66" s="549"/>
      <c r="BY66" s="549"/>
      <c r="BZ66" s="549"/>
      <c r="CA66" s="549"/>
      <c r="CB66" s="549"/>
      <c r="CC66" s="549"/>
      <c r="CD66" s="549"/>
      <c r="CE66" s="549"/>
      <c r="CF66" s="549"/>
      <c r="CG66" s="549"/>
      <c r="CH66" s="549"/>
      <c r="CI66" s="549"/>
      <c r="CJ66" s="549"/>
      <c r="CK66" s="549"/>
      <c r="CL66" s="549"/>
      <c r="CM66" s="549"/>
      <c r="CN66" s="549"/>
      <c r="CO66" s="549"/>
      <c r="CP66" s="549"/>
      <c r="CQ66" s="549"/>
      <c r="CR66" s="549"/>
      <c r="CS66" s="549"/>
      <c r="CT66" s="549"/>
      <c r="CU66" s="549"/>
      <c r="CV66" s="549"/>
      <c r="CW66" s="549"/>
      <c r="CX66" s="549"/>
      <c r="CY66" s="549"/>
      <c r="CZ66" s="549"/>
      <c r="DA66" s="549"/>
      <c r="DB66" s="549"/>
      <c r="DC66" s="549"/>
      <c r="DD66" s="549"/>
      <c r="DE66" s="549"/>
      <c r="DF66" s="549"/>
      <c r="DG66" s="549"/>
      <c r="DH66" s="549"/>
      <c r="DI66" s="549"/>
      <c r="DJ66" s="549"/>
      <c r="DK66" s="549"/>
      <c r="DL66" s="549"/>
      <c r="DM66" s="549"/>
      <c r="DN66" s="549"/>
      <c r="DO66" s="549"/>
      <c r="DP66" s="549"/>
      <c r="DQ66" s="549"/>
      <c r="DR66" s="549"/>
      <c r="DS66" s="549"/>
      <c r="DT66" s="549"/>
      <c r="DU66" s="549"/>
      <c r="DV66" s="549"/>
      <c r="DW66" s="549"/>
      <c r="DX66" s="549"/>
      <c r="DY66" s="549"/>
      <c r="DZ66" s="549"/>
      <c r="EA66" s="549"/>
      <c r="EB66" s="549"/>
      <c r="EC66" s="549"/>
      <c r="ED66" s="549"/>
      <c r="EE66" s="549"/>
      <c r="EF66" s="549"/>
      <c r="EG66" s="549"/>
      <c r="EH66" s="549"/>
      <c r="EI66" s="549"/>
      <c r="EJ66" s="549"/>
      <c r="EK66" s="549"/>
      <c r="EL66" s="549"/>
      <c r="EM66" s="549"/>
      <c r="EN66" s="549"/>
      <c r="EO66" s="549"/>
    </row>
    <row r="67" spans="1:14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549"/>
      <c r="BU67" s="549"/>
      <c r="BV67" s="549"/>
      <c r="BW67" s="549"/>
      <c r="BX67" s="549"/>
      <c r="BY67" s="549"/>
      <c r="BZ67" s="549"/>
      <c r="CA67" s="549"/>
      <c r="CB67" s="549"/>
      <c r="CC67" s="549"/>
      <c r="CD67" s="549"/>
      <c r="CE67" s="549"/>
      <c r="CF67" s="549"/>
      <c r="CG67" s="549"/>
      <c r="CH67" s="549"/>
      <c r="CI67" s="549"/>
      <c r="CJ67" s="549"/>
      <c r="CK67" s="549"/>
      <c r="CL67" s="549"/>
      <c r="CM67" s="549"/>
      <c r="CN67" s="549"/>
      <c r="CO67" s="549"/>
      <c r="CP67" s="549"/>
      <c r="CQ67" s="549"/>
      <c r="CR67" s="549"/>
      <c r="CS67" s="549"/>
      <c r="CT67" s="549"/>
      <c r="CU67" s="549"/>
      <c r="CV67" s="549"/>
      <c r="CW67" s="549"/>
      <c r="CX67" s="549"/>
      <c r="CY67" s="549"/>
      <c r="CZ67" s="549"/>
      <c r="DA67" s="549"/>
      <c r="DB67" s="549"/>
      <c r="DC67" s="549"/>
      <c r="DD67" s="549"/>
      <c r="DE67" s="549"/>
      <c r="DF67" s="549"/>
      <c r="DG67" s="549"/>
      <c r="DH67" s="549"/>
      <c r="DI67" s="549"/>
      <c r="DJ67" s="549"/>
      <c r="DK67" s="549"/>
      <c r="DL67" s="549"/>
      <c r="DM67" s="549"/>
      <c r="DN67" s="549"/>
      <c r="DO67" s="549"/>
      <c r="DP67" s="549"/>
      <c r="DQ67" s="549"/>
      <c r="DR67" s="549"/>
      <c r="DS67" s="549"/>
      <c r="DT67" s="549"/>
      <c r="DU67" s="549"/>
      <c r="DV67" s="549"/>
      <c r="DW67" s="549"/>
      <c r="DX67" s="549"/>
      <c r="DY67" s="549"/>
      <c r="DZ67" s="549"/>
      <c r="EA67" s="549"/>
      <c r="EB67" s="549"/>
      <c r="EC67" s="549"/>
      <c r="ED67" s="549"/>
      <c r="EE67" s="549"/>
      <c r="EF67" s="549"/>
      <c r="EG67" s="549"/>
      <c r="EH67" s="549"/>
      <c r="EI67" s="549"/>
      <c r="EJ67" s="549"/>
      <c r="EK67" s="549"/>
      <c r="EL67" s="549"/>
      <c r="EM67" s="549"/>
      <c r="EN67" s="549"/>
      <c r="EO67" s="549"/>
    </row>
    <row r="68" spans="1:14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549"/>
      <c r="BU68" s="549"/>
      <c r="BV68" s="549"/>
      <c r="BW68" s="549"/>
      <c r="BX68" s="549"/>
      <c r="BY68" s="549"/>
      <c r="BZ68" s="549"/>
      <c r="CA68" s="549"/>
      <c r="CB68" s="549"/>
      <c r="CC68" s="549"/>
      <c r="CD68" s="549"/>
      <c r="CE68" s="549"/>
      <c r="CF68" s="549"/>
      <c r="CG68" s="549"/>
      <c r="CH68" s="549"/>
      <c r="CI68" s="549"/>
      <c r="CJ68" s="549"/>
      <c r="CK68" s="549"/>
      <c r="CL68" s="549"/>
      <c r="CM68" s="549"/>
      <c r="CN68" s="549"/>
      <c r="CO68" s="549"/>
      <c r="CP68" s="549"/>
      <c r="CQ68" s="549"/>
      <c r="CR68" s="549"/>
      <c r="CS68" s="549"/>
      <c r="CT68" s="549"/>
      <c r="CU68" s="549"/>
      <c r="CV68" s="549"/>
      <c r="CW68" s="549"/>
      <c r="CX68" s="549"/>
      <c r="CY68" s="549"/>
      <c r="CZ68" s="549"/>
      <c r="DA68" s="549"/>
      <c r="DB68" s="549"/>
      <c r="DC68" s="549"/>
      <c r="DD68" s="549"/>
      <c r="DE68" s="549"/>
      <c r="DF68" s="549"/>
      <c r="DG68" s="549"/>
      <c r="DH68" s="549"/>
      <c r="DI68" s="549"/>
      <c r="DJ68" s="549"/>
      <c r="DK68" s="549"/>
      <c r="DL68" s="549"/>
      <c r="DM68" s="549"/>
      <c r="DN68" s="549"/>
      <c r="DO68" s="549"/>
      <c r="DP68" s="549"/>
      <c r="DQ68" s="549"/>
      <c r="DR68" s="549"/>
      <c r="DS68" s="549"/>
      <c r="DT68" s="549"/>
      <c r="DU68" s="549"/>
      <c r="DV68" s="549"/>
      <c r="DW68" s="549"/>
      <c r="DX68" s="549"/>
      <c r="DY68" s="549"/>
      <c r="DZ68" s="549"/>
      <c r="EA68" s="549"/>
      <c r="EB68" s="549"/>
      <c r="EC68" s="549"/>
      <c r="ED68" s="549"/>
      <c r="EE68" s="549"/>
      <c r="EF68" s="549"/>
      <c r="EG68" s="549"/>
      <c r="EH68" s="549"/>
      <c r="EI68" s="549"/>
      <c r="EJ68" s="549"/>
      <c r="EK68" s="549"/>
      <c r="EL68" s="549"/>
      <c r="EM68" s="549"/>
      <c r="EN68" s="549"/>
      <c r="EO68" s="549"/>
    </row>
    <row r="69" spans="1:14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549"/>
      <c r="BU69" s="549"/>
      <c r="BV69" s="549"/>
      <c r="BW69" s="549"/>
      <c r="BX69" s="549"/>
      <c r="BY69" s="549"/>
      <c r="BZ69" s="549"/>
      <c r="CA69" s="549"/>
      <c r="CB69" s="549"/>
      <c r="CC69" s="549"/>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9"/>
      <c r="DA69" s="549"/>
      <c r="DB69" s="549"/>
      <c r="DC69" s="549"/>
      <c r="DD69" s="549"/>
      <c r="DE69" s="549"/>
      <c r="DF69" s="549"/>
      <c r="DG69" s="549"/>
      <c r="DH69" s="549"/>
      <c r="DI69" s="549"/>
      <c r="DJ69" s="549"/>
      <c r="DK69" s="549"/>
      <c r="DL69" s="549"/>
      <c r="DM69" s="549"/>
      <c r="DN69" s="549"/>
      <c r="DO69" s="549"/>
      <c r="DP69" s="549"/>
      <c r="DQ69" s="549"/>
      <c r="DR69" s="549"/>
      <c r="DS69" s="549"/>
      <c r="DT69" s="549"/>
      <c r="DU69" s="549"/>
      <c r="DV69" s="549"/>
      <c r="DW69" s="549"/>
      <c r="DX69" s="549"/>
      <c r="DY69" s="549"/>
      <c r="DZ69" s="549"/>
      <c r="EA69" s="549"/>
      <c r="EB69" s="549"/>
      <c r="EC69" s="549"/>
      <c r="ED69" s="549"/>
      <c r="EE69" s="549"/>
      <c r="EF69" s="549"/>
      <c r="EG69" s="549"/>
      <c r="EH69" s="549"/>
      <c r="EI69" s="549"/>
      <c r="EJ69" s="549"/>
      <c r="EK69" s="549"/>
      <c r="EL69" s="549"/>
      <c r="EM69" s="549"/>
      <c r="EN69" s="549"/>
      <c r="EO69" s="549"/>
    </row>
    <row r="70" spans="1:14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c r="DE70" s="549"/>
      <c r="DF70" s="549"/>
      <c r="DG70" s="549"/>
      <c r="DH70" s="549"/>
      <c r="DI70" s="549"/>
      <c r="DJ70" s="549"/>
      <c r="DK70" s="549"/>
      <c r="DL70" s="549"/>
      <c r="DM70" s="549"/>
      <c r="DN70" s="549"/>
      <c r="DO70" s="549"/>
      <c r="DP70" s="549"/>
      <c r="DQ70" s="549"/>
      <c r="DR70" s="549"/>
      <c r="DS70" s="549"/>
      <c r="DT70" s="549"/>
      <c r="DU70" s="549"/>
      <c r="DV70" s="549"/>
      <c r="DW70" s="549"/>
      <c r="DX70" s="549"/>
      <c r="DY70" s="549"/>
      <c r="DZ70" s="549"/>
      <c r="EA70" s="549"/>
      <c r="EB70" s="549"/>
      <c r="EC70" s="549"/>
      <c r="ED70" s="549"/>
      <c r="EE70" s="549"/>
      <c r="EF70" s="549"/>
      <c r="EG70" s="549"/>
      <c r="EH70" s="549"/>
      <c r="EI70" s="549"/>
      <c r="EJ70" s="549"/>
      <c r="EK70" s="549"/>
      <c r="EL70" s="549"/>
      <c r="EM70" s="549"/>
      <c r="EN70" s="549"/>
      <c r="EO70" s="549"/>
    </row>
    <row r="71" spans="1:14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c r="BN71" s="549"/>
      <c r="BO71" s="549"/>
      <c r="BP71" s="549"/>
      <c r="BQ71" s="549"/>
      <c r="BR71" s="549"/>
      <c r="BS71" s="549"/>
      <c r="BT71" s="549"/>
      <c r="BU71" s="549"/>
      <c r="BV71" s="549"/>
      <c r="BW71" s="549"/>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9"/>
      <c r="CY71" s="549"/>
      <c r="CZ71" s="549"/>
      <c r="DA71" s="549"/>
      <c r="DB71" s="549"/>
      <c r="DC71" s="549"/>
      <c r="DD71" s="549"/>
      <c r="DE71" s="549"/>
      <c r="DF71" s="549"/>
      <c r="DG71" s="549"/>
      <c r="DH71" s="549"/>
      <c r="DI71" s="549"/>
      <c r="DJ71" s="549"/>
      <c r="DK71" s="549"/>
      <c r="DL71" s="549"/>
      <c r="DM71" s="549"/>
      <c r="DN71" s="549"/>
      <c r="DO71" s="549"/>
      <c r="DP71" s="549"/>
      <c r="DQ71" s="549"/>
      <c r="DR71" s="549"/>
      <c r="DS71" s="549"/>
      <c r="DT71" s="549"/>
      <c r="DU71" s="549"/>
      <c r="DV71" s="549"/>
      <c r="DW71" s="549"/>
      <c r="DX71" s="549"/>
      <c r="DY71" s="549"/>
      <c r="DZ71" s="549"/>
      <c r="EA71" s="549"/>
      <c r="EB71" s="549"/>
      <c r="EC71" s="549"/>
      <c r="ED71" s="549"/>
      <c r="EE71" s="549"/>
      <c r="EF71" s="549"/>
      <c r="EG71" s="549"/>
      <c r="EH71" s="549"/>
      <c r="EI71" s="549"/>
      <c r="EJ71" s="549"/>
      <c r="EK71" s="549"/>
      <c r="EL71" s="549"/>
      <c r="EM71" s="549"/>
      <c r="EN71" s="549"/>
      <c r="EO71" s="549"/>
    </row>
    <row r="72" spans="1:14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c r="BN72" s="549"/>
      <c r="BO72" s="549"/>
      <c r="BP72" s="549"/>
      <c r="BQ72" s="549"/>
      <c r="BR72" s="549"/>
      <c r="BS72" s="549"/>
      <c r="BT72" s="549"/>
      <c r="BU72" s="549"/>
      <c r="BV72" s="549"/>
      <c r="BW72" s="549"/>
      <c r="BX72" s="549"/>
      <c r="BY72" s="549"/>
      <c r="BZ72" s="549"/>
      <c r="CA72" s="549"/>
      <c r="CB72" s="549"/>
      <c r="CC72" s="549"/>
      <c r="CD72" s="549"/>
      <c r="CE72" s="549"/>
      <c r="CF72" s="549"/>
      <c r="CG72" s="549"/>
      <c r="CH72" s="549"/>
      <c r="CI72" s="549"/>
      <c r="CJ72" s="549"/>
      <c r="CK72" s="549"/>
      <c r="CL72" s="549"/>
      <c r="CM72" s="549"/>
      <c r="CN72" s="549"/>
      <c r="CO72" s="549"/>
      <c r="CP72" s="549"/>
      <c r="CQ72" s="549"/>
      <c r="CR72" s="549"/>
      <c r="CS72" s="549"/>
      <c r="CT72" s="549"/>
      <c r="CU72" s="549"/>
      <c r="CV72" s="549"/>
      <c r="CW72" s="549"/>
      <c r="CX72" s="549"/>
      <c r="CY72" s="549"/>
      <c r="CZ72" s="549"/>
      <c r="DA72" s="549"/>
      <c r="DB72" s="549"/>
      <c r="DC72" s="549"/>
      <c r="DD72" s="549"/>
      <c r="DE72" s="549"/>
      <c r="DF72" s="549"/>
      <c r="DG72" s="549"/>
      <c r="DH72" s="549"/>
      <c r="DI72" s="549"/>
      <c r="DJ72" s="549"/>
      <c r="DK72" s="549"/>
      <c r="DL72" s="549"/>
      <c r="DM72" s="549"/>
      <c r="DN72" s="549"/>
      <c r="DO72" s="549"/>
      <c r="DP72" s="549"/>
      <c r="DQ72" s="549"/>
      <c r="DR72" s="549"/>
      <c r="DS72" s="549"/>
      <c r="DT72" s="549"/>
      <c r="DU72" s="549"/>
      <c r="DV72" s="549"/>
      <c r="DW72" s="549"/>
      <c r="DX72" s="549"/>
      <c r="DY72" s="549"/>
      <c r="DZ72" s="549"/>
      <c r="EA72" s="549"/>
      <c r="EB72" s="549"/>
      <c r="EC72" s="549"/>
      <c r="ED72" s="549"/>
      <c r="EE72" s="549"/>
      <c r="EF72" s="549"/>
      <c r="EG72" s="549"/>
      <c r="EH72" s="549"/>
      <c r="EI72" s="549"/>
      <c r="EJ72" s="549"/>
      <c r="EK72" s="549"/>
      <c r="EL72" s="549"/>
      <c r="EM72" s="549"/>
      <c r="EN72" s="549"/>
      <c r="EO72" s="549"/>
    </row>
    <row r="73" spans="1:14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9"/>
      <c r="BQ73" s="549"/>
      <c r="BR73" s="549"/>
      <c r="BS73" s="549"/>
      <c r="BT73" s="549"/>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c r="DE73" s="549"/>
      <c r="DF73" s="549"/>
      <c r="DG73" s="549"/>
      <c r="DH73" s="549"/>
      <c r="DI73" s="549"/>
      <c r="DJ73" s="549"/>
      <c r="DK73" s="549"/>
      <c r="DL73" s="549"/>
      <c r="DM73" s="549"/>
      <c r="DN73" s="549"/>
      <c r="DO73" s="549"/>
      <c r="DP73" s="549"/>
      <c r="DQ73" s="549"/>
      <c r="DR73" s="549"/>
      <c r="DS73" s="549"/>
      <c r="DT73" s="549"/>
      <c r="DU73" s="549"/>
      <c r="DV73" s="549"/>
      <c r="DW73" s="549"/>
      <c r="DX73" s="549"/>
      <c r="DY73" s="549"/>
      <c r="DZ73" s="549"/>
      <c r="EA73" s="549"/>
      <c r="EB73" s="549"/>
      <c r="EC73" s="549"/>
      <c r="ED73" s="549"/>
      <c r="EE73" s="549"/>
      <c r="EF73" s="549"/>
      <c r="EG73" s="549"/>
      <c r="EH73" s="549"/>
      <c r="EI73" s="549"/>
      <c r="EJ73" s="549"/>
      <c r="EK73" s="549"/>
      <c r="EL73" s="549"/>
      <c r="EM73" s="549"/>
      <c r="EN73" s="549"/>
      <c r="EO73" s="549"/>
    </row>
    <row r="74" spans="1:14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c r="BN74" s="549"/>
      <c r="BO74" s="549"/>
      <c r="BP74" s="549"/>
      <c r="BQ74" s="549"/>
      <c r="BR74" s="549"/>
      <c r="BS74" s="549"/>
      <c r="BT74" s="549"/>
      <c r="BU74" s="549"/>
      <c r="BV74" s="549"/>
      <c r="BW74" s="549"/>
      <c r="BX74" s="549"/>
      <c r="BY74" s="549"/>
      <c r="BZ74" s="549"/>
      <c r="CA74" s="549"/>
      <c r="CB74" s="549"/>
      <c r="CC74" s="549"/>
      <c r="CD74" s="549"/>
      <c r="CE74" s="549"/>
      <c r="CF74" s="549"/>
      <c r="CG74" s="549"/>
      <c r="CH74" s="549"/>
      <c r="CI74" s="549"/>
      <c r="CJ74" s="549"/>
      <c r="CK74" s="549"/>
      <c r="CL74" s="549"/>
      <c r="CM74" s="549"/>
      <c r="CN74" s="549"/>
      <c r="CO74" s="549"/>
      <c r="CP74" s="549"/>
      <c r="CQ74" s="549"/>
      <c r="CR74" s="549"/>
      <c r="CS74" s="549"/>
      <c r="CT74" s="549"/>
      <c r="CU74" s="549"/>
      <c r="CV74" s="549"/>
      <c r="CW74" s="549"/>
      <c r="CX74" s="549"/>
      <c r="CY74" s="549"/>
      <c r="CZ74" s="549"/>
      <c r="DA74" s="549"/>
      <c r="DB74" s="549"/>
      <c r="DC74" s="549"/>
      <c r="DD74" s="549"/>
      <c r="DE74" s="549"/>
      <c r="DF74" s="549"/>
      <c r="DG74" s="549"/>
      <c r="DH74" s="549"/>
      <c r="DI74" s="549"/>
      <c r="DJ74" s="549"/>
      <c r="DK74" s="549"/>
      <c r="DL74" s="549"/>
      <c r="DM74" s="549"/>
      <c r="DN74" s="549"/>
      <c r="DO74" s="549"/>
      <c r="DP74" s="549"/>
      <c r="DQ74" s="549"/>
      <c r="DR74" s="549"/>
      <c r="DS74" s="549"/>
      <c r="DT74" s="549"/>
      <c r="DU74" s="549"/>
      <c r="DV74" s="549"/>
      <c r="DW74" s="549"/>
      <c r="DX74" s="549"/>
      <c r="DY74" s="549"/>
      <c r="DZ74" s="549"/>
      <c r="EA74" s="549"/>
      <c r="EB74" s="549"/>
      <c r="EC74" s="549"/>
      <c r="ED74" s="549"/>
      <c r="EE74" s="549"/>
      <c r="EF74" s="549"/>
      <c r="EG74" s="549"/>
      <c r="EH74" s="549"/>
      <c r="EI74" s="549"/>
      <c r="EJ74" s="549"/>
      <c r="EK74" s="549"/>
      <c r="EL74" s="549"/>
      <c r="EM74" s="549"/>
      <c r="EN74" s="549"/>
      <c r="EO74" s="549"/>
    </row>
    <row r="75" spans="1:14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c r="BN75" s="549"/>
      <c r="BO75" s="549"/>
      <c r="BP75" s="549"/>
      <c r="BQ75" s="549"/>
      <c r="BR75" s="549"/>
      <c r="BS75" s="549"/>
      <c r="BT75" s="549"/>
      <c r="BU75" s="549"/>
      <c r="BV75" s="549"/>
      <c r="BW75" s="549"/>
      <c r="BX75" s="549"/>
      <c r="BY75" s="549"/>
      <c r="BZ75" s="549"/>
      <c r="CA75" s="549"/>
      <c r="CB75" s="549"/>
      <c r="CC75" s="549"/>
      <c r="CD75" s="549"/>
      <c r="CE75" s="549"/>
      <c r="CF75" s="549"/>
      <c r="CG75" s="549"/>
      <c r="CH75" s="549"/>
      <c r="CI75" s="549"/>
      <c r="CJ75" s="549"/>
      <c r="CK75" s="549"/>
      <c r="CL75" s="549"/>
      <c r="CM75" s="549"/>
      <c r="CN75" s="549"/>
      <c r="CO75" s="549"/>
      <c r="CP75" s="549"/>
      <c r="CQ75" s="549"/>
      <c r="CR75" s="549"/>
      <c r="CS75" s="549"/>
      <c r="CT75" s="549"/>
      <c r="CU75" s="549"/>
      <c r="CV75" s="549"/>
      <c r="CW75" s="549"/>
      <c r="CX75" s="549"/>
      <c r="CY75" s="549"/>
      <c r="CZ75" s="549"/>
      <c r="DA75" s="549"/>
      <c r="DB75" s="549"/>
      <c r="DC75" s="549"/>
      <c r="DD75" s="549"/>
      <c r="DE75" s="549"/>
      <c r="DF75" s="549"/>
      <c r="DG75" s="549"/>
      <c r="DH75" s="549"/>
      <c r="DI75" s="549"/>
      <c r="DJ75" s="549"/>
      <c r="DK75" s="549"/>
      <c r="DL75" s="549"/>
      <c r="DM75" s="549"/>
      <c r="DN75" s="549"/>
      <c r="DO75" s="549"/>
      <c r="DP75" s="549"/>
      <c r="DQ75" s="549"/>
      <c r="DR75" s="549"/>
      <c r="DS75" s="549"/>
      <c r="DT75" s="549"/>
      <c r="DU75" s="549"/>
      <c r="DV75" s="549"/>
      <c r="DW75" s="549"/>
      <c r="DX75" s="549"/>
      <c r="DY75" s="549"/>
      <c r="DZ75" s="549"/>
      <c r="EA75" s="549"/>
      <c r="EB75" s="549"/>
      <c r="EC75" s="549"/>
      <c r="ED75" s="549"/>
      <c r="EE75" s="549"/>
      <c r="EF75" s="549"/>
      <c r="EG75" s="549"/>
      <c r="EH75" s="549"/>
      <c r="EI75" s="549"/>
      <c r="EJ75" s="549"/>
      <c r="EK75" s="549"/>
      <c r="EL75" s="549"/>
      <c r="EM75" s="549"/>
      <c r="EN75" s="549"/>
      <c r="EO75" s="549"/>
    </row>
    <row r="76" spans="1:14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c r="BN76" s="549"/>
      <c r="BO76" s="549"/>
      <c r="BP76" s="549"/>
      <c r="BQ76" s="549"/>
      <c r="BR76" s="549"/>
      <c r="BS76" s="549"/>
      <c r="BT76" s="549"/>
      <c r="BU76" s="549"/>
      <c r="BV76" s="549"/>
      <c r="BW76" s="549"/>
      <c r="BX76" s="549"/>
      <c r="BY76" s="549"/>
      <c r="BZ76" s="549"/>
      <c r="CA76" s="549"/>
      <c r="CB76" s="549"/>
      <c r="CC76" s="549"/>
      <c r="CD76" s="549"/>
      <c r="CE76" s="549"/>
      <c r="CF76" s="549"/>
      <c r="CG76" s="549"/>
      <c r="CH76" s="549"/>
      <c r="CI76" s="549"/>
      <c r="CJ76" s="549"/>
      <c r="CK76" s="549"/>
      <c r="CL76" s="549"/>
      <c r="CM76" s="549"/>
      <c r="CN76" s="549"/>
      <c r="CO76" s="549"/>
      <c r="CP76" s="549"/>
      <c r="CQ76" s="549"/>
      <c r="CR76" s="549"/>
      <c r="CS76" s="549"/>
      <c r="CT76" s="549"/>
      <c r="CU76" s="549"/>
      <c r="CV76" s="549"/>
      <c r="CW76" s="549"/>
      <c r="CX76" s="549"/>
      <c r="CY76" s="549"/>
      <c r="CZ76" s="549"/>
      <c r="DA76" s="549"/>
      <c r="DB76" s="549"/>
      <c r="DC76" s="549"/>
      <c r="DD76" s="549"/>
      <c r="DE76" s="549"/>
      <c r="DF76" s="549"/>
      <c r="DG76" s="549"/>
      <c r="DH76" s="549"/>
      <c r="DI76" s="549"/>
      <c r="DJ76" s="549"/>
      <c r="DK76" s="549"/>
      <c r="DL76" s="549"/>
      <c r="DM76" s="549"/>
      <c r="DN76" s="549"/>
      <c r="DO76" s="549"/>
      <c r="DP76" s="549"/>
      <c r="DQ76" s="549"/>
      <c r="DR76" s="549"/>
      <c r="DS76" s="549"/>
      <c r="DT76" s="549"/>
      <c r="DU76" s="549"/>
      <c r="DV76" s="549"/>
      <c r="DW76" s="549"/>
      <c r="DX76" s="549"/>
      <c r="DY76" s="549"/>
      <c r="DZ76" s="549"/>
      <c r="EA76" s="549"/>
      <c r="EB76" s="549"/>
      <c r="EC76" s="549"/>
      <c r="ED76" s="549"/>
      <c r="EE76" s="549"/>
      <c r="EF76" s="549"/>
      <c r="EG76" s="549"/>
      <c r="EH76" s="549"/>
      <c r="EI76" s="549"/>
      <c r="EJ76" s="549"/>
      <c r="EK76" s="549"/>
      <c r="EL76" s="549"/>
      <c r="EM76" s="549"/>
      <c r="EN76" s="549"/>
      <c r="EO76" s="549"/>
    </row>
    <row r="77" spans="1:14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c r="BN77" s="549"/>
      <c r="BO77" s="549"/>
      <c r="BP77" s="549"/>
      <c r="BQ77" s="549"/>
      <c r="BR77" s="549"/>
      <c r="BS77" s="549"/>
      <c r="BT77" s="549"/>
      <c r="BU77" s="549"/>
      <c r="BV77" s="549"/>
      <c r="BW77" s="549"/>
      <c r="BX77" s="549"/>
      <c r="BY77" s="549"/>
      <c r="BZ77" s="549"/>
      <c r="CA77" s="549"/>
      <c r="CB77" s="549"/>
      <c r="CC77" s="549"/>
      <c r="CD77" s="549"/>
      <c r="CE77" s="549"/>
      <c r="CF77" s="549"/>
      <c r="CG77" s="549"/>
      <c r="CH77" s="549"/>
      <c r="CI77" s="549"/>
      <c r="CJ77" s="549"/>
      <c r="CK77" s="549"/>
      <c r="CL77" s="549"/>
      <c r="CM77" s="549"/>
      <c r="CN77" s="549"/>
      <c r="CO77" s="549"/>
      <c r="CP77" s="549"/>
      <c r="CQ77" s="549"/>
      <c r="CR77" s="549"/>
      <c r="CS77" s="549"/>
      <c r="CT77" s="549"/>
      <c r="CU77" s="549"/>
      <c r="CV77" s="549"/>
      <c r="CW77" s="549"/>
      <c r="CX77" s="549"/>
      <c r="CY77" s="549"/>
      <c r="CZ77" s="549"/>
      <c r="DA77" s="549"/>
      <c r="DB77" s="549"/>
      <c r="DC77" s="549"/>
      <c r="DD77" s="549"/>
      <c r="DE77" s="549"/>
      <c r="DF77" s="549"/>
      <c r="DG77" s="549"/>
      <c r="DH77" s="549"/>
      <c r="DI77" s="549"/>
      <c r="DJ77" s="549"/>
      <c r="DK77" s="549"/>
      <c r="DL77" s="549"/>
      <c r="DM77" s="549"/>
      <c r="DN77" s="549"/>
      <c r="DO77" s="549"/>
      <c r="DP77" s="549"/>
      <c r="DQ77" s="549"/>
      <c r="DR77" s="549"/>
      <c r="DS77" s="549"/>
      <c r="DT77" s="549"/>
      <c r="DU77" s="549"/>
      <c r="DV77" s="549"/>
      <c r="DW77" s="549"/>
      <c r="DX77" s="549"/>
      <c r="DY77" s="549"/>
      <c r="DZ77" s="549"/>
      <c r="EA77" s="549"/>
      <c r="EB77" s="549"/>
      <c r="EC77" s="549"/>
      <c r="ED77" s="549"/>
      <c r="EE77" s="549"/>
      <c r="EF77" s="549"/>
      <c r="EG77" s="549"/>
      <c r="EH77" s="549"/>
      <c r="EI77" s="549"/>
      <c r="EJ77" s="549"/>
      <c r="EK77" s="549"/>
      <c r="EL77" s="549"/>
      <c r="EM77" s="549"/>
      <c r="EN77" s="549"/>
      <c r="EO77" s="549"/>
    </row>
    <row r="78" spans="1:14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c r="BN78" s="549"/>
      <c r="BO78" s="549"/>
      <c r="BP78" s="549"/>
      <c r="BQ78" s="549"/>
      <c r="BR78" s="549"/>
      <c r="BS78" s="549"/>
      <c r="BT78" s="549"/>
      <c r="BU78" s="549"/>
      <c r="BV78" s="549"/>
      <c r="BW78" s="549"/>
      <c r="BX78" s="549"/>
      <c r="BY78" s="549"/>
      <c r="BZ78" s="549"/>
      <c r="CA78" s="549"/>
      <c r="CB78" s="549"/>
      <c r="CC78" s="549"/>
      <c r="CD78" s="549"/>
      <c r="CE78" s="549"/>
      <c r="CF78" s="549"/>
      <c r="CG78" s="549"/>
      <c r="CH78" s="549"/>
      <c r="CI78" s="549"/>
      <c r="CJ78" s="549"/>
      <c r="CK78" s="549"/>
      <c r="CL78" s="549"/>
      <c r="CM78" s="549"/>
      <c r="CN78" s="549"/>
      <c r="CO78" s="549"/>
      <c r="CP78" s="549"/>
      <c r="CQ78" s="549"/>
      <c r="CR78" s="549"/>
      <c r="CS78" s="549"/>
      <c r="CT78" s="549"/>
      <c r="CU78" s="549"/>
      <c r="CV78" s="549"/>
      <c r="CW78" s="549"/>
      <c r="CX78" s="549"/>
      <c r="CY78" s="549"/>
      <c r="CZ78" s="549"/>
      <c r="DA78" s="549"/>
      <c r="DB78" s="549"/>
      <c r="DC78" s="549"/>
      <c r="DD78" s="549"/>
      <c r="DE78" s="549"/>
      <c r="DF78" s="549"/>
      <c r="DG78" s="549"/>
      <c r="DH78" s="549"/>
      <c r="DI78" s="549"/>
      <c r="DJ78" s="549"/>
      <c r="DK78" s="549"/>
      <c r="DL78" s="549"/>
      <c r="DM78" s="549"/>
      <c r="DN78" s="549"/>
      <c r="DO78" s="549"/>
      <c r="DP78" s="549"/>
      <c r="DQ78" s="549"/>
      <c r="DR78" s="549"/>
      <c r="DS78" s="549"/>
      <c r="DT78" s="549"/>
      <c r="DU78" s="549"/>
      <c r="DV78" s="549"/>
      <c r="DW78" s="549"/>
      <c r="DX78" s="549"/>
      <c r="DY78" s="549"/>
      <c r="DZ78" s="549"/>
      <c r="EA78" s="549"/>
      <c r="EB78" s="549"/>
      <c r="EC78" s="549"/>
      <c r="ED78" s="549"/>
      <c r="EE78" s="549"/>
      <c r="EF78" s="549"/>
      <c r="EG78" s="549"/>
      <c r="EH78" s="549"/>
      <c r="EI78" s="549"/>
      <c r="EJ78" s="549"/>
      <c r="EK78" s="549"/>
      <c r="EL78" s="549"/>
      <c r="EM78" s="549"/>
      <c r="EN78" s="549"/>
      <c r="EO78" s="549"/>
    </row>
    <row r="79" spans="1:14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c r="BN79" s="549"/>
      <c r="BO79" s="549"/>
      <c r="BP79" s="549"/>
      <c r="BQ79" s="549"/>
      <c r="BR79" s="549"/>
      <c r="BS79" s="549"/>
      <c r="BT79" s="549"/>
      <c r="BU79" s="549"/>
      <c r="BV79" s="549"/>
      <c r="BW79" s="549"/>
      <c r="BX79" s="549"/>
      <c r="BY79" s="549"/>
      <c r="BZ79" s="549"/>
      <c r="CA79" s="549"/>
      <c r="CB79" s="549"/>
      <c r="CC79" s="549"/>
      <c r="CD79" s="549"/>
      <c r="CE79" s="549"/>
      <c r="CF79" s="549"/>
      <c r="CG79" s="549"/>
      <c r="CH79" s="549"/>
      <c r="CI79" s="549"/>
      <c r="CJ79" s="549"/>
      <c r="CK79" s="549"/>
      <c r="CL79" s="549"/>
      <c r="CM79" s="549"/>
      <c r="CN79" s="549"/>
      <c r="CO79" s="549"/>
      <c r="CP79" s="549"/>
      <c r="CQ79" s="549"/>
      <c r="CR79" s="549"/>
      <c r="CS79" s="549"/>
      <c r="CT79" s="549"/>
      <c r="CU79" s="549"/>
      <c r="CV79" s="549"/>
      <c r="CW79" s="549"/>
      <c r="CX79" s="549"/>
      <c r="CY79" s="549"/>
      <c r="CZ79" s="549"/>
      <c r="DA79" s="549"/>
      <c r="DB79" s="549"/>
      <c r="DC79" s="549"/>
      <c r="DD79" s="549"/>
      <c r="DE79" s="549"/>
      <c r="DF79" s="549"/>
      <c r="DG79" s="549"/>
      <c r="DH79" s="549"/>
      <c r="DI79" s="549"/>
      <c r="DJ79" s="549"/>
      <c r="DK79" s="549"/>
      <c r="DL79" s="549"/>
      <c r="DM79" s="549"/>
      <c r="DN79" s="549"/>
      <c r="DO79" s="549"/>
      <c r="DP79" s="549"/>
      <c r="DQ79" s="549"/>
      <c r="DR79" s="549"/>
      <c r="DS79" s="549"/>
      <c r="DT79" s="549"/>
      <c r="DU79" s="549"/>
      <c r="DV79" s="549"/>
      <c r="DW79" s="549"/>
      <c r="DX79" s="549"/>
      <c r="DY79" s="549"/>
      <c r="DZ79" s="549"/>
      <c r="EA79" s="549"/>
      <c r="EB79" s="549"/>
      <c r="EC79" s="549"/>
      <c r="ED79" s="549"/>
      <c r="EE79" s="549"/>
      <c r="EF79" s="549"/>
      <c r="EG79" s="549"/>
      <c r="EH79" s="549"/>
      <c r="EI79" s="549"/>
      <c r="EJ79" s="549"/>
      <c r="EK79" s="549"/>
      <c r="EL79" s="549"/>
      <c r="EM79" s="549"/>
      <c r="EN79" s="549"/>
      <c r="EO79" s="549"/>
    </row>
    <row r="80" spans="1:14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c r="BN80" s="549"/>
      <c r="BO80" s="549"/>
      <c r="BP80" s="549"/>
      <c r="BQ80" s="549"/>
      <c r="BR80" s="549"/>
      <c r="BS80" s="549"/>
      <c r="BT80" s="549"/>
      <c r="BU80" s="549"/>
      <c r="BV80" s="549"/>
      <c r="BW80" s="549"/>
      <c r="BX80" s="549"/>
      <c r="BY80" s="549"/>
      <c r="BZ80" s="549"/>
      <c r="CA80" s="549"/>
      <c r="CB80" s="549"/>
      <c r="CC80" s="549"/>
      <c r="CD80" s="549"/>
      <c r="CE80" s="549"/>
      <c r="CF80" s="549"/>
      <c r="CG80" s="549"/>
      <c r="CH80" s="549"/>
      <c r="CI80" s="549"/>
      <c r="CJ80" s="549"/>
      <c r="CK80" s="549"/>
      <c r="CL80" s="549"/>
      <c r="CM80" s="549"/>
      <c r="CN80" s="549"/>
      <c r="CO80" s="549"/>
      <c r="CP80" s="549"/>
      <c r="CQ80" s="549"/>
      <c r="CR80" s="549"/>
      <c r="CS80" s="549"/>
      <c r="CT80" s="549"/>
      <c r="CU80" s="549"/>
      <c r="CV80" s="549"/>
      <c r="CW80" s="549"/>
      <c r="CX80" s="549"/>
      <c r="CY80" s="549"/>
      <c r="CZ80" s="549"/>
      <c r="DA80" s="549"/>
      <c r="DB80" s="549"/>
      <c r="DC80" s="549"/>
      <c r="DD80" s="549"/>
      <c r="DE80" s="549"/>
      <c r="DF80" s="549"/>
      <c r="DG80" s="549"/>
      <c r="DH80" s="549"/>
      <c r="DI80" s="549"/>
      <c r="DJ80" s="549"/>
      <c r="DK80" s="549"/>
      <c r="DL80" s="549"/>
      <c r="DM80" s="549"/>
      <c r="DN80" s="549"/>
      <c r="DO80" s="549"/>
      <c r="DP80" s="549"/>
      <c r="DQ80" s="549"/>
      <c r="DR80" s="549"/>
      <c r="DS80" s="549"/>
      <c r="DT80" s="549"/>
      <c r="DU80" s="549"/>
      <c r="DV80" s="549"/>
      <c r="DW80" s="549"/>
      <c r="DX80" s="549"/>
      <c r="DY80" s="549"/>
      <c r="DZ80" s="549"/>
      <c r="EA80" s="549"/>
      <c r="EB80" s="549"/>
      <c r="EC80" s="549"/>
      <c r="ED80" s="549"/>
      <c r="EE80" s="549"/>
      <c r="EF80" s="549"/>
      <c r="EG80" s="549"/>
      <c r="EH80" s="549"/>
      <c r="EI80" s="549"/>
      <c r="EJ80" s="549"/>
      <c r="EK80" s="549"/>
      <c r="EL80" s="549"/>
      <c r="EM80" s="549"/>
      <c r="EN80" s="549"/>
      <c r="EO80" s="549"/>
    </row>
    <row r="81" spans="1:14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c r="BN81" s="549"/>
      <c r="BO81" s="549"/>
      <c r="BP81" s="549"/>
      <c r="BQ81" s="549"/>
      <c r="BR81" s="549"/>
      <c r="BS81" s="549"/>
      <c r="BT81" s="549"/>
      <c r="BU81" s="549"/>
      <c r="BV81" s="549"/>
      <c r="BW81" s="549"/>
      <c r="BX81" s="549"/>
      <c r="BY81" s="549"/>
      <c r="BZ81" s="549"/>
      <c r="CA81" s="549"/>
      <c r="CB81" s="549"/>
      <c r="CC81" s="549"/>
      <c r="CD81" s="549"/>
      <c r="CE81" s="549"/>
      <c r="CF81" s="549"/>
      <c r="CG81" s="549"/>
      <c r="CH81" s="549"/>
      <c r="CI81" s="549"/>
      <c r="CJ81" s="549"/>
      <c r="CK81" s="549"/>
      <c r="CL81" s="549"/>
      <c r="CM81" s="549"/>
      <c r="CN81" s="549"/>
      <c r="CO81" s="549"/>
      <c r="CP81" s="549"/>
      <c r="CQ81" s="549"/>
      <c r="CR81" s="549"/>
      <c r="CS81" s="549"/>
      <c r="CT81" s="549"/>
      <c r="CU81" s="549"/>
      <c r="CV81" s="549"/>
      <c r="CW81" s="549"/>
      <c r="CX81" s="549"/>
      <c r="CY81" s="549"/>
      <c r="CZ81" s="549"/>
      <c r="DA81" s="549"/>
      <c r="DB81" s="549"/>
      <c r="DC81" s="549"/>
      <c r="DD81" s="549"/>
      <c r="DE81" s="549"/>
      <c r="DF81" s="549"/>
      <c r="DG81" s="549"/>
      <c r="DH81" s="549"/>
      <c r="DI81" s="549"/>
      <c r="DJ81" s="549"/>
      <c r="DK81" s="549"/>
      <c r="DL81" s="549"/>
      <c r="DM81" s="549"/>
      <c r="DN81" s="549"/>
      <c r="DO81" s="549"/>
      <c r="DP81" s="549"/>
      <c r="DQ81" s="549"/>
      <c r="DR81" s="549"/>
      <c r="DS81" s="549"/>
      <c r="DT81" s="549"/>
      <c r="DU81" s="549"/>
      <c r="DV81" s="549"/>
      <c r="DW81" s="549"/>
      <c r="DX81" s="549"/>
      <c r="DY81" s="549"/>
      <c r="DZ81" s="549"/>
      <c r="EA81" s="549"/>
      <c r="EB81" s="549"/>
      <c r="EC81" s="549"/>
      <c r="ED81" s="549"/>
      <c r="EE81" s="549"/>
      <c r="EF81" s="549"/>
      <c r="EG81" s="549"/>
      <c r="EH81" s="549"/>
      <c r="EI81" s="549"/>
      <c r="EJ81" s="549"/>
      <c r="EK81" s="549"/>
      <c r="EL81" s="549"/>
      <c r="EM81" s="549"/>
      <c r="EN81" s="549"/>
      <c r="EO81" s="549"/>
    </row>
    <row r="82" spans="1:145"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c r="BK82" s="549"/>
      <c r="BL82" s="549"/>
      <c r="BM82" s="549"/>
      <c r="BN82" s="549"/>
      <c r="BO82" s="549"/>
      <c r="BP82" s="549"/>
      <c r="BQ82" s="549"/>
      <c r="BR82" s="549"/>
      <c r="BS82" s="549"/>
      <c r="BT82" s="549"/>
      <c r="BU82" s="549"/>
      <c r="BV82" s="549"/>
      <c r="BW82" s="549"/>
      <c r="BX82" s="549"/>
      <c r="BY82" s="549"/>
      <c r="BZ82" s="549"/>
      <c r="CA82" s="549"/>
      <c r="CB82" s="549"/>
      <c r="CC82" s="549"/>
      <c r="CD82" s="549"/>
      <c r="CE82" s="549"/>
      <c r="CF82" s="549"/>
      <c r="CG82" s="549"/>
      <c r="CH82" s="549"/>
      <c r="CI82" s="549"/>
      <c r="CJ82" s="549"/>
      <c r="CK82" s="549"/>
      <c r="CL82" s="549"/>
      <c r="CM82" s="549"/>
      <c r="CN82" s="549"/>
      <c r="CO82" s="549"/>
      <c r="CP82" s="549"/>
      <c r="CQ82" s="549"/>
      <c r="CR82" s="549"/>
      <c r="CS82" s="549"/>
      <c r="CT82" s="549"/>
      <c r="CU82" s="549"/>
      <c r="CV82" s="549"/>
      <c r="CW82" s="549"/>
      <c r="CX82" s="549"/>
      <c r="CY82" s="549"/>
      <c r="CZ82" s="549"/>
      <c r="DA82" s="549"/>
      <c r="DB82" s="549"/>
      <c r="DC82" s="549"/>
      <c r="DD82" s="549"/>
      <c r="DE82" s="549"/>
      <c r="DF82" s="549"/>
      <c r="DG82" s="549"/>
      <c r="DH82" s="549"/>
      <c r="DI82" s="549"/>
      <c r="DJ82" s="549"/>
      <c r="DK82" s="549"/>
      <c r="DL82" s="549"/>
      <c r="DM82" s="549"/>
      <c r="DN82" s="549"/>
      <c r="DO82" s="549"/>
      <c r="DP82" s="549"/>
      <c r="DQ82" s="549"/>
      <c r="DR82" s="549"/>
      <c r="DS82" s="549"/>
      <c r="DT82" s="549"/>
      <c r="DU82" s="549"/>
      <c r="DV82" s="549"/>
      <c r="DW82" s="549"/>
      <c r="DX82" s="549"/>
      <c r="DY82" s="549"/>
      <c r="DZ82" s="549"/>
      <c r="EA82" s="549"/>
      <c r="EB82" s="549"/>
      <c r="EC82" s="549"/>
      <c r="ED82" s="549"/>
      <c r="EE82" s="549"/>
      <c r="EF82" s="549"/>
      <c r="EG82" s="549"/>
      <c r="EH82" s="549"/>
      <c r="EI82" s="549"/>
      <c r="EJ82" s="549"/>
      <c r="EK82" s="549"/>
      <c r="EL82" s="549"/>
      <c r="EM82" s="549"/>
      <c r="EN82" s="549"/>
      <c r="EO82" s="549"/>
    </row>
    <row r="83" spans="1:145"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c r="BK83" s="549"/>
      <c r="BL83" s="549"/>
      <c r="BM83" s="549"/>
      <c r="BN83" s="549"/>
      <c r="BO83" s="549"/>
      <c r="BP83" s="549"/>
      <c r="BQ83" s="549"/>
      <c r="BR83" s="549"/>
      <c r="BS83" s="549"/>
      <c r="BT83" s="549"/>
      <c r="BU83" s="549"/>
      <c r="BV83" s="549"/>
      <c r="BW83" s="549"/>
      <c r="BX83" s="549"/>
      <c r="BY83" s="549"/>
      <c r="BZ83" s="549"/>
      <c r="CA83" s="549"/>
      <c r="CB83" s="549"/>
      <c r="CC83" s="549"/>
      <c r="CD83" s="549"/>
      <c r="CE83" s="549"/>
      <c r="CF83" s="549"/>
      <c r="CG83" s="549"/>
      <c r="CH83" s="549"/>
      <c r="CI83" s="549"/>
      <c r="CJ83" s="549"/>
      <c r="CK83" s="549"/>
      <c r="CL83" s="549"/>
      <c r="CM83" s="549"/>
      <c r="CN83" s="549"/>
      <c r="CO83" s="549"/>
      <c r="CP83" s="549"/>
      <c r="CQ83" s="549"/>
      <c r="CR83" s="549"/>
      <c r="CS83" s="549"/>
      <c r="CT83" s="549"/>
      <c r="CU83" s="549"/>
      <c r="CV83" s="549"/>
      <c r="CW83" s="549"/>
      <c r="CX83" s="549"/>
      <c r="CY83" s="549"/>
      <c r="CZ83" s="549"/>
      <c r="DA83" s="549"/>
      <c r="DB83" s="549"/>
      <c r="DC83" s="549"/>
      <c r="DD83" s="549"/>
      <c r="DE83" s="549"/>
      <c r="DF83" s="549"/>
      <c r="DG83" s="549"/>
      <c r="DH83" s="549"/>
      <c r="DI83" s="549"/>
      <c r="DJ83" s="549"/>
      <c r="DK83" s="549"/>
      <c r="DL83" s="549"/>
      <c r="DM83" s="549"/>
      <c r="DN83" s="549"/>
      <c r="DO83" s="549"/>
      <c r="DP83" s="549"/>
      <c r="DQ83" s="549"/>
      <c r="DR83" s="549"/>
      <c r="DS83" s="549"/>
      <c r="DT83" s="549"/>
      <c r="DU83" s="549"/>
      <c r="DV83" s="549"/>
      <c r="DW83" s="549"/>
      <c r="DX83" s="549"/>
      <c r="DY83" s="549"/>
      <c r="DZ83" s="549"/>
      <c r="EA83" s="549"/>
      <c r="EB83" s="549"/>
      <c r="EC83" s="549"/>
      <c r="ED83" s="549"/>
      <c r="EE83" s="549"/>
      <c r="EF83" s="549"/>
      <c r="EG83" s="549"/>
      <c r="EH83" s="549"/>
      <c r="EI83" s="549"/>
      <c r="EJ83" s="549"/>
      <c r="EK83" s="549"/>
      <c r="EL83" s="549"/>
      <c r="EM83" s="549"/>
      <c r="EN83" s="549"/>
      <c r="EO83" s="549"/>
    </row>
    <row r="84" spans="1:145"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c r="BK84" s="549"/>
      <c r="BL84" s="549"/>
      <c r="BM84" s="549"/>
      <c r="BN84" s="549"/>
      <c r="BO84" s="549"/>
      <c r="BP84" s="549"/>
      <c r="BQ84" s="549"/>
      <c r="BR84" s="549"/>
      <c r="BS84" s="549"/>
      <c r="BT84" s="549"/>
      <c r="BU84" s="549"/>
      <c r="BV84" s="549"/>
      <c r="BW84" s="549"/>
      <c r="BX84" s="549"/>
      <c r="BY84" s="549"/>
      <c r="BZ84" s="549"/>
      <c r="CA84" s="549"/>
      <c r="CB84" s="549"/>
      <c r="CC84" s="549"/>
      <c r="CD84" s="549"/>
      <c r="CE84" s="549"/>
      <c r="CF84" s="549"/>
      <c r="CG84" s="549"/>
      <c r="CH84" s="549"/>
      <c r="CI84" s="549"/>
      <c r="CJ84" s="549"/>
      <c r="CK84" s="549"/>
      <c r="CL84" s="549"/>
      <c r="CM84" s="549"/>
      <c r="CN84" s="549"/>
      <c r="CO84" s="549"/>
      <c r="CP84" s="549"/>
      <c r="CQ84" s="549"/>
      <c r="CR84" s="549"/>
      <c r="CS84" s="549"/>
      <c r="CT84" s="549"/>
      <c r="CU84" s="549"/>
      <c r="CV84" s="549"/>
      <c r="CW84" s="549"/>
      <c r="CX84" s="549"/>
      <c r="CY84" s="549"/>
      <c r="CZ84" s="549"/>
      <c r="DA84" s="549"/>
      <c r="DB84" s="549"/>
      <c r="DC84" s="549"/>
      <c r="DD84" s="549"/>
      <c r="DE84" s="549"/>
      <c r="DF84" s="549"/>
      <c r="DG84" s="549"/>
      <c r="DH84" s="549"/>
      <c r="DI84" s="549"/>
      <c r="DJ84" s="549"/>
      <c r="DK84" s="549"/>
      <c r="DL84" s="549"/>
      <c r="DM84" s="549"/>
      <c r="DN84" s="549"/>
      <c r="DO84" s="549"/>
      <c r="DP84" s="549"/>
      <c r="DQ84" s="549"/>
      <c r="DR84" s="549"/>
      <c r="DS84" s="549"/>
      <c r="DT84" s="549"/>
      <c r="DU84" s="549"/>
      <c r="DV84" s="549"/>
      <c r="DW84" s="549"/>
      <c r="DX84" s="549"/>
      <c r="DY84" s="549"/>
      <c r="DZ84" s="549"/>
      <c r="EA84" s="549"/>
      <c r="EB84" s="549"/>
      <c r="EC84" s="549"/>
      <c r="ED84" s="549"/>
      <c r="EE84" s="549"/>
      <c r="EF84" s="549"/>
      <c r="EG84" s="549"/>
      <c r="EH84" s="549"/>
      <c r="EI84" s="549"/>
      <c r="EJ84" s="549"/>
      <c r="EK84" s="549"/>
      <c r="EL84" s="549"/>
      <c r="EM84" s="549"/>
      <c r="EN84" s="549"/>
      <c r="EO84" s="549"/>
    </row>
    <row r="85" spans="1:145"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c r="BK85" s="549"/>
      <c r="BL85" s="549"/>
      <c r="BM85" s="549"/>
      <c r="BN85" s="549"/>
      <c r="BO85" s="549"/>
      <c r="BP85" s="549"/>
      <c r="BQ85" s="549"/>
      <c r="BR85" s="549"/>
      <c r="BS85" s="549"/>
      <c r="BT85" s="549"/>
      <c r="BU85" s="549"/>
      <c r="BV85" s="549"/>
      <c r="BW85" s="549"/>
      <c r="BX85" s="549"/>
      <c r="BY85" s="549"/>
      <c r="BZ85" s="549"/>
      <c r="CA85" s="549"/>
      <c r="CB85" s="549"/>
      <c r="CC85" s="549"/>
      <c r="CD85" s="549"/>
      <c r="CE85" s="549"/>
      <c r="CF85" s="549"/>
      <c r="CG85" s="549"/>
      <c r="CH85" s="549"/>
      <c r="CI85" s="549"/>
      <c r="CJ85" s="549"/>
      <c r="CK85" s="549"/>
      <c r="CL85" s="549"/>
      <c r="CM85" s="549"/>
      <c r="CN85" s="549"/>
      <c r="CO85" s="549"/>
      <c r="CP85" s="549"/>
      <c r="CQ85" s="549"/>
      <c r="CR85" s="549"/>
      <c r="CS85" s="549"/>
      <c r="CT85" s="549"/>
      <c r="CU85" s="549"/>
      <c r="CV85" s="549"/>
      <c r="CW85" s="549"/>
      <c r="CX85" s="549"/>
      <c r="CY85" s="549"/>
      <c r="CZ85" s="549"/>
      <c r="DA85" s="549"/>
      <c r="DB85" s="549"/>
      <c r="DC85" s="549"/>
      <c r="DD85" s="549"/>
      <c r="DE85" s="549"/>
      <c r="DF85" s="549"/>
      <c r="DG85" s="549"/>
      <c r="DH85" s="549"/>
      <c r="DI85" s="549"/>
      <c r="DJ85" s="549"/>
      <c r="DK85" s="549"/>
      <c r="DL85" s="549"/>
      <c r="DM85" s="549"/>
      <c r="DN85" s="549"/>
      <c r="DO85" s="549"/>
      <c r="DP85" s="549"/>
      <c r="DQ85" s="549"/>
      <c r="DR85" s="549"/>
      <c r="DS85" s="549"/>
      <c r="DT85" s="549"/>
      <c r="DU85" s="549"/>
      <c r="DV85" s="549"/>
      <c r="DW85" s="549"/>
      <c r="DX85" s="549"/>
      <c r="DY85" s="549"/>
      <c r="DZ85" s="549"/>
      <c r="EA85" s="549"/>
      <c r="EB85" s="549"/>
      <c r="EC85" s="549"/>
      <c r="ED85" s="549"/>
      <c r="EE85" s="549"/>
      <c r="EF85" s="549"/>
      <c r="EG85" s="549"/>
      <c r="EH85" s="549"/>
      <c r="EI85" s="549"/>
      <c r="EJ85" s="549"/>
      <c r="EK85" s="549"/>
      <c r="EL85" s="549"/>
      <c r="EM85" s="549"/>
      <c r="EN85" s="549"/>
      <c r="EO85" s="549"/>
    </row>
    <row r="86" spans="1:145"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c r="BK86" s="549"/>
      <c r="BL86" s="549"/>
      <c r="BM86" s="549"/>
      <c r="BN86" s="549"/>
      <c r="BO86" s="549"/>
      <c r="BP86" s="549"/>
      <c r="BQ86" s="549"/>
      <c r="BR86" s="549"/>
      <c r="BS86" s="549"/>
      <c r="BT86" s="549"/>
      <c r="BU86" s="549"/>
      <c r="BV86" s="549"/>
      <c r="BW86" s="549"/>
      <c r="BX86" s="549"/>
      <c r="BY86" s="549"/>
      <c r="BZ86" s="549"/>
      <c r="CA86" s="549"/>
      <c r="CB86" s="549"/>
      <c r="CC86" s="549"/>
      <c r="CD86" s="549"/>
      <c r="CE86" s="549"/>
      <c r="CF86" s="549"/>
      <c r="CG86" s="549"/>
      <c r="CH86" s="549"/>
      <c r="CI86" s="549"/>
      <c r="CJ86" s="549"/>
      <c r="CK86" s="549"/>
      <c r="CL86" s="549"/>
      <c r="CM86" s="549"/>
      <c r="CN86" s="549"/>
      <c r="CO86" s="549"/>
      <c r="CP86" s="549"/>
      <c r="CQ86" s="549"/>
      <c r="CR86" s="549"/>
      <c r="CS86" s="549"/>
      <c r="CT86" s="549"/>
      <c r="CU86" s="549"/>
      <c r="CV86" s="549"/>
      <c r="CW86" s="549"/>
      <c r="CX86" s="549"/>
      <c r="CY86" s="549"/>
      <c r="CZ86" s="549"/>
      <c r="DA86" s="549"/>
      <c r="DB86" s="549"/>
      <c r="DC86" s="549"/>
      <c r="DD86" s="549"/>
      <c r="DE86" s="549"/>
      <c r="DF86" s="549"/>
      <c r="DG86" s="549"/>
      <c r="DH86" s="549"/>
      <c r="DI86" s="549"/>
      <c r="DJ86" s="549"/>
      <c r="DK86" s="549"/>
      <c r="DL86" s="549"/>
      <c r="DM86" s="549"/>
      <c r="DN86" s="549"/>
      <c r="DO86" s="549"/>
      <c r="DP86" s="549"/>
      <c r="DQ86" s="549"/>
      <c r="DR86" s="549"/>
      <c r="DS86" s="549"/>
      <c r="DT86" s="549"/>
      <c r="DU86" s="549"/>
      <c r="DV86" s="549"/>
      <c r="DW86" s="549"/>
      <c r="DX86" s="549"/>
      <c r="DY86" s="549"/>
      <c r="DZ86" s="549"/>
      <c r="EA86" s="549"/>
      <c r="EB86" s="549"/>
      <c r="EC86" s="549"/>
      <c r="ED86" s="549"/>
      <c r="EE86" s="549"/>
      <c r="EF86" s="549"/>
      <c r="EG86" s="549"/>
      <c r="EH86" s="549"/>
      <c r="EI86" s="549"/>
      <c r="EJ86" s="549"/>
      <c r="EK86" s="549"/>
      <c r="EL86" s="549"/>
      <c r="EM86" s="549"/>
      <c r="EN86" s="549"/>
      <c r="EO86" s="549"/>
    </row>
    <row r="87" spans="1:145"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c r="BK87" s="549"/>
      <c r="BL87" s="549"/>
      <c r="BM87" s="549"/>
      <c r="BN87" s="549"/>
      <c r="BO87" s="549"/>
      <c r="BP87" s="549"/>
      <c r="BQ87" s="549"/>
      <c r="BR87" s="549"/>
      <c r="BS87" s="549"/>
      <c r="BT87" s="549"/>
      <c r="BU87" s="549"/>
      <c r="BV87" s="549"/>
      <c r="BW87" s="549"/>
      <c r="BX87" s="549"/>
      <c r="BY87" s="549"/>
      <c r="BZ87" s="549"/>
      <c r="CA87" s="549"/>
      <c r="CB87" s="549"/>
      <c r="CC87" s="549"/>
      <c r="CD87" s="549"/>
      <c r="CE87" s="549"/>
      <c r="CF87" s="549"/>
      <c r="CG87" s="549"/>
      <c r="CH87" s="549"/>
      <c r="CI87" s="549"/>
      <c r="CJ87" s="549"/>
      <c r="CK87" s="549"/>
      <c r="CL87" s="549"/>
      <c r="CM87" s="549"/>
      <c r="CN87" s="549"/>
      <c r="CO87" s="549"/>
      <c r="CP87" s="549"/>
      <c r="CQ87" s="549"/>
      <c r="CR87" s="549"/>
      <c r="CS87" s="549"/>
      <c r="CT87" s="549"/>
      <c r="CU87" s="549"/>
      <c r="CV87" s="549"/>
      <c r="CW87" s="549"/>
      <c r="CX87" s="549"/>
      <c r="CY87" s="549"/>
      <c r="CZ87" s="549"/>
      <c r="DA87" s="549"/>
      <c r="DB87" s="549"/>
      <c r="DC87" s="549"/>
      <c r="DD87" s="549"/>
      <c r="DE87" s="549"/>
      <c r="DF87" s="549"/>
      <c r="DG87" s="549"/>
      <c r="DH87" s="549"/>
      <c r="DI87" s="549"/>
      <c r="DJ87" s="549"/>
      <c r="DK87" s="549"/>
      <c r="DL87" s="549"/>
      <c r="DM87" s="549"/>
      <c r="DN87" s="549"/>
      <c r="DO87" s="549"/>
      <c r="DP87" s="549"/>
      <c r="DQ87" s="549"/>
      <c r="DR87" s="549"/>
      <c r="DS87" s="549"/>
      <c r="DT87" s="549"/>
      <c r="DU87" s="549"/>
      <c r="DV87" s="549"/>
      <c r="DW87" s="549"/>
      <c r="DX87" s="549"/>
      <c r="DY87" s="549"/>
      <c r="DZ87" s="549"/>
      <c r="EA87" s="549"/>
      <c r="EB87" s="549"/>
      <c r="EC87" s="549"/>
      <c r="ED87" s="549"/>
      <c r="EE87" s="549"/>
      <c r="EF87" s="549"/>
      <c r="EG87" s="549"/>
      <c r="EH87" s="549"/>
      <c r="EI87" s="549"/>
      <c r="EJ87" s="549"/>
      <c r="EK87" s="549"/>
      <c r="EL87" s="549"/>
      <c r="EM87" s="549"/>
      <c r="EN87" s="549"/>
      <c r="EO87" s="549"/>
    </row>
    <row r="88" spans="1:145"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c r="BK88" s="549"/>
      <c r="BL88" s="549"/>
      <c r="BM88" s="549"/>
      <c r="BN88" s="549"/>
      <c r="BO88" s="549"/>
      <c r="BP88" s="549"/>
      <c r="BQ88" s="549"/>
      <c r="BR88" s="549"/>
      <c r="BS88" s="549"/>
      <c r="BT88" s="549"/>
      <c r="BU88" s="549"/>
      <c r="BV88" s="549"/>
      <c r="BW88" s="549"/>
      <c r="BX88" s="549"/>
      <c r="BY88" s="549"/>
      <c r="BZ88" s="549"/>
      <c r="CA88" s="549"/>
      <c r="CB88" s="549"/>
      <c r="CC88" s="549"/>
      <c r="CD88" s="549"/>
      <c r="CE88" s="549"/>
      <c r="CF88" s="549"/>
      <c r="CG88" s="549"/>
      <c r="CH88" s="549"/>
      <c r="CI88" s="549"/>
      <c r="CJ88" s="549"/>
      <c r="CK88" s="549"/>
      <c r="CL88" s="549"/>
      <c r="CM88" s="549"/>
      <c r="CN88" s="549"/>
      <c r="CO88" s="549"/>
      <c r="CP88" s="549"/>
      <c r="CQ88" s="549"/>
      <c r="CR88" s="549"/>
      <c r="CS88" s="549"/>
      <c r="CT88" s="549"/>
      <c r="CU88" s="549"/>
      <c r="CV88" s="549"/>
      <c r="CW88" s="549"/>
      <c r="CX88" s="549"/>
      <c r="CY88" s="549"/>
      <c r="CZ88" s="549"/>
      <c r="DA88" s="549"/>
      <c r="DB88" s="549"/>
      <c r="DC88" s="549"/>
      <c r="DD88" s="549"/>
      <c r="DE88" s="549"/>
      <c r="DF88" s="549"/>
      <c r="DG88" s="549"/>
      <c r="DH88" s="549"/>
      <c r="DI88" s="549"/>
      <c r="DJ88" s="549"/>
      <c r="DK88" s="549"/>
      <c r="DL88" s="549"/>
      <c r="DM88" s="549"/>
      <c r="DN88" s="549"/>
      <c r="DO88" s="549"/>
      <c r="DP88" s="549"/>
      <c r="DQ88" s="549"/>
      <c r="DR88" s="549"/>
      <c r="DS88" s="549"/>
      <c r="DT88" s="549"/>
      <c r="DU88" s="549"/>
      <c r="DV88" s="549"/>
      <c r="DW88" s="549"/>
      <c r="DX88" s="549"/>
      <c r="DY88" s="549"/>
      <c r="DZ88" s="549"/>
      <c r="EA88" s="549"/>
      <c r="EB88" s="549"/>
      <c r="EC88" s="549"/>
      <c r="ED88" s="549"/>
      <c r="EE88" s="549"/>
      <c r="EF88" s="549"/>
      <c r="EG88" s="549"/>
      <c r="EH88" s="549"/>
      <c r="EI88" s="549"/>
      <c r="EJ88" s="549"/>
      <c r="EK88" s="549"/>
      <c r="EL88" s="549"/>
      <c r="EM88" s="549"/>
      <c r="EN88" s="549"/>
      <c r="EO88" s="549"/>
    </row>
    <row r="89" spans="1:145"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c r="BK89" s="549"/>
      <c r="BL89" s="549"/>
      <c r="BM89" s="549"/>
      <c r="BN89" s="549"/>
      <c r="BO89" s="549"/>
      <c r="BP89" s="549"/>
      <c r="BQ89" s="549"/>
      <c r="BR89" s="549"/>
      <c r="BS89" s="549"/>
      <c r="BT89" s="549"/>
      <c r="BU89" s="549"/>
      <c r="BV89" s="549"/>
      <c r="BW89" s="549"/>
      <c r="BX89" s="549"/>
      <c r="BY89" s="549"/>
      <c r="BZ89" s="549"/>
      <c r="CA89" s="549"/>
      <c r="CB89" s="549"/>
      <c r="CC89" s="549"/>
      <c r="CD89" s="549"/>
      <c r="CE89" s="549"/>
      <c r="CF89" s="549"/>
      <c r="CG89" s="549"/>
      <c r="CH89" s="549"/>
      <c r="CI89" s="549"/>
      <c r="CJ89" s="549"/>
      <c r="CK89" s="549"/>
      <c r="CL89" s="549"/>
      <c r="CM89" s="549"/>
      <c r="CN89" s="549"/>
      <c r="CO89" s="549"/>
      <c r="CP89" s="549"/>
      <c r="CQ89" s="549"/>
      <c r="CR89" s="549"/>
      <c r="CS89" s="549"/>
      <c r="CT89" s="549"/>
      <c r="CU89" s="549"/>
      <c r="CV89" s="549"/>
      <c r="CW89" s="549"/>
      <c r="CX89" s="549"/>
      <c r="CY89" s="549"/>
      <c r="CZ89" s="549"/>
      <c r="DA89" s="549"/>
      <c r="DB89" s="549"/>
      <c r="DC89" s="549"/>
      <c r="DD89" s="549"/>
      <c r="DE89" s="549"/>
      <c r="DF89" s="549"/>
      <c r="DG89" s="549"/>
      <c r="DH89" s="549"/>
      <c r="DI89" s="549"/>
      <c r="DJ89" s="549"/>
      <c r="DK89" s="549"/>
      <c r="DL89" s="549"/>
      <c r="DM89" s="549"/>
      <c r="DN89" s="549"/>
      <c r="DO89" s="549"/>
      <c r="DP89" s="549"/>
      <c r="DQ89" s="549"/>
      <c r="DR89" s="549"/>
      <c r="DS89" s="549"/>
      <c r="DT89" s="549"/>
      <c r="DU89" s="549"/>
      <c r="DV89" s="549"/>
      <c r="DW89" s="549"/>
      <c r="DX89" s="549"/>
      <c r="DY89" s="549"/>
      <c r="DZ89" s="549"/>
      <c r="EA89" s="549"/>
      <c r="EB89" s="549"/>
      <c r="EC89" s="549"/>
      <c r="ED89" s="549"/>
      <c r="EE89" s="549"/>
      <c r="EF89" s="549"/>
      <c r="EG89" s="549"/>
      <c r="EH89" s="549"/>
      <c r="EI89" s="549"/>
      <c r="EJ89" s="549"/>
      <c r="EK89" s="549"/>
      <c r="EL89" s="549"/>
      <c r="EM89" s="549"/>
      <c r="EN89" s="549"/>
      <c r="EO89" s="549"/>
    </row>
    <row r="90" spans="1:145"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c r="BK90" s="549"/>
      <c r="BL90" s="549"/>
      <c r="BM90" s="549"/>
      <c r="BN90" s="549"/>
      <c r="BO90" s="549"/>
      <c r="BP90" s="549"/>
      <c r="BQ90" s="549"/>
      <c r="BR90" s="549"/>
      <c r="BS90" s="549"/>
      <c r="BT90" s="549"/>
      <c r="BU90" s="549"/>
      <c r="BV90" s="549"/>
      <c r="BW90" s="549"/>
      <c r="BX90" s="549"/>
      <c r="BY90" s="549"/>
      <c r="BZ90" s="549"/>
      <c r="CA90" s="549"/>
      <c r="CB90" s="549"/>
      <c r="CC90" s="549"/>
      <c r="CD90" s="549"/>
      <c r="CE90" s="549"/>
      <c r="CF90" s="549"/>
      <c r="CG90" s="549"/>
      <c r="CH90" s="549"/>
      <c r="CI90" s="549"/>
      <c r="CJ90" s="549"/>
      <c r="CK90" s="549"/>
      <c r="CL90" s="549"/>
      <c r="CM90" s="549"/>
      <c r="CN90" s="549"/>
      <c r="CO90" s="549"/>
      <c r="CP90" s="549"/>
      <c r="CQ90" s="549"/>
      <c r="CR90" s="549"/>
      <c r="CS90" s="549"/>
      <c r="CT90" s="549"/>
      <c r="CU90" s="549"/>
      <c r="CV90" s="549"/>
      <c r="CW90" s="549"/>
      <c r="CX90" s="549"/>
      <c r="CY90" s="549"/>
      <c r="CZ90" s="549"/>
      <c r="DA90" s="549"/>
      <c r="DB90" s="549"/>
      <c r="DC90" s="549"/>
      <c r="DD90" s="549"/>
      <c r="DE90" s="549"/>
      <c r="DF90" s="549"/>
      <c r="DG90" s="549"/>
      <c r="DH90" s="549"/>
      <c r="DI90" s="549"/>
      <c r="DJ90" s="549"/>
      <c r="DK90" s="549"/>
      <c r="DL90" s="549"/>
      <c r="DM90" s="549"/>
      <c r="DN90" s="549"/>
      <c r="DO90" s="549"/>
      <c r="DP90" s="549"/>
      <c r="DQ90" s="549"/>
      <c r="DR90" s="549"/>
      <c r="DS90" s="549"/>
      <c r="DT90" s="549"/>
      <c r="DU90" s="549"/>
      <c r="DV90" s="549"/>
      <c r="DW90" s="549"/>
      <c r="DX90" s="549"/>
      <c r="DY90" s="549"/>
      <c r="DZ90" s="549"/>
      <c r="EA90" s="549"/>
      <c r="EB90" s="549"/>
      <c r="EC90" s="549"/>
      <c r="ED90" s="549"/>
      <c r="EE90" s="549"/>
      <c r="EF90" s="549"/>
      <c r="EG90" s="549"/>
      <c r="EH90" s="549"/>
      <c r="EI90" s="549"/>
      <c r="EJ90" s="549"/>
      <c r="EK90" s="549"/>
      <c r="EL90" s="549"/>
      <c r="EM90" s="549"/>
      <c r="EN90" s="549"/>
      <c r="EO90" s="549"/>
    </row>
    <row r="91" spans="1:145"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c r="BK91" s="549"/>
      <c r="BL91" s="549"/>
      <c r="BM91" s="549"/>
      <c r="BN91" s="549"/>
      <c r="BO91" s="549"/>
      <c r="BP91" s="549"/>
      <c r="BQ91" s="549"/>
      <c r="BR91" s="549"/>
      <c r="BS91" s="549"/>
      <c r="BT91" s="549"/>
      <c r="BU91" s="549"/>
      <c r="BV91" s="549"/>
      <c r="BW91" s="549"/>
      <c r="BX91" s="549"/>
      <c r="BY91" s="549"/>
      <c r="BZ91" s="549"/>
      <c r="CA91" s="549"/>
      <c r="CB91" s="549"/>
      <c r="CC91" s="549"/>
      <c r="CD91" s="549"/>
      <c r="CE91" s="549"/>
      <c r="CF91" s="549"/>
      <c r="CG91" s="549"/>
      <c r="CH91" s="549"/>
      <c r="CI91" s="549"/>
      <c r="CJ91" s="549"/>
      <c r="CK91" s="549"/>
      <c r="CL91" s="549"/>
      <c r="CM91" s="549"/>
      <c r="CN91" s="549"/>
      <c r="CO91" s="549"/>
      <c r="CP91" s="549"/>
      <c r="CQ91" s="549"/>
      <c r="CR91" s="549"/>
      <c r="CS91" s="549"/>
      <c r="CT91" s="549"/>
      <c r="CU91" s="549"/>
      <c r="CV91" s="549"/>
      <c r="CW91" s="549"/>
      <c r="CX91" s="549"/>
      <c r="CY91" s="549"/>
      <c r="CZ91" s="549"/>
      <c r="DA91" s="549"/>
      <c r="DB91" s="549"/>
      <c r="DC91" s="549"/>
      <c r="DD91" s="549"/>
      <c r="DE91" s="549"/>
      <c r="DF91" s="549"/>
      <c r="DG91" s="549"/>
      <c r="DH91" s="549"/>
      <c r="DI91" s="549"/>
      <c r="DJ91" s="549"/>
      <c r="DK91" s="549"/>
      <c r="DL91" s="549"/>
      <c r="DM91" s="549"/>
      <c r="DN91" s="549"/>
      <c r="DO91" s="549"/>
      <c r="DP91" s="549"/>
      <c r="DQ91" s="549"/>
      <c r="DR91" s="549"/>
      <c r="DS91" s="549"/>
      <c r="DT91" s="549"/>
      <c r="DU91" s="549"/>
      <c r="DV91" s="549"/>
      <c r="DW91" s="549"/>
      <c r="DX91" s="549"/>
      <c r="DY91" s="549"/>
      <c r="DZ91" s="549"/>
      <c r="EA91" s="549"/>
      <c r="EB91" s="549"/>
      <c r="EC91" s="549"/>
      <c r="ED91" s="549"/>
      <c r="EE91" s="549"/>
      <c r="EF91" s="549"/>
      <c r="EG91" s="549"/>
      <c r="EH91" s="549"/>
      <c r="EI91" s="549"/>
      <c r="EJ91" s="549"/>
      <c r="EK91" s="549"/>
      <c r="EL91" s="549"/>
      <c r="EM91" s="549"/>
      <c r="EN91" s="549"/>
      <c r="EO91" s="549"/>
    </row>
    <row r="92" spans="1:145"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c r="BK92" s="549"/>
      <c r="BL92" s="549"/>
      <c r="BM92" s="549"/>
      <c r="BN92" s="549"/>
      <c r="BO92" s="549"/>
      <c r="BP92" s="549"/>
      <c r="BQ92" s="549"/>
      <c r="BR92" s="549"/>
      <c r="BS92" s="549"/>
      <c r="BT92" s="549"/>
      <c r="BU92" s="549"/>
      <c r="BV92" s="549"/>
      <c r="BW92" s="549"/>
      <c r="BX92" s="549"/>
      <c r="BY92" s="549"/>
      <c r="BZ92" s="549"/>
      <c r="CA92" s="549"/>
      <c r="CB92" s="549"/>
      <c r="CC92" s="549"/>
      <c r="CD92" s="549"/>
      <c r="CE92" s="549"/>
      <c r="CF92" s="549"/>
      <c r="CG92" s="549"/>
      <c r="CH92" s="549"/>
      <c r="CI92" s="549"/>
      <c r="CJ92" s="549"/>
      <c r="CK92" s="549"/>
      <c r="CL92" s="549"/>
      <c r="CM92" s="549"/>
      <c r="CN92" s="549"/>
      <c r="CO92" s="549"/>
      <c r="CP92" s="549"/>
      <c r="CQ92" s="549"/>
      <c r="CR92" s="549"/>
      <c r="CS92" s="549"/>
      <c r="CT92" s="549"/>
      <c r="CU92" s="549"/>
      <c r="CV92" s="549"/>
      <c r="CW92" s="549"/>
      <c r="CX92" s="549"/>
      <c r="CY92" s="549"/>
      <c r="CZ92" s="549"/>
      <c r="DA92" s="549"/>
      <c r="DB92" s="549"/>
      <c r="DC92" s="549"/>
      <c r="DD92" s="549"/>
      <c r="DE92" s="549"/>
      <c r="DF92" s="549"/>
      <c r="DG92" s="549"/>
      <c r="DH92" s="549"/>
      <c r="DI92" s="549"/>
      <c r="DJ92" s="549"/>
      <c r="DK92" s="549"/>
      <c r="DL92" s="549"/>
      <c r="DM92" s="549"/>
      <c r="DN92" s="549"/>
      <c r="DO92" s="549"/>
      <c r="DP92" s="549"/>
      <c r="DQ92" s="549"/>
      <c r="DR92" s="549"/>
      <c r="DS92" s="549"/>
      <c r="DT92" s="549"/>
      <c r="DU92" s="549"/>
      <c r="DV92" s="549"/>
      <c r="DW92" s="549"/>
      <c r="DX92" s="549"/>
      <c r="DY92" s="549"/>
      <c r="DZ92" s="549"/>
      <c r="EA92" s="549"/>
      <c r="EB92" s="549"/>
      <c r="EC92" s="549"/>
      <c r="ED92" s="549"/>
      <c r="EE92" s="549"/>
      <c r="EF92" s="549"/>
      <c r="EG92" s="549"/>
      <c r="EH92" s="549"/>
      <c r="EI92" s="549"/>
      <c r="EJ92" s="549"/>
      <c r="EK92" s="549"/>
      <c r="EL92" s="549"/>
      <c r="EM92" s="549"/>
      <c r="EN92" s="549"/>
      <c r="EO92" s="549"/>
    </row>
    <row r="93" spans="1:145"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c r="BK93" s="549"/>
      <c r="BL93" s="549"/>
      <c r="BM93" s="549"/>
      <c r="BN93" s="549"/>
      <c r="BO93" s="549"/>
      <c r="BP93" s="549"/>
      <c r="BQ93" s="549"/>
      <c r="BR93" s="549"/>
      <c r="BS93" s="549"/>
      <c r="BT93" s="549"/>
      <c r="BU93" s="549"/>
      <c r="BV93" s="549"/>
      <c r="BW93" s="549"/>
      <c r="BX93" s="549"/>
      <c r="BY93" s="549"/>
      <c r="BZ93" s="549"/>
      <c r="CA93" s="549"/>
      <c r="CB93" s="549"/>
      <c r="CC93" s="549"/>
      <c r="CD93" s="549"/>
      <c r="CE93" s="549"/>
      <c r="CF93" s="549"/>
      <c r="CG93" s="549"/>
      <c r="CH93" s="549"/>
      <c r="CI93" s="549"/>
      <c r="CJ93" s="549"/>
      <c r="CK93" s="549"/>
      <c r="CL93" s="549"/>
      <c r="CM93" s="549"/>
      <c r="CN93" s="549"/>
      <c r="CO93" s="549"/>
      <c r="CP93" s="549"/>
      <c r="CQ93" s="549"/>
      <c r="CR93" s="549"/>
      <c r="CS93" s="549"/>
      <c r="CT93" s="549"/>
      <c r="CU93" s="549"/>
      <c r="CV93" s="549"/>
      <c r="CW93" s="549"/>
      <c r="CX93" s="549"/>
      <c r="CY93" s="549"/>
      <c r="CZ93" s="549"/>
      <c r="DA93" s="549"/>
      <c r="DB93" s="549"/>
      <c r="DC93" s="549"/>
      <c r="DD93" s="549"/>
      <c r="DE93" s="549"/>
      <c r="DF93" s="549"/>
      <c r="DG93" s="549"/>
      <c r="DH93" s="549"/>
      <c r="DI93" s="549"/>
      <c r="DJ93" s="549"/>
      <c r="DK93" s="549"/>
      <c r="DL93" s="549"/>
      <c r="DM93" s="549"/>
      <c r="DN93" s="549"/>
      <c r="DO93" s="549"/>
      <c r="DP93" s="549"/>
      <c r="DQ93" s="549"/>
      <c r="DR93" s="549"/>
      <c r="DS93" s="549"/>
      <c r="DT93" s="549"/>
      <c r="DU93" s="549"/>
      <c r="DV93" s="549"/>
      <c r="DW93" s="549"/>
      <c r="DX93" s="549"/>
      <c r="DY93" s="549"/>
      <c r="DZ93" s="549"/>
      <c r="EA93" s="549"/>
      <c r="EB93" s="549"/>
      <c r="EC93" s="549"/>
      <c r="ED93" s="549"/>
      <c r="EE93" s="549"/>
      <c r="EF93" s="549"/>
      <c r="EG93" s="549"/>
      <c r="EH93" s="549"/>
      <c r="EI93" s="549"/>
      <c r="EJ93" s="549"/>
      <c r="EK93" s="549"/>
      <c r="EL93" s="549"/>
      <c r="EM93" s="549"/>
      <c r="EN93" s="549"/>
      <c r="EO93" s="549"/>
    </row>
    <row r="94" spans="1:145"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c r="BK94" s="549"/>
      <c r="BL94" s="549"/>
      <c r="BM94" s="549"/>
      <c r="BN94" s="549"/>
      <c r="BO94" s="549"/>
      <c r="BP94" s="549"/>
      <c r="BQ94" s="549"/>
      <c r="BR94" s="549"/>
      <c r="BS94" s="549"/>
      <c r="BT94" s="549"/>
      <c r="BU94" s="549"/>
      <c r="BV94" s="549"/>
      <c r="BW94" s="549"/>
      <c r="BX94" s="549"/>
      <c r="BY94" s="549"/>
      <c r="BZ94" s="549"/>
      <c r="CA94" s="549"/>
      <c r="CB94" s="549"/>
      <c r="CC94" s="549"/>
      <c r="CD94" s="549"/>
      <c r="CE94" s="549"/>
      <c r="CF94" s="549"/>
      <c r="CG94" s="549"/>
      <c r="CH94" s="549"/>
      <c r="CI94" s="549"/>
      <c r="CJ94" s="549"/>
      <c r="CK94" s="549"/>
      <c r="CL94" s="549"/>
      <c r="CM94" s="549"/>
      <c r="CN94" s="549"/>
      <c r="CO94" s="549"/>
      <c r="CP94" s="549"/>
      <c r="CQ94" s="549"/>
      <c r="CR94" s="549"/>
      <c r="CS94" s="549"/>
      <c r="CT94" s="549"/>
      <c r="CU94" s="549"/>
      <c r="CV94" s="549"/>
      <c r="CW94" s="549"/>
      <c r="CX94" s="549"/>
      <c r="CY94" s="549"/>
      <c r="CZ94" s="549"/>
      <c r="DA94" s="549"/>
      <c r="DB94" s="549"/>
      <c r="DC94" s="549"/>
      <c r="DD94" s="549"/>
      <c r="DE94" s="549"/>
      <c r="DF94" s="549"/>
      <c r="DG94" s="549"/>
      <c r="DH94" s="549"/>
      <c r="DI94" s="549"/>
      <c r="DJ94" s="549"/>
      <c r="DK94" s="549"/>
      <c r="DL94" s="549"/>
      <c r="DM94" s="549"/>
      <c r="DN94" s="549"/>
      <c r="DO94" s="549"/>
      <c r="DP94" s="549"/>
      <c r="DQ94" s="549"/>
      <c r="DR94" s="549"/>
      <c r="DS94" s="549"/>
      <c r="DT94" s="549"/>
      <c r="DU94" s="549"/>
      <c r="DV94" s="549"/>
      <c r="DW94" s="549"/>
      <c r="DX94" s="549"/>
      <c r="DY94" s="549"/>
      <c r="DZ94" s="549"/>
      <c r="EA94" s="549"/>
      <c r="EB94" s="549"/>
      <c r="EC94" s="549"/>
      <c r="ED94" s="549"/>
      <c r="EE94" s="549"/>
      <c r="EF94" s="549"/>
      <c r="EG94" s="549"/>
      <c r="EH94" s="549"/>
      <c r="EI94" s="549"/>
      <c r="EJ94" s="549"/>
      <c r="EK94" s="549"/>
      <c r="EL94" s="549"/>
      <c r="EM94" s="549"/>
      <c r="EN94" s="549"/>
      <c r="EO94" s="549"/>
    </row>
    <row r="95" spans="1:145"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c r="BK95" s="549"/>
      <c r="BL95" s="549"/>
      <c r="BM95" s="549"/>
      <c r="BN95" s="549"/>
      <c r="BO95" s="549"/>
      <c r="BP95" s="549"/>
      <c r="BQ95" s="549"/>
      <c r="BR95" s="549"/>
      <c r="BS95" s="549"/>
      <c r="BT95" s="549"/>
      <c r="BU95" s="549"/>
      <c r="BV95" s="549"/>
      <c r="BW95" s="549"/>
      <c r="BX95" s="549"/>
      <c r="BY95" s="549"/>
      <c r="BZ95" s="549"/>
      <c r="CA95" s="549"/>
      <c r="CB95" s="549"/>
      <c r="CC95" s="549"/>
      <c r="CD95" s="549"/>
      <c r="CE95" s="549"/>
      <c r="CF95" s="549"/>
      <c r="CG95" s="549"/>
      <c r="CH95" s="549"/>
      <c r="CI95" s="549"/>
      <c r="CJ95" s="549"/>
      <c r="CK95" s="549"/>
      <c r="CL95" s="549"/>
      <c r="CM95" s="549"/>
      <c r="CN95" s="549"/>
      <c r="CO95" s="549"/>
      <c r="CP95" s="549"/>
      <c r="CQ95" s="549"/>
      <c r="CR95" s="549"/>
      <c r="CS95" s="549"/>
      <c r="CT95" s="549"/>
      <c r="CU95" s="549"/>
      <c r="CV95" s="549"/>
      <c r="CW95" s="549"/>
      <c r="CX95" s="549"/>
      <c r="CY95" s="549"/>
      <c r="CZ95" s="549"/>
      <c r="DA95" s="549"/>
      <c r="DB95" s="549"/>
      <c r="DC95" s="549"/>
      <c r="DD95" s="549"/>
      <c r="DE95" s="549"/>
      <c r="DF95" s="549"/>
      <c r="DG95" s="549"/>
      <c r="DH95" s="549"/>
      <c r="DI95" s="549"/>
      <c r="DJ95" s="549"/>
      <c r="DK95" s="549"/>
      <c r="DL95" s="549"/>
      <c r="DM95" s="549"/>
      <c r="DN95" s="549"/>
      <c r="DO95" s="549"/>
      <c r="DP95" s="549"/>
      <c r="DQ95" s="549"/>
      <c r="DR95" s="549"/>
      <c r="DS95" s="549"/>
      <c r="DT95" s="549"/>
      <c r="DU95" s="549"/>
      <c r="DV95" s="549"/>
      <c r="DW95" s="549"/>
      <c r="DX95" s="549"/>
      <c r="DY95" s="549"/>
      <c r="DZ95" s="549"/>
      <c r="EA95" s="549"/>
      <c r="EB95" s="549"/>
      <c r="EC95" s="549"/>
      <c r="ED95" s="549"/>
      <c r="EE95" s="549"/>
      <c r="EF95" s="549"/>
      <c r="EG95" s="549"/>
      <c r="EH95" s="549"/>
      <c r="EI95" s="549"/>
      <c r="EJ95" s="549"/>
      <c r="EK95" s="549"/>
      <c r="EL95" s="549"/>
      <c r="EM95" s="549"/>
      <c r="EN95" s="549"/>
      <c r="EO95" s="549"/>
    </row>
    <row r="96" spans="1:145"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c r="BK96" s="549"/>
      <c r="BL96" s="549"/>
      <c r="BM96" s="549"/>
      <c r="BN96" s="549"/>
      <c r="BO96" s="549"/>
      <c r="BP96" s="549"/>
      <c r="BQ96" s="549"/>
      <c r="BR96" s="549"/>
      <c r="BS96" s="549"/>
      <c r="BT96" s="549"/>
      <c r="BU96" s="549"/>
      <c r="BV96" s="549"/>
      <c r="BW96" s="549"/>
      <c r="BX96" s="549"/>
      <c r="BY96" s="549"/>
      <c r="BZ96" s="549"/>
      <c r="CA96" s="549"/>
      <c r="CB96" s="549"/>
      <c r="CC96" s="549"/>
      <c r="CD96" s="549"/>
      <c r="CE96" s="549"/>
      <c r="CF96" s="549"/>
      <c r="CG96" s="549"/>
      <c r="CH96" s="549"/>
      <c r="CI96" s="549"/>
      <c r="CJ96" s="549"/>
      <c r="CK96" s="549"/>
      <c r="CL96" s="549"/>
      <c r="CM96" s="549"/>
      <c r="CN96" s="549"/>
      <c r="CO96" s="549"/>
      <c r="CP96" s="549"/>
      <c r="CQ96" s="549"/>
      <c r="CR96" s="549"/>
      <c r="CS96" s="549"/>
      <c r="CT96" s="549"/>
      <c r="CU96" s="549"/>
      <c r="CV96" s="549"/>
      <c r="CW96" s="549"/>
      <c r="CX96" s="549"/>
      <c r="CY96" s="549"/>
      <c r="CZ96" s="549"/>
      <c r="DA96" s="549"/>
      <c r="DB96" s="549"/>
      <c r="DC96" s="549"/>
      <c r="DD96" s="549"/>
      <c r="DE96" s="549"/>
      <c r="DF96" s="549"/>
      <c r="DG96" s="549"/>
      <c r="DH96" s="549"/>
      <c r="DI96" s="549"/>
      <c r="DJ96" s="549"/>
      <c r="DK96" s="549"/>
      <c r="DL96" s="549"/>
      <c r="DM96" s="549"/>
      <c r="DN96" s="549"/>
      <c r="DO96" s="549"/>
      <c r="DP96" s="549"/>
      <c r="DQ96" s="549"/>
      <c r="DR96" s="549"/>
      <c r="DS96" s="549"/>
      <c r="DT96" s="549"/>
      <c r="DU96" s="549"/>
      <c r="DV96" s="549"/>
      <c r="DW96" s="549"/>
      <c r="DX96" s="549"/>
      <c r="DY96" s="549"/>
      <c r="DZ96" s="549"/>
      <c r="EA96" s="549"/>
      <c r="EB96" s="549"/>
      <c r="EC96" s="549"/>
      <c r="ED96" s="549"/>
      <c r="EE96" s="549"/>
      <c r="EF96" s="549"/>
      <c r="EG96" s="549"/>
      <c r="EH96" s="549"/>
      <c r="EI96" s="549"/>
      <c r="EJ96" s="549"/>
      <c r="EK96" s="549"/>
      <c r="EL96" s="549"/>
      <c r="EM96" s="549"/>
      <c r="EN96" s="549"/>
      <c r="EO96" s="549"/>
    </row>
    <row r="97" spans="1:145"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c r="BK97" s="549"/>
      <c r="BL97" s="549"/>
      <c r="BM97" s="549"/>
      <c r="BN97" s="549"/>
      <c r="BO97" s="549"/>
      <c r="BP97" s="549"/>
      <c r="BQ97" s="549"/>
      <c r="BR97" s="549"/>
      <c r="BS97" s="549"/>
      <c r="BT97" s="549"/>
      <c r="BU97" s="549"/>
      <c r="BV97" s="549"/>
      <c r="BW97" s="549"/>
      <c r="BX97" s="549"/>
      <c r="BY97" s="549"/>
      <c r="BZ97" s="549"/>
      <c r="CA97" s="549"/>
      <c r="CB97" s="549"/>
      <c r="CC97" s="549"/>
      <c r="CD97" s="549"/>
      <c r="CE97" s="549"/>
      <c r="CF97" s="549"/>
      <c r="CG97" s="549"/>
      <c r="CH97" s="549"/>
      <c r="CI97" s="549"/>
      <c r="CJ97" s="549"/>
      <c r="CK97" s="549"/>
      <c r="CL97" s="549"/>
      <c r="CM97" s="549"/>
      <c r="CN97" s="549"/>
      <c r="CO97" s="549"/>
      <c r="CP97" s="549"/>
      <c r="CQ97" s="549"/>
      <c r="CR97" s="549"/>
      <c r="CS97" s="549"/>
      <c r="CT97" s="549"/>
      <c r="CU97" s="549"/>
      <c r="CV97" s="549"/>
      <c r="CW97" s="549"/>
      <c r="CX97" s="549"/>
      <c r="CY97" s="549"/>
      <c r="CZ97" s="549"/>
      <c r="DA97" s="549"/>
      <c r="DB97" s="549"/>
      <c r="DC97" s="549"/>
      <c r="DD97" s="549"/>
      <c r="DE97" s="549"/>
      <c r="DF97" s="549"/>
      <c r="DG97" s="549"/>
      <c r="DH97" s="549"/>
      <c r="DI97" s="549"/>
      <c r="DJ97" s="549"/>
      <c r="DK97" s="549"/>
      <c r="DL97" s="549"/>
      <c r="DM97" s="549"/>
      <c r="DN97" s="549"/>
      <c r="DO97" s="549"/>
      <c r="DP97" s="549"/>
      <c r="DQ97" s="549"/>
      <c r="DR97" s="549"/>
      <c r="DS97" s="549"/>
      <c r="DT97" s="549"/>
      <c r="DU97" s="549"/>
      <c r="DV97" s="549"/>
      <c r="DW97" s="549"/>
      <c r="DX97" s="549"/>
      <c r="DY97" s="549"/>
      <c r="DZ97" s="549"/>
      <c r="EA97" s="549"/>
      <c r="EB97" s="549"/>
      <c r="EC97" s="549"/>
      <c r="ED97" s="549"/>
      <c r="EE97" s="549"/>
      <c r="EF97" s="549"/>
      <c r="EG97" s="549"/>
      <c r="EH97" s="549"/>
      <c r="EI97" s="549"/>
      <c r="EJ97" s="549"/>
      <c r="EK97" s="549"/>
      <c r="EL97" s="549"/>
      <c r="EM97" s="549"/>
      <c r="EN97" s="549"/>
      <c r="EO97" s="549"/>
    </row>
    <row r="98" spans="1:145"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c r="BK98" s="549"/>
      <c r="BL98" s="549"/>
      <c r="BM98" s="549"/>
      <c r="BN98" s="549"/>
      <c r="BO98" s="549"/>
      <c r="BP98" s="549"/>
      <c r="BQ98" s="549"/>
      <c r="BR98" s="549"/>
      <c r="BS98" s="549"/>
      <c r="BT98" s="549"/>
      <c r="BU98" s="549"/>
      <c r="BV98" s="549"/>
      <c r="BW98" s="549"/>
      <c r="BX98" s="549"/>
      <c r="BY98" s="549"/>
      <c r="BZ98" s="549"/>
      <c r="CA98" s="549"/>
      <c r="CB98" s="549"/>
      <c r="CC98" s="549"/>
      <c r="CD98" s="549"/>
      <c r="CE98" s="549"/>
      <c r="CF98" s="549"/>
      <c r="CG98" s="549"/>
      <c r="CH98" s="549"/>
      <c r="CI98" s="549"/>
      <c r="CJ98" s="549"/>
      <c r="CK98" s="549"/>
      <c r="CL98" s="549"/>
      <c r="CM98" s="549"/>
      <c r="CN98" s="549"/>
      <c r="CO98" s="549"/>
      <c r="CP98" s="549"/>
      <c r="CQ98" s="549"/>
      <c r="CR98" s="549"/>
      <c r="CS98" s="549"/>
      <c r="CT98" s="549"/>
      <c r="CU98" s="549"/>
      <c r="CV98" s="549"/>
      <c r="CW98" s="549"/>
      <c r="CX98" s="549"/>
      <c r="CY98" s="549"/>
      <c r="CZ98" s="549"/>
      <c r="DA98" s="549"/>
      <c r="DB98" s="549"/>
      <c r="DC98" s="549"/>
      <c r="DD98" s="549"/>
      <c r="DE98" s="549"/>
      <c r="DF98" s="549"/>
      <c r="DG98" s="549"/>
      <c r="DH98" s="549"/>
      <c r="DI98" s="549"/>
      <c r="DJ98" s="549"/>
      <c r="DK98" s="549"/>
      <c r="DL98" s="549"/>
      <c r="DM98" s="549"/>
      <c r="DN98" s="549"/>
      <c r="DO98" s="549"/>
      <c r="DP98" s="549"/>
      <c r="DQ98" s="549"/>
      <c r="DR98" s="549"/>
      <c r="DS98" s="549"/>
      <c r="DT98" s="549"/>
      <c r="DU98" s="549"/>
      <c r="DV98" s="549"/>
      <c r="DW98" s="549"/>
      <c r="DX98" s="549"/>
      <c r="DY98" s="549"/>
      <c r="DZ98" s="549"/>
      <c r="EA98" s="549"/>
      <c r="EB98" s="549"/>
      <c r="EC98" s="549"/>
      <c r="ED98" s="549"/>
      <c r="EE98" s="549"/>
      <c r="EF98" s="549"/>
      <c r="EG98" s="549"/>
      <c r="EH98" s="549"/>
      <c r="EI98" s="549"/>
      <c r="EJ98" s="549"/>
      <c r="EK98" s="549"/>
      <c r="EL98" s="549"/>
      <c r="EM98" s="549"/>
      <c r="EN98" s="549"/>
      <c r="EO98" s="549"/>
    </row>
    <row r="99" spans="1:145"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c r="BK99" s="549"/>
      <c r="BL99" s="549"/>
      <c r="BM99" s="549"/>
      <c r="BN99" s="549"/>
      <c r="BO99" s="549"/>
      <c r="BP99" s="549"/>
      <c r="BQ99" s="549"/>
      <c r="BR99" s="549"/>
      <c r="BS99" s="549"/>
      <c r="BT99" s="549"/>
      <c r="BU99" s="549"/>
      <c r="BV99" s="549"/>
      <c r="BW99" s="549"/>
      <c r="BX99" s="549"/>
      <c r="BY99" s="549"/>
      <c r="BZ99" s="549"/>
      <c r="CA99" s="549"/>
      <c r="CB99" s="549"/>
      <c r="CC99" s="549"/>
      <c r="CD99" s="549"/>
      <c r="CE99" s="549"/>
      <c r="CF99" s="549"/>
      <c r="CG99" s="549"/>
      <c r="CH99" s="549"/>
      <c r="CI99" s="549"/>
      <c r="CJ99" s="549"/>
      <c r="CK99" s="549"/>
      <c r="CL99" s="549"/>
      <c r="CM99" s="549"/>
      <c r="CN99" s="549"/>
      <c r="CO99" s="549"/>
      <c r="CP99" s="549"/>
      <c r="CQ99" s="549"/>
      <c r="CR99" s="549"/>
      <c r="CS99" s="549"/>
      <c r="CT99" s="549"/>
      <c r="CU99" s="549"/>
      <c r="CV99" s="549"/>
      <c r="CW99" s="549"/>
      <c r="CX99" s="549"/>
      <c r="CY99" s="549"/>
      <c r="CZ99" s="549"/>
      <c r="DA99" s="549"/>
      <c r="DB99" s="549"/>
      <c r="DC99" s="549"/>
      <c r="DD99" s="549"/>
      <c r="DE99" s="549"/>
      <c r="DF99" s="549"/>
      <c r="DG99" s="549"/>
      <c r="DH99" s="549"/>
      <c r="DI99" s="549"/>
      <c r="DJ99" s="549"/>
      <c r="DK99" s="549"/>
      <c r="DL99" s="549"/>
      <c r="DM99" s="549"/>
      <c r="DN99" s="549"/>
      <c r="DO99" s="549"/>
      <c r="DP99" s="549"/>
      <c r="DQ99" s="549"/>
      <c r="DR99" s="549"/>
      <c r="DS99" s="549"/>
      <c r="DT99" s="549"/>
      <c r="DU99" s="549"/>
      <c r="DV99" s="549"/>
      <c r="DW99" s="549"/>
      <c r="DX99" s="549"/>
      <c r="DY99" s="549"/>
      <c r="DZ99" s="549"/>
      <c r="EA99" s="549"/>
      <c r="EB99" s="549"/>
      <c r="EC99" s="549"/>
      <c r="ED99" s="549"/>
      <c r="EE99" s="549"/>
      <c r="EF99" s="549"/>
      <c r="EG99" s="549"/>
      <c r="EH99" s="549"/>
      <c r="EI99" s="549"/>
      <c r="EJ99" s="549"/>
      <c r="EK99" s="549"/>
      <c r="EL99" s="549"/>
      <c r="EM99" s="549"/>
      <c r="EN99" s="549"/>
      <c r="EO99" s="549"/>
    </row>
    <row r="100" spans="1:145"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c r="BK100" s="549"/>
      <c r="BL100" s="549"/>
      <c r="BM100" s="549"/>
      <c r="BN100" s="549"/>
      <c r="BO100" s="549"/>
      <c r="BP100" s="549"/>
      <c r="BQ100" s="549"/>
      <c r="BR100" s="549"/>
      <c r="BS100" s="549"/>
      <c r="BT100" s="549"/>
      <c r="BU100" s="549"/>
      <c r="BV100" s="549"/>
      <c r="BW100" s="549"/>
      <c r="BX100" s="549"/>
      <c r="BY100" s="549"/>
      <c r="BZ100" s="549"/>
      <c r="CA100" s="549"/>
      <c r="CB100" s="549"/>
      <c r="CC100" s="549"/>
      <c r="CD100" s="549"/>
      <c r="CE100" s="549"/>
      <c r="CF100" s="549"/>
      <c r="CG100" s="549"/>
      <c r="CH100" s="549"/>
      <c r="CI100" s="549"/>
      <c r="CJ100" s="549"/>
      <c r="CK100" s="549"/>
      <c r="CL100" s="549"/>
      <c r="CM100" s="549"/>
      <c r="CN100" s="549"/>
      <c r="CO100" s="549"/>
      <c r="CP100" s="549"/>
      <c r="CQ100" s="549"/>
      <c r="CR100" s="549"/>
      <c r="CS100" s="549"/>
      <c r="CT100" s="549"/>
      <c r="CU100" s="549"/>
      <c r="CV100" s="549"/>
      <c r="CW100" s="549"/>
      <c r="CX100" s="549"/>
      <c r="CY100" s="549"/>
      <c r="CZ100" s="549"/>
      <c r="DA100" s="549"/>
      <c r="DB100" s="549"/>
      <c r="DC100" s="549"/>
      <c r="DD100" s="549"/>
      <c r="DE100" s="549"/>
      <c r="DF100" s="549"/>
      <c r="DG100" s="549"/>
      <c r="DH100" s="549"/>
      <c r="DI100" s="549"/>
      <c r="DJ100" s="549"/>
      <c r="DK100" s="549"/>
      <c r="DL100" s="549"/>
      <c r="DM100" s="549"/>
      <c r="DN100" s="549"/>
      <c r="DO100" s="549"/>
      <c r="DP100" s="549"/>
      <c r="DQ100" s="549"/>
      <c r="DR100" s="549"/>
      <c r="DS100" s="549"/>
      <c r="DT100" s="549"/>
      <c r="DU100" s="549"/>
      <c r="DV100" s="549"/>
      <c r="DW100" s="549"/>
      <c r="DX100" s="549"/>
      <c r="DY100" s="549"/>
      <c r="DZ100" s="549"/>
      <c r="EA100" s="549"/>
      <c r="EB100" s="549"/>
      <c r="EC100" s="549"/>
      <c r="ED100" s="549"/>
      <c r="EE100" s="549"/>
      <c r="EF100" s="549"/>
      <c r="EG100" s="549"/>
      <c r="EH100" s="549"/>
      <c r="EI100" s="549"/>
      <c r="EJ100" s="549"/>
      <c r="EK100" s="549"/>
      <c r="EL100" s="549"/>
      <c r="EM100" s="549"/>
      <c r="EN100" s="549"/>
      <c r="EO100" s="549"/>
    </row>
    <row r="101" spans="1:145"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c r="BK101" s="549"/>
      <c r="BL101" s="549"/>
      <c r="BM101" s="549"/>
      <c r="BN101" s="549"/>
      <c r="BO101" s="549"/>
      <c r="BP101" s="549"/>
      <c r="BQ101" s="549"/>
      <c r="BR101" s="549"/>
      <c r="BS101" s="549"/>
      <c r="BT101" s="549"/>
      <c r="BU101" s="549"/>
      <c r="BV101" s="549"/>
      <c r="BW101" s="549"/>
      <c r="BX101" s="549"/>
      <c r="BY101" s="549"/>
      <c r="BZ101" s="549"/>
      <c r="CA101" s="549"/>
      <c r="CB101" s="549"/>
      <c r="CC101" s="549"/>
      <c r="CD101" s="549"/>
      <c r="CE101" s="549"/>
      <c r="CF101" s="549"/>
      <c r="CG101" s="549"/>
      <c r="CH101" s="549"/>
      <c r="CI101" s="549"/>
      <c r="CJ101" s="549"/>
      <c r="CK101" s="549"/>
      <c r="CL101" s="549"/>
      <c r="CM101" s="549"/>
      <c r="CN101" s="549"/>
      <c r="CO101" s="549"/>
      <c r="CP101" s="549"/>
      <c r="CQ101" s="549"/>
      <c r="CR101" s="549"/>
      <c r="CS101" s="549"/>
      <c r="CT101" s="549"/>
      <c r="CU101" s="549"/>
      <c r="CV101" s="549"/>
      <c r="CW101" s="549"/>
      <c r="CX101" s="549"/>
      <c r="CY101" s="549"/>
      <c r="CZ101" s="549"/>
      <c r="DA101" s="549"/>
      <c r="DB101" s="549"/>
      <c r="DC101" s="549"/>
      <c r="DD101" s="549"/>
      <c r="DE101" s="549"/>
      <c r="DF101" s="549"/>
      <c r="DG101" s="549"/>
      <c r="DH101" s="549"/>
      <c r="DI101" s="549"/>
      <c r="DJ101" s="549"/>
      <c r="DK101" s="549"/>
      <c r="DL101" s="549"/>
      <c r="DM101" s="549"/>
      <c r="DN101" s="549"/>
      <c r="DO101" s="549"/>
      <c r="DP101" s="549"/>
      <c r="DQ101" s="549"/>
      <c r="DR101" s="549"/>
      <c r="DS101" s="549"/>
      <c r="DT101" s="549"/>
      <c r="DU101" s="549"/>
      <c r="DV101" s="549"/>
      <c r="DW101" s="549"/>
      <c r="DX101" s="549"/>
      <c r="DY101" s="549"/>
      <c r="DZ101" s="549"/>
      <c r="EA101" s="549"/>
      <c r="EB101" s="549"/>
      <c r="EC101" s="549"/>
      <c r="ED101" s="549"/>
      <c r="EE101" s="549"/>
      <c r="EF101" s="549"/>
      <c r="EG101" s="549"/>
      <c r="EH101" s="549"/>
      <c r="EI101" s="549"/>
      <c r="EJ101" s="549"/>
      <c r="EK101" s="549"/>
      <c r="EL101" s="549"/>
      <c r="EM101" s="549"/>
      <c r="EN101" s="549"/>
      <c r="EO101" s="549"/>
    </row>
    <row r="102" spans="1:145"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row>
    <row r="103" spans="1:145" s="510" customFormat="1"/>
    <row r="104" spans="1:145" s="510" customFormat="1"/>
    <row r="105" spans="1:145" s="510" customFormat="1"/>
    <row r="106" spans="1:145" s="510" customFormat="1"/>
    <row r="107" spans="1:145" s="510" customFormat="1"/>
    <row r="108" spans="1:145" s="510" customFormat="1"/>
    <row r="109" spans="1:145" s="510" customFormat="1"/>
    <row r="110" spans="1:145" s="510" customFormat="1"/>
    <row r="111" spans="1:145" s="510" customFormat="1"/>
    <row r="112" spans="1:145"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1" s="414" customFormat="1">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ER350" si="2">SUM(EF2:EF349)</f>
        <v>0</v>
      </c>
      <c r="EG350" s="484">
        <f t="shared" si="2"/>
        <v>0</v>
      </c>
      <c r="EH350" s="484">
        <f t="shared" si="2"/>
        <v>0</v>
      </c>
      <c r="EI350" s="484">
        <f t="shared" si="2"/>
        <v>0</v>
      </c>
      <c r="EJ350" s="484">
        <f t="shared" si="2"/>
        <v>0</v>
      </c>
      <c r="EK350" s="484">
        <f t="shared" si="2"/>
        <v>0</v>
      </c>
      <c r="EL350" s="508">
        <f t="shared" si="2"/>
        <v>0</v>
      </c>
      <c r="EM350" s="508">
        <f t="shared" si="2"/>
        <v>0</v>
      </c>
      <c r="EN350" s="508">
        <f t="shared" si="2"/>
        <v>0</v>
      </c>
      <c r="EO350" s="508">
        <f t="shared" si="2"/>
        <v>0</v>
      </c>
      <c r="EP350" s="508">
        <f t="shared" si="2"/>
        <v>0</v>
      </c>
      <c r="EQ350" s="508">
        <f t="shared" si="2"/>
        <v>0</v>
      </c>
      <c r="ER350" s="508">
        <f t="shared" si="2"/>
        <v>0</v>
      </c>
      <c r="ES350" s="514">
        <v>1</v>
      </c>
      <c r="ET350" s="514">
        <v>1</v>
      </c>
      <c r="EU350" s="514">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519" bestFit="1" customWidth="1"/>
    <col min="2" max="2" width="10.140625" style="519" customWidth="1"/>
    <col min="3" max="3" width="16.42578125" style="519" bestFit="1" customWidth="1"/>
    <col min="4" max="4" width="38.7109375" style="519"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c r="A1" s="517" t="s">
        <v>154</v>
      </c>
      <c r="B1" s="517" t="s">
        <v>155</v>
      </c>
      <c r="C1" s="517" t="s">
        <v>225</v>
      </c>
      <c r="D1" s="517" t="s">
        <v>226</v>
      </c>
      <c r="E1" s="511" t="s">
        <v>227</v>
      </c>
      <c r="F1" s="511" t="s">
        <v>66</v>
      </c>
      <c r="G1" s="511" t="s">
        <v>2</v>
      </c>
      <c r="H1" s="511" t="s">
        <v>699</v>
      </c>
      <c r="I1" s="511" t="s">
        <v>700</v>
      </c>
      <c r="J1" s="511" t="s">
        <v>701</v>
      </c>
      <c r="K1" s="511" t="s">
        <v>702</v>
      </c>
      <c r="L1" s="511" t="s">
        <v>703</v>
      </c>
      <c r="M1" s="511" t="s">
        <v>704</v>
      </c>
      <c r="N1" s="511" t="s">
        <v>705</v>
      </c>
      <c r="O1" s="511" t="s">
        <v>706</v>
      </c>
      <c r="P1" s="511" t="s">
        <v>707</v>
      </c>
      <c r="Q1" s="511" t="s">
        <v>708</v>
      </c>
      <c r="R1" s="511" t="s">
        <v>709</v>
      </c>
      <c r="S1" s="511" t="s">
        <v>710</v>
      </c>
      <c r="T1" s="511" t="s">
        <v>711</v>
      </c>
      <c r="U1" s="511" t="s">
        <v>712</v>
      </c>
      <c r="V1" s="511" t="s">
        <v>713</v>
      </c>
      <c r="W1" s="511" t="s">
        <v>714</v>
      </c>
      <c r="X1" s="511" t="s">
        <v>715</v>
      </c>
      <c r="Y1" s="511" t="s">
        <v>716</v>
      </c>
      <c r="Z1" s="511" t="s">
        <v>717</v>
      </c>
      <c r="AA1" s="511" t="s">
        <v>718</v>
      </c>
      <c r="AB1" s="511" t="s">
        <v>719</v>
      </c>
      <c r="AC1" s="511" t="s">
        <v>720</v>
      </c>
      <c r="AD1" s="511" t="s">
        <v>721</v>
      </c>
      <c r="AE1" s="511" t="s">
        <v>722</v>
      </c>
      <c r="AF1" s="511" t="s">
        <v>723</v>
      </c>
      <c r="AG1" s="511" t="s">
        <v>724</v>
      </c>
      <c r="AH1" s="511" t="s">
        <v>725</v>
      </c>
      <c r="AI1" s="511" t="s">
        <v>726</v>
      </c>
      <c r="AJ1" s="511" t="s">
        <v>727</v>
      </c>
      <c r="AK1" s="511" t="s">
        <v>728</v>
      </c>
      <c r="AL1" s="511" t="s">
        <v>729</v>
      </c>
      <c r="AM1" s="511" t="s">
        <v>730</v>
      </c>
      <c r="AN1" s="511" t="s">
        <v>731</v>
      </c>
      <c r="AO1" s="511" t="s">
        <v>732</v>
      </c>
      <c r="AP1" s="511" t="s">
        <v>733</v>
      </c>
      <c r="AQ1" s="511" t="s">
        <v>734</v>
      </c>
      <c r="AR1" s="511" t="s">
        <v>735</v>
      </c>
      <c r="AS1" s="511" t="s">
        <v>736</v>
      </c>
      <c r="AT1" s="511" t="s">
        <v>737</v>
      </c>
      <c r="AU1" s="511" t="s">
        <v>738</v>
      </c>
      <c r="AV1" s="511" t="s">
        <v>102</v>
      </c>
      <c r="AW1" s="511" t="s">
        <v>739</v>
      </c>
      <c r="AX1" s="511" t="s">
        <v>740</v>
      </c>
      <c r="AY1" s="511" t="s">
        <v>741</v>
      </c>
      <c r="AZ1" s="511" t="s">
        <v>273</v>
      </c>
      <c r="BA1" s="511" t="s">
        <v>274</v>
      </c>
      <c r="BB1" s="512" t="s">
        <v>275</v>
      </c>
    </row>
    <row r="2" spans="1:54" s="510" customFormat="1">
      <c r="A2" s="567"/>
      <c r="B2" s="567"/>
      <c r="C2" s="567"/>
      <c r="D2" s="567"/>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c r="AP2" s="568"/>
      <c r="AQ2" s="568"/>
      <c r="AR2" s="568"/>
      <c r="AS2" s="568"/>
      <c r="AT2" s="568"/>
      <c r="AU2" s="568"/>
      <c r="AV2" s="568"/>
      <c r="AW2" s="568"/>
      <c r="AX2" s="568"/>
      <c r="AY2" s="568"/>
      <c r="AZ2" s="568"/>
      <c r="BA2" s="568"/>
      <c r="BB2" s="568"/>
    </row>
    <row r="3" spans="1:54" s="510" customFormat="1">
      <c r="A3" s="567"/>
      <c r="B3" s="567"/>
      <c r="C3" s="567"/>
      <c r="D3" s="567"/>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c r="AP3" s="568"/>
      <c r="AQ3" s="568"/>
      <c r="AR3" s="568"/>
      <c r="AS3" s="568"/>
      <c r="AT3" s="568"/>
      <c r="AU3" s="568"/>
      <c r="AV3" s="568"/>
      <c r="AW3" s="568"/>
      <c r="AX3" s="568"/>
      <c r="AY3" s="568"/>
      <c r="AZ3" s="568"/>
      <c r="BA3" s="568"/>
      <c r="BB3" s="568"/>
    </row>
    <row r="4" spans="1:54" s="510" customFormat="1">
      <c r="A4" s="567"/>
      <c r="B4" s="567"/>
      <c r="C4" s="567"/>
      <c r="D4" s="567"/>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c r="AP4" s="568"/>
      <c r="AQ4" s="568"/>
      <c r="AR4" s="568"/>
      <c r="AS4" s="568"/>
      <c r="AT4" s="568"/>
      <c r="AU4" s="568"/>
      <c r="AV4" s="568"/>
      <c r="AW4" s="568"/>
      <c r="AX4" s="568"/>
      <c r="AY4" s="568"/>
      <c r="AZ4" s="568"/>
      <c r="BA4" s="568"/>
      <c r="BB4" s="568"/>
    </row>
    <row r="5" spans="1:54" s="510" customFormat="1">
      <c r="A5" s="567"/>
      <c r="B5" s="567"/>
      <c r="C5" s="567"/>
      <c r="D5" s="567"/>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c r="AP5" s="568"/>
      <c r="AQ5" s="568"/>
      <c r="AR5" s="568"/>
      <c r="AS5" s="568"/>
      <c r="AT5" s="568"/>
      <c r="AU5" s="568"/>
      <c r="AV5" s="568"/>
      <c r="AW5" s="568"/>
      <c r="AX5" s="568"/>
      <c r="AY5" s="568"/>
      <c r="AZ5" s="568"/>
      <c r="BA5" s="568"/>
      <c r="BB5" s="568"/>
    </row>
    <row r="6" spans="1:54" s="510" customFormat="1">
      <c r="A6" s="567"/>
      <c r="B6" s="567"/>
      <c r="C6" s="567"/>
      <c r="D6" s="567"/>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c r="AP6" s="568"/>
      <c r="AQ6" s="568"/>
      <c r="AR6" s="568"/>
      <c r="AS6" s="568"/>
      <c r="AT6" s="568"/>
      <c r="AU6" s="568"/>
      <c r="AV6" s="568"/>
      <c r="AW6" s="568"/>
      <c r="AX6" s="568"/>
      <c r="AY6" s="568"/>
      <c r="AZ6" s="568"/>
      <c r="BA6" s="568"/>
      <c r="BB6" s="568"/>
    </row>
    <row r="7" spans="1:54" s="510" customFormat="1">
      <c r="A7" s="567"/>
      <c r="B7" s="567"/>
      <c r="C7" s="567"/>
      <c r="D7" s="567"/>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8"/>
      <c r="AV7" s="568"/>
      <c r="AW7" s="568"/>
      <c r="AX7" s="568"/>
      <c r="AY7" s="568"/>
      <c r="AZ7" s="568"/>
      <c r="BA7" s="568"/>
      <c r="BB7" s="568"/>
    </row>
    <row r="8" spans="1:54" s="510" customFormat="1">
      <c r="A8" s="567"/>
      <c r="B8" s="567"/>
      <c r="C8" s="567"/>
      <c r="D8" s="567"/>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c r="AP8" s="568"/>
      <c r="AQ8" s="568"/>
      <c r="AR8" s="568"/>
      <c r="AS8" s="568"/>
      <c r="AT8" s="568"/>
      <c r="AU8" s="568"/>
      <c r="AV8" s="568"/>
      <c r="AW8" s="568"/>
      <c r="AX8" s="568"/>
      <c r="AY8" s="568"/>
      <c r="AZ8" s="568"/>
      <c r="BA8" s="568"/>
      <c r="BB8" s="568"/>
    </row>
    <row r="9" spans="1:54" s="510" customFormat="1">
      <c r="A9" s="567"/>
      <c r="B9" s="567"/>
      <c r="C9" s="567"/>
      <c r="D9" s="567"/>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c r="AP9" s="568"/>
      <c r="AQ9" s="568"/>
      <c r="AR9" s="568"/>
      <c r="AS9" s="568"/>
      <c r="AT9" s="568"/>
      <c r="AU9" s="568"/>
      <c r="AV9" s="568"/>
      <c r="AW9" s="568"/>
      <c r="AX9" s="568"/>
      <c r="AY9" s="568"/>
      <c r="AZ9" s="568"/>
      <c r="BA9" s="568"/>
      <c r="BB9" s="568"/>
    </row>
    <row r="10" spans="1:54" s="510" customFormat="1">
      <c r="A10" s="567"/>
      <c r="B10" s="567"/>
      <c r="C10" s="567"/>
      <c r="D10" s="567"/>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c r="AP10" s="568"/>
      <c r="AQ10" s="568"/>
      <c r="AR10" s="568"/>
      <c r="AS10" s="568"/>
      <c r="AT10" s="568"/>
      <c r="AU10" s="568"/>
      <c r="AV10" s="568"/>
      <c r="AW10" s="568"/>
      <c r="AX10" s="568"/>
      <c r="AY10" s="568"/>
      <c r="AZ10" s="568"/>
      <c r="BA10" s="568"/>
      <c r="BB10" s="568"/>
    </row>
    <row r="11" spans="1:54" s="510" customFormat="1">
      <c r="A11" s="567"/>
      <c r="B11" s="567"/>
      <c r="C11" s="567"/>
      <c r="D11" s="567"/>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c r="AP11" s="568"/>
      <c r="AQ11" s="568"/>
      <c r="AR11" s="568"/>
      <c r="AS11" s="568"/>
      <c r="AT11" s="568"/>
      <c r="AU11" s="568"/>
      <c r="AV11" s="568"/>
      <c r="AW11" s="568"/>
      <c r="AX11" s="568"/>
      <c r="AY11" s="568"/>
      <c r="AZ11" s="568"/>
      <c r="BA11" s="568"/>
      <c r="BB11" s="568"/>
    </row>
    <row r="12" spans="1:54" s="510" customFormat="1">
      <c r="A12" s="567"/>
      <c r="B12" s="567"/>
      <c r="C12" s="567"/>
      <c r="D12" s="567"/>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c r="AP12" s="568"/>
      <c r="AQ12" s="568"/>
      <c r="AR12" s="568"/>
      <c r="AS12" s="568"/>
      <c r="AT12" s="568"/>
      <c r="AU12" s="568"/>
      <c r="AV12" s="568"/>
      <c r="AW12" s="568"/>
      <c r="AX12" s="568"/>
      <c r="AY12" s="568"/>
      <c r="AZ12" s="568"/>
      <c r="BA12" s="568"/>
      <c r="BB12" s="568"/>
    </row>
    <row r="13" spans="1:54" s="510" customFormat="1">
      <c r="A13" s="567"/>
      <c r="B13" s="567"/>
      <c r="C13" s="567"/>
      <c r="D13" s="567"/>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c r="AP13" s="568"/>
      <c r="AQ13" s="568"/>
      <c r="AR13" s="568"/>
      <c r="AS13" s="568"/>
      <c r="AT13" s="568"/>
      <c r="AU13" s="568"/>
      <c r="AV13" s="568"/>
      <c r="AW13" s="568"/>
      <c r="AX13" s="568"/>
      <c r="AY13" s="568"/>
      <c r="AZ13" s="568"/>
      <c r="BA13" s="568"/>
      <c r="BB13" s="568"/>
    </row>
    <row r="14" spans="1:54" s="510" customFormat="1">
      <c r="A14" s="567"/>
      <c r="B14" s="567"/>
      <c r="C14" s="567"/>
      <c r="D14" s="567"/>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c r="AP14" s="568"/>
      <c r="AQ14" s="568"/>
      <c r="AR14" s="568"/>
      <c r="AS14" s="568"/>
      <c r="AT14" s="568"/>
      <c r="AU14" s="568"/>
      <c r="AV14" s="568"/>
      <c r="AW14" s="568"/>
      <c r="AX14" s="568"/>
      <c r="AY14" s="568"/>
      <c r="AZ14" s="568"/>
      <c r="BA14" s="568"/>
      <c r="BB14" s="568"/>
    </row>
    <row r="15" spans="1:54" s="510" customFormat="1">
      <c r="A15" s="567"/>
      <c r="B15" s="567"/>
      <c r="C15" s="567"/>
      <c r="D15" s="567"/>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c r="AP15" s="568"/>
      <c r="AQ15" s="568"/>
      <c r="AR15" s="568"/>
      <c r="AS15" s="568"/>
      <c r="AT15" s="568"/>
      <c r="AU15" s="568"/>
      <c r="AV15" s="568"/>
      <c r="AW15" s="568"/>
      <c r="AX15" s="568"/>
      <c r="AY15" s="568"/>
      <c r="AZ15" s="568"/>
      <c r="BA15" s="568"/>
      <c r="BB15" s="568"/>
    </row>
    <row r="16" spans="1:54" s="510" customFormat="1">
      <c r="A16" s="567"/>
      <c r="B16" s="567"/>
      <c r="C16" s="567"/>
      <c r="D16" s="567"/>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c r="AP16" s="568"/>
      <c r="AQ16" s="568"/>
      <c r="AR16" s="568"/>
      <c r="AS16" s="568"/>
      <c r="AT16" s="568"/>
      <c r="AU16" s="568"/>
      <c r="AV16" s="568"/>
      <c r="AW16" s="568"/>
      <c r="AX16" s="568"/>
      <c r="AY16" s="568"/>
      <c r="AZ16" s="568"/>
      <c r="BA16" s="568"/>
      <c r="BB16" s="568"/>
    </row>
    <row r="17" spans="1:54" s="510" customFormat="1">
      <c r="A17" s="567"/>
      <c r="B17" s="567"/>
      <c r="C17" s="567"/>
      <c r="D17" s="567"/>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c r="AP17" s="568"/>
      <c r="AQ17" s="568"/>
      <c r="AR17" s="568"/>
      <c r="AS17" s="568"/>
      <c r="AT17" s="568"/>
      <c r="AU17" s="568"/>
      <c r="AV17" s="568"/>
      <c r="AW17" s="568"/>
      <c r="AX17" s="568"/>
      <c r="AY17" s="568"/>
      <c r="AZ17" s="568"/>
      <c r="BA17" s="568"/>
      <c r="BB17" s="568"/>
    </row>
    <row r="18" spans="1:54" s="510" customFormat="1">
      <c r="A18" s="567"/>
      <c r="B18" s="567"/>
      <c r="C18" s="567"/>
      <c r="D18" s="567"/>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c r="AP18" s="568"/>
      <c r="AQ18" s="568"/>
      <c r="AR18" s="568"/>
      <c r="AS18" s="568"/>
      <c r="AT18" s="568"/>
      <c r="AU18" s="568"/>
      <c r="AV18" s="568"/>
      <c r="AW18" s="568"/>
      <c r="AX18" s="568"/>
      <c r="AY18" s="568"/>
      <c r="AZ18" s="568"/>
      <c r="BA18" s="568"/>
      <c r="BB18" s="568"/>
    </row>
    <row r="19" spans="1:54" s="510" customFormat="1">
      <c r="A19" s="567"/>
      <c r="B19" s="567"/>
      <c r="C19" s="567"/>
      <c r="D19" s="567"/>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c r="AP19" s="568"/>
      <c r="AQ19" s="568"/>
      <c r="AR19" s="568"/>
      <c r="AS19" s="568"/>
      <c r="AT19" s="568"/>
      <c r="AU19" s="568"/>
      <c r="AV19" s="568"/>
      <c r="AW19" s="568"/>
      <c r="AX19" s="568"/>
      <c r="AY19" s="568"/>
      <c r="AZ19" s="568"/>
      <c r="BA19" s="568"/>
      <c r="BB19" s="568"/>
    </row>
    <row r="20" spans="1:54" s="510" customFormat="1">
      <c r="A20" s="567"/>
      <c r="B20" s="567"/>
      <c r="C20" s="567"/>
      <c r="D20" s="567"/>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c r="AP20" s="568"/>
      <c r="AQ20" s="568"/>
      <c r="AR20" s="568"/>
      <c r="AS20" s="568"/>
      <c r="AT20" s="568"/>
      <c r="AU20" s="568"/>
      <c r="AV20" s="568"/>
      <c r="AW20" s="568"/>
      <c r="AX20" s="568"/>
      <c r="AY20" s="568"/>
      <c r="AZ20" s="568"/>
      <c r="BA20" s="568"/>
      <c r="BB20" s="568"/>
    </row>
    <row r="21" spans="1:54" s="510" customFormat="1">
      <c r="A21" s="567"/>
      <c r="B21" s="567"/>
      <c r="C21" s="567"/>
      <c r="D21" s="567"/>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c r="AP21" s="568"/>
      <c r="AQ21" s="568"/>
      <c r="AR21" s="568"/>
      <c r="AS21" s="568"/>
      <c r="AT21" s="568"/>
      <c r="AU21" s="568"/>
      <c r="AV21" s="568"/>
      <c r="AW21" s="568"/>
      <c r="AX21" s="568"/>
      <c r="AY21" s="568"/>
      <c r="AZ21" s="568"/>
      <c r="BA21" s="568"/>
      <c r="BB21" s="568"/>
    </row>
    <row r="22" spans="1:54" s="510" customFormat="1">
      <c r="A22" s="567"/>
      <c r="B22" s="567"/>
      <c r="C22" s="567"/>
      <c r="D22" s="567"/>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c r="AP22" s="568"/>
      <c r="AQ22" s="568"/>
      <c r="AR22" s="568"/>
      <c r="AS22" s="568"/>
      <c r="AT22" s="568"/>
      <c r="AU22" s="568"/>
      <c r="AV22" s="568"/>
      <c r="AW22" s="568"/>
      <c r="AX22" s="568"/>
      <c r="AY22" s="568"/>
      <c r="AZ22" s="568"/>
      <c r="BA22" s="568"/>
      <c r="BB22" s="568"/>
    </row>
    <row r="23" spans="1:54" s="510" customFormat="1">
      <c r="A23" s="567"/>
      <c r="B23" s="567"/>
      <c r="C23" s="567"/>
      <c r="D23" s="567"/>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c r="AP23" s="568"/>
      <c r="AQ23" s="568"/>
      <c r="AR23" s="568"/>
      <c r="AS23" s="568"/>
      <c r="AT23" s="568"/>
      <c r="AU23" s="568"/>
      <c r="AV23" s="568"/>
      <c r="AW23" s="568"/>
      <c r="AX23" s="568"/>
      <c r="AY23" s="568"/>
      <c r="AZ23" s="568"/>
      <c r="BA23" s="568"/>
      <c r="BB23" s="568"/>
    </row>
    <row r="24" spans="1:54" s="510" customFormat="1">
      <c r="A24" s="567"/>
      <c r="B24" s="567"/>
      <c r="C24" s="567"/>
      <c r="D24" s="567"/>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c r="AP24" s="568"/>
      <c r="AQ24" s="568"/>
      <c r="AR24" s="568"/>
      <c r="AS24" s="568"/>
      <c r="AT24" s="568"/>
      <c r="AU24" s="568"/>
      <c r="AV24" s="568"/>
      <c r="AW24" s="568"/>
      <c r="AX24" s="568"/>
      <c r="AY24" s="568"/>
      <c r="AZ24" s="568"/>
      <c r="BA24" s="568"/>
      <c r="BB24" s="568"/>
    </row>
    <row r="25" spans="1:54" s="510" customFormat="1">
      <c r="A25" s="567"/>
      <c r="B25" s="567"/>
      <c r="C25" s="567"/>
      <c r="D25" s="567"/>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c r="AP25" s="568"/>
      <c r="AQ25" s="568"/>
      <c r="AR25" s="568"/>
      <c r="AS25" s="568"/>
      <c r="AT25" s="568"/>
      <c r="AU25" s="568"/>
      <c r="AV25" s="568"/>
      <c r="AW25" s="568"/>
      <c r="AX25" s="568"/>
      <c r="AY25" s="568"/>
      <c r="AZ25" s="568"/>
      <c r="BA25" s="568"/>
      <c r="BB25" s="568"/>
    </row>
    <row r="26" spans="1:54" s="510" customFormat="1">
      <c r="A26" s="567"/>
      <c r="B26" s="567"/>
      <c r="C26" s="567"/>
      <c r="D26" s="567"/>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c r="AP26" s="568"/>
      <c r="AQ26" s="568"/>
      <c r="AR26" s="568"/>
      <c r="AS26" s="568"/>
      <c r="AT26" s="568"/>
      <c r="AU26" s="568"/>
      <c r="AV26" s="568"/>
      <c r="AW26" s="568"/>
      <c r="AX26" s="568"/>
      <c r="AY26" s="568"/>
      <c r="AZ26" s="568"/>
      <c r="BA26" s="568"/>
      <c r="BB26" s="568"/>
    </row>
    <row r="27" spans="1:54" s="510" customFormat="1">
      <c r="A27" s="567"/>
      <c r="B27" s="567"/>
      <c r="C27" s="567"/>
      <c r="D27" s="567"/>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c r="AP27" s="568"/>
      <c r="AQ27" s="568"/>
      <c r="AR27" s="568"/>
      <c r="AS27" s="568"/>
      <c r="AT27" s="568"/>
      <c r="AU27" s="568"/>
      <c r="AV27" s="568"/>
      <c r="AW27" s="568"/>
      <c r="AX27" s="568"/>
      <c r="AY27" s="568"/>
      <c r="AZ27" s="568"/>
      <c r="BA27" s="568"/>
      <c r="BB27" s="568"/>
    </row>
    <row r="28" spans="1:54" s="510" customFormat="1">
      <c r="A28" s="567"/>
      <c r="B28" s="567"/>
      <c r="C28" s="567"/>
      <c r="D28" s="567"/>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c r="AP28" s="568"/>
      <c r="AQ28" s="568"/>
      <c r="AR28" s="568"/>
      <c r="AS28" s="568"/>
      <c r="AT28" s="568"/>
      <c r="AU28" s="568"/>
      <c r="AV28" s="568"/>
      <c r="AW28" s="568"/>
      <c r="AX28" s="568"/>
      <c r="AY28" s="568"/>
      <c r="AZ28" s="568"/>
      <c r="BA28" s="568"/>
      <c r="BB28" s="568"/>
    </row>
    <row r="29" spans="1:54" s="510" customFormat="1">
      <c r="A29" s="567"/>
      <c r="B29" s="567"/>
      <c r="C29" s="567"/>
      <c r="D29" s="567"/>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c r="AP29" s="568"/>
      <c r="AQ29" s="568"/>
      <c r="AR29" s="568"/>
      <c r="AS29" s="568"/>
      <c r="AT29" s="568"/>
      <c r="AU29" s="568"/>
      <c r="AV29" s="568"/>
      <c r="AW29" s="568"/>
      <c r="AX29" s="568"/>
      <c r="AY29" s="568"/>
      <c r="AZ29" s="568"/>
      <c r="BA29" s="568"/>
      <c r="BB29" s="568"/>
    </row>
    <row r="30" spans="1:54" s="510" customFormat="1">
      <c r="A30" s="567"/>
      <c r="B30" s="567"/>
      <c r="C30" s="567"/>
      <c r="D30" s="567"/>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c r="AP30" s="568"/>
      <c r="AQ30" s="568"/>
      <c r="AR30" s="568"/>
      <c r="AS30" s="568"/>
      <c r="AT30" s="568"/>
      <c r="AU30" s="568"/>
      <c r="AV30" s="568"/>
      <c r="AW30" s="568"/>
      <c r="AX30" s="568"/>
      <c r="AY30" s="568"/>
      <c r="AZ30" s="568"/>
      <c r="BA30" s="568"/>
      <c r="BB30" s="568"/>
    </row>
    <row r="31" spans="1:54" s="510" customFormat="1">
      <c r="A31" s="567"/>
      <c r="B31" s="567"/>
      <c r="C31" s="567"/>
      <c r="D31" s="567"/>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c r="AP31" s="568"/>
      <c r="AQ31" s="568"/>
      <c r="AR31" s="568"/>
      <c r="AS31" s="568"/>
      <c r="AT31" s="568"/>
      <c r="AU31" s="568"/>
      <c r="AV31" s="568"/>
      <c r="AW31" s="568"/>
      <c r="AX31" s="568"/>
      <c r="AY31" s="568"/>
      <c r="AZ31" s="568"/>
      <c r="BA31" s="568"/>
      <c r="BB31" s="568"/>
    </row>
    <row r="32" spans="1:54" s="510" customFormat="1">
      <c r="A32" s="567"/>
      <c r="B32" s="567"/>
      <c r="C32" s="567"/>
      <c r="D32" s="567"/>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c r="AP32" s="568"/>
      <c r="AQ32" s="568"/>
      <c r="AR32" s="568"/>
      <c r="AS32" s="568"/>
      <c r="AT32" s="568"/>
      <c r="AU32" s="568"/>
      <c r="AV32" s="568"/>
      <c r="AW32" s="568"/>
      <c r="AX32" s="568"/>
      <c r="AY32" s="568"/>
      <c r="AZ32" s="568"/>
      <c r="BA32" s="568"/>
      <c r="BB32" s="568"/>
    </row>
    <row r="33" spans="1:54" s="510" customFormat="1">
      <c r="A33" s="567"/>
      <c r="B33" s="567"/>
      <c r="C33" s="567"/>
      <c r="D33" s="567"/>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c r="AP33" s="568"/>
      <c r="AQ33" s="568"/>
      <c r="AR33" s="568"/>
      <c r="AS33" s="568"/>
      <c r="AT33" s="568"/>
      <c r="AU33" s="568"/>
      <c r="AV33" s="568"/>
      <c r="AW33" s="568"/>
      <c r="AX33" s="568"/>
      <c r="AY33" s="568"/>
      <c r="AZ33" s="568"/>
      <c r="BA33" s="568"/>
      <c r="BB33" s="568"/>
    </row>
    <row r="34" spans="1:54" s="510" customFormat="1">
      <c r="A34" s="567"/>
      <c r="B34" s="567"/>
      <c r="C34" s="567"/>
      <c r="D34" s="567"/>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c r="AP34" s="568"/>
      <c r="AQ34" s="568"/>
      <c r="AR34" s="568"/>
      <c r="AS34" s="568"/>
      <c r="AT34" s="568"/>
      <c r="AU34" s="568"/>
      <c r="AV34" s="568"/>
      <c r="AW34" s="568"/>
      <c r="AX34" s="568"/>
      <c r="AY34" s="568"/>
      <c r="AZ34" s="568"/>
      <c r="BA34" s="568"/>
      <c r="BB34" s="568"/>
    </row>
    <row r="35" spans="1:54" s="510" customFormat="1">
      <c r="A35" s="567"/>
      <c r="B35" s="567"/>
      <c r="C35" s="567"/>
      <c r="D35" s="567"/>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c r="AP35" s="568"/>
      <c r="AQ35" s="568"/>
      <c r="AR35" s="568"/>
      <c r="AS35" s="568"/>
      <c r="AT35" s="568"/>
      <c r="AU35" s="568"/>
      <c r="AV35" s="568"/>
      <c r="AW35" s="568"/>
      <c r="AX35" s="568"/>
      <c r="AY35" s="568"/>
      <c r="AZ35" s="568"/>
      <c r="BA35" s="568"/>
      <c r="BB35" s="568"/>
    </row>
    <row r="36" spans="1:54" s="510" customFormat="1">
      <c r="A36" s="567"/>
      <c r="B36" s="567"/>
      <c r="C36" s="567"/>
      <c r="D36" s="567"/>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c r="AP36" s="568"/>
      <c r="AQ36" s="568"/>
      <c r="AR36" s="568"/>
      <c r="AS36" s="568"/>
      <c r="AT36" s="568"/>
      <c r="AU36" s="568"/>
      <c r="AV36" s="568"/>
      <c r="AW36" s="568"/>
      <c r="AX36" s="568"/>
      <c r="AY36" s="568"/>
      <c r="AZ36" s="568"/>
      <c r="BA36" s="568"/>
      <c r="BB36" s="568"/>
    </row>
    <row r="37" spans="1:54" s="510" customFormat="1">
      <c r="A37" s="567"/>
      <c r="B37" s="567"/>
      <c r="C37" s="567"/>
      <c r="D37" s="567"/>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c r="AP37" s="568"/>
      <c r="AQ37" s="568"/>
      <c r="AR37" s="568"/>
      <c r="AS37" s="568"/>
      <c r="AT37" s="568"/>
      <c r="AU37" s="568"/>
      <c r="AV37" s="568"/>
      <c r="AW37" s="568"/>
      <c r="AX37" s="568"/>
      <c r="AY37" s="568"/>
      <c r="AZ37" s="568"/>
      <c r="BA37" s="568"/>
      <c r="BB37" s="568"/>
    </row>
    <row r="38" spans="1:54" s="510" customFormat="1">
      <c r="A38" s="567"/>
      <c r="B38" s="567"/>
      <c r="C38" s="567"/>
      <c r="D38" s="567"/>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c r="AP38" s="568"/>
      <c r="AQ38" s="568"/>
      <c r="AR38" s="568"/>
      <c r="AS38" s="568"/>
      <c r="AT38" s="568"/>
      <c r="AU38" s="568"/>
      <c r="AV38" s="568"/>
      <c r="AW38" s="568"/>
      <c r="AX38" s="568"/>
      <c r="AY38" s="568"/>
      <c r="AZ38" s="568"/>
      <c r="BA38" s="568"/>
      <c r="BB38" s="568"/>
    </row>
    <row r="39" spans="1:54" s="510" customFormat="1">
      <c r="A39" s="567"/>
      <c r="B39" s="567"/>
      <c r="C39" s="567"/>
      <c r="D39" s="567"/>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c r="AP39" s="568"/>
      <c r="AQ39" s="568"/>
      <c r="AR39" s="568"/>
      <c r="AS39" s="568"/>
      <c r="AT39" s="568"/>
      <c r="AU39" s="568"/>
      <c r="AV39" s="568"/>
      <c r="AW39" s="568"/>
      <c r="AX39" s="568"/>
      <c r="AY39" s="568"/>
      <c r="AZ39" s="568"/>
      <c r="BA39" s="568"/>
      <c r="BB39" s="568"/>
    </row>
    <row r="40" spans="1:54" s="510" customFormat="1">
      <c r="A40" s="567"/>
      <c r="B40" s="567"/>
      <c r="C40" s="567"/>
      <c r="D40" s="567"/>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c r="AP40" s="568"/>
      <c r="AQ40" s="568"/>
      <c r="AR40" s="568"/>
      <c r="AS40" s="568"/>
      <c r="AT40" s="568"/>
      <c r="AU40" s="568"/>
      <c r="AV40" s="568"/>
      <c r="AW40" s="568"/>
      <c r="AX40" s="568"/>
      <c r="AY40" s="568"/>
      <c r="AZ40" s="568"/>
      <c r="BA40" s="568"/>
      <c r="BB40" s="568"/>
    </row>
    <row r="41" spans="1:54" s="510" customFormat="1">
      <c r="A41" s="567"/>
      <c r="B41" s="567"/>
      <c r="C41" s="567"/>
      <c r="D41" s="567"/>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c r="AP41" s="568"/>
      <c r="AQ41" s="568"/>
      <c r="AR41" s="568"/>
      <c r="AS41" s="568"/>
      <c r="AT41" s="568"/>
      <c r="AU41" s="568"/>
      <c r="AV41" s="568"/>
      <c r="AW41" s="568"/>
      <c r="AX41" s="568"/>
      <c r="AY41" s="568"/>
      <c r="AZ41" s="568"/>
      <c r="BA41" s="568"/>
      <c r="BB41" s="568"/>
    </row>
    <row r="42" spans="1:54" s="510" customFormat="1">
      <c r="A42" s="567"/>
      <c r="B42" s="567"/>
      <c r="C42" s="567"/>
      <c r="D42" s="567"/>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c r="AP42" s="568"/>
      <c r="AQ42" s="568"/>
      <c r="AR42" s="568"/>
      <c r="AS42" s="568"/>
      <c r="AT42" s="568"/>
      <c r="AU42" s="568"/>
      <c r="AV42" s="568"/>
      <c r="AW42" s="568"/>
      <c r="AX42" s="568"/>
      <c r="AY42" s="568"/>
      <c r="AZ42" s="568"/>
      <c r="BA42" s="568"/>
      <c r="BB42" s="568"/>
    </row>
    <row r="43" spans="1:54" s="510" customFormat="1">
      <c r="A43" s="567"/>
      <c r="B43" s="567"/>
      <c r="C43" s="567"/>
      <c r="D43" s="567"/>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c r="AP43" s="568"/>
      <c r="AQ43" s="568"/>
      <c r="AR43" s="568"/>
      <c r="AS43" s="568"/>
      <c r="AT43" s="568"/>
      <c r="AU43" s="568"/>
      <c r="AV43" s="568"/>
      <c r="AW43" s="568"/>
      <c r="AX43" s="568"/>
      <c r="AY43" s="568"/>
      <c r="AZ43" s="568"/>
      <c r="BA43" s="568"/>
      <c r="BB43" s="568"/>
    </row>
    <row r="44" spans="1:54" s="510" customFormat="1">
      <c r="A44" s="567"/>
      <c r="B44" s="567"/>
      <c r="C44" s="567"/>
      <c r="D44" s="567"/>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c r="AP44" s="568"/>
      <c r="AQ44" s="568"/>
      <c r="AR44" s="568"/>
      <c r="AS44" s="568"/>
      <c r="AT44" s="568"/>
      <c r="AU44" s="568"/>
      <c r="AV44" s="568"/>
      <c r="AW44" s="568"/>
      <c r="AX44" s="568"/>
      <c r="AY44" s="568"/>
      <c r="AZ44" s="568"/>
      <c r="BA44" s="568"/>
      <c r="BB44" s="568"/>
    </row>
    <row r="45" spans="1:54" s="510" customFormat="1">
      <c r="A45" s="567"/>
      <c r="B45" s="567"/>
      <c r="C45" s="567"/>
      <c r="D45" s="567"/>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c r="AP45" s="568"/>
      <c r="AQ45" s="568"/>
      <c r="AR45" s="568"/>
      <c r="AS45" s="568"/>
      <c r="AT45" s="568"/>
      <c r="AU45" s="568"/>
      <c r="AV45" s="568"/>
      <c r="AW45" s="568"/>
      <c r="AX45" s="568"/>
      <c r="AY45" s="568"/>
      <c r="AZ45" s="568"/>
      <c r="BA45" s="568"/>
      <c r="BB45" s="568"/>
    </row>
    <row r="46" spans="1:54" s="510" customFormat="1">
      <c r="A46" s="567"/>
      <c r="B46" s="567"/>
      <c r="C46" s="567"/>
      <c r="D46" s="567"/>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c r="AP46" s="568"/>
      <c r="AQ46" s="568"/>
      <c r="AR46" s="568"/>
      <c r="AS46" s="568"/>
      <c r="AT46" s="568"/>
      <c r="AU46" s="568"/>
      <c r="AV46" s="568"/>
      <c r="AW46" s="568"/>
      <c r="AX46" s="568"/>
      <c r="AY46" s="568"/>
      <c r="AZ46" s="568"/>
      <c r="BA46" s="568"/>
      <c r="BB46" s="568"/>
    </row>
    <row r="47" spans="1:54" s="510" customFormat="1">
      <c r="A47" s="567"/>
      <c r="B47" s="567"/>
      <c r="C47" s="567"/>
      <c r="D47" s="567"/>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c r="AP47" s="568"/>
      <c r="AQ47" s="568"/>
      <c r="AR47" s="568"/>
      <c r="AS47" s="568"/>
      <c r="AT47" s="568"/>
      <c r="AU47" s="568"/>
      <c r="AV47" s="568"/>
      <c r="AW47" s="568"/>
      <c r="AX47" s="568"/>
      <c r="AY47" s="568"/>
      <c r="AZ47" s="568"/>
      <c r="BA47" s="568"/>
      <c r="BB47" s="568"/>
    </row>
    <row r="48" spans="1:54" s="510" customFormat="1">
      <c r="A48" s="567"/>
      <c r="B48" s="567"/>
      <c r="C48" s="567"/>
      <c r="D48" s="567"/>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c r="AP48" s="568"/>
      <c r="AQ48" s="568"/>
      <c r="AR48" s="568"/>
      <c r="AS48" s="568"/>
      <c r="AT48" s="568"/>
      <c r="AU48" s="568"/>
      <c r="AV48" s="568"/>
      <c r="AW48" s="568"/>
      <c r="AX48" s="568"/>
      <c r="AY48" s="568"/>
      <c r="AZ48" s="568"/>
      <c r="BA48" s="568"/>
      <c r="BB48" s="568"/>
    </row>
    <row r="49" spans="1:54" s="510" customFormat="1">
      <c r="A49" s="567"/>
      <c r="B49" s="567"/>
      <c r="C49" s="567"/>
      <c r="D49" s="567"/>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c r="AP49" s="568"/>
      <c r="AQ49" s="568"/>
      <c r="AR49" s="568"/>
      <c r="AS49" s="568"/>
      <c r="AT49" s="568"/>
      <c r="AU49" s="568"/>
      <c r="AV49" s="568"/>
      <c r="AW49" s="568"/>
      <c r="AX49" s="568"/>
      <c r="AY49" s="568"/>
      <c r="AZ49" s="568"/>
      <c r="BA49" s="568"/>
      <c r="BB49" s="568"/>
    </row>
    <row r="50" spans="1:54" s="510" customFormat="1">
      <c r="A50" s="567"/>
      <c r="B50" s="567"/>
      <c r="C50" s="567"/>
      <c r="D50" s="567"/>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c r="AP50" s="568"/>
      <c r="AQ50" s="568"/>
      <c r="AR50" s="568"/>
      <c r="AS50" s="568"/>
      <c r="AT50" s="568"/>
      <c r="AU50" s="568"/>
      <c r="AV50" s="568"/>
      <c r="AW50" s="568"/>
      <c r="AX50" s="568"/>
      <c r="AY50" s="568"/>
      <c r="AZ50" s="568"/>
      <c r="BA50" s="568"/>
      <c r="BB50" s="568"/>
    </row>
    <row r="51" spans="1:54" s="510" customFormat="1">
      <c r="A51" s="567"/>
      <c r="B51" s="567"/>
      <c r="C51" s="567"/>
      <c r="D51" s="567"/>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c r="AP51" s="568"/>
      <c r="AQ51" s="568"/>
      <c r="AR51" s="568"/>
      <c r="AS51" s="568"/>
      <c r="AT51" s="568"/>
      <c r="AU51" s="568"/>
      <c r="AV51" s="568"/>
      <c r="AW51" s="568"/>
      <c r="AX51" s="568"/>
      <c r="AY51" s="568"/>
      <c r="AZ51" s="568"/>
      <c r="BA51" s="568"/>
      <c r="BB51" s="568"/>
    </row>
    <row r="52" spans="1:54" s="510" customFormat="1">
      <c r="A52" s="567"/>
      <c r="B52" s="567"/>
      <c r="C52" s="567"/>
      <c r="D52" s="567"/>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c r="AP52" s="568"/>
      <c r="AQ52" s="568"/>
      <c r="AR52" s="568"/>
      <c r="AS52" s="568"/>
      <c r="AT52" s="568"/>
      <c r="AU52" s="568"/>
      <c r="AV52" s="568"/>
      <c r="AW52" s="568"/>
      <c r="AX52" s="568"/>
      <c r="AY52" s="568"/>
      <c r="AZ52" s="568"/>
      <c r="BA52" s="568"/>
      <c r="BB52" s="568"/>
    </row>
    <row r="53" spans="1:54" s="510" customFormat="1">
      <c r="A53" s="567"/>
      <c r="B53" s="567"/>
      <c r="C53" s="567"/>
      <c r="D53" s="567"/>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c r="AP53" s="568"/>
      <c r="AQ53" s="568"/>
      <c r="AR53" s="568"/>
      <c r="AS53" s="568"/>
      <c r="AT53" s="568"/>
      <c r="AU53" s="568"/>
      <c r="AV53" s="568"/>
      <c r="AW53" s="568"/>
      <c r="AX53" s="568"/>
      <c r="AY53" s="568"/>
      <c r="AZ53" s="568"/>
      <c r="BA53" s="568"/>
      <c r="BB53" s="568"/>
    </row>
    <row r="54" spans="1:54" s="510" customFormat="1">
      <c r="A54" s="567"/>
      <c r="B54" s="567"/>
      <c r="C54" s="567"/>
      <c r="D54" s="567"/>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c r="AP54" s="568"/>
      <c r="AQ54" s="568"/>
      <c r="AR54" s="568"/>
      <c r="AS54" s="568"/>
      <c r="AT54" s="568"/>
      <c r="AU54" s="568"/>
      <c r="AV54" s="568"/>
      <c r="AW54" s="568"/>
      <c r="AX54" s="568"/>
      <c r="AY54" s="568"/>
      <c r="AZ54" s="568"/>
      <c r="BA54" s="568"/>
      <c r="BB54" s="568"/>
    </row>
    <row r="55" spans="1:54" s="510" customFormat="1">
      <c r="A55" s="567"/>
      <c r="B55" s="567"/>
      <c r="C55" s="567"/>
      <c r="D55" s="567"/>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c r="AP55" s="568"/>
      <c r="AQ55" s="568"/>
      <c r="AR55" s="568"/>
      <c r="AS55" s="568"/>
      <c r="AT55" s="568"/>
      <c r="AU55" s="568"/>
      <c r="AV55" s="568"/>
      <c r="AW55" s="568"/>
      <c r="AX55" s="568"/>
      <c r="AY55" s="568"/>
      <c r="AZ55" s="568"/>
      <c r="BA55" s="568"/>
      <c r="BB55" s="568"/>
    </row>
    <row r="56" spans="1:54" s="510" customFormat="1">
      <c r="A56" s="567"/>
      <c r="B56" s="567"/>
      <c r="C56" s="567"/>
      <c r="D56" s="567"/>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c r="AP56" s="568"/>
      <c r="AQ56" s="568"/>
      <c r="AR56" s="568"/>
      <c r="AS56" s="568"/>
      <c r="AT56" s="568"/>
      <c r="AU56" s="568"/>
      <c r="AV56" s="568"/>
      <c r="AW56" s="568"/>
      <c r="AX56" s="568"/>
      <c r="AY56" s="568"/>
      <c r="AZ56" s="568"/>
      <c r="BA56" s="568"/>
      <c r="BB56" s="568"/>
    </row>
    <row r="57" spans="1:54" s="510" customFormat="1">
      <c r="A57" s="567"/>
      <c r="B57" s="567"/>
      <c r="C57" s="567"/>
      <c r="D57" s="567"/>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c r="AP57" s="568"/>
      <c r="AQ57" s="568"/>
      <c r="AR57" s="568"/>
      <c r="AS57" s="568"/>
      <c r="AT57" s="568"/>
      <c r="AU57" s="568"/>
      <c r="AV57" s="568"/>
      <c r="AW57" s="568"/>
      <c r="AX57" s="568"/>
      <c r="AY57" s="568"/>
      <c r="AZ57" s="568"/>
      <c r="BA57" s="568"/>
      <c r="BB57" s="568"/>
    </row>
    <row r="58" spans="1:54" s="510" customFormat="1">
      <c r="A58" s="567"/>
      <c r="B58" s="567"/>
      <c r="C58" s="567"/>
      <c r="D58" s="567"/>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c r="AP58" s="568"/>
      <c r="AQ58" s="568"/>
      <c r="AR58" s="568"/>
      <c r="AS58" s="568"/>
      <c r="AT58" s="568"/>
      <c r="AU58" s="568"/>
      <c r="AV58" s="568"/>
      <c r="AW58" s="568"/>
      <c r="AX58" s="568"/>
      <c r="AY58" s="568"/>
      <c r="AZ58" s="568"/>
      <c r="BA58" s="568"/>
      <c r="BB58" s="568"/>
    </row>
    <row r="59" spans="1:54" s="510" customFormat="1">
      <c r="A59" s="567"/>
      <c r="B59" s="567"/>
      <c r="C59" s="567"/>
      <c r="D59" s="567"/>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c r="AP59" s="568"/>
      <c r="AQ59" s="568"/>
      <c r="AR59" s="568"/>
      <c r="AS59" s="568"/>
      <c r="AT59" s="568"/>
      <c r="AU59" s="568"/>
      <c r="AV59" s="568"/>
      <c r="AW59" s="568"/>
      <c r="AX59" s="568"/>
      <c r="AY59" s="568"/>
      <c r="AZ59" s="568"/>
      <c r="BA59" s="568"/>
      <c r="BB59" s="568"/>
    </row>
    <row r="60" spans="1:54" s="510" customFormat="1">
      <c r="A60" s="567"/>
      <c r="B60" s="567"/>
      <c r="C60" s="567"/>
      <c r="D60" s="567"/>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c r="AP60" s="568"/>
      <c r="AQ60" s="568"/>
      <c r="AR60" s="568"/>
      <c r="AS60" s="568"/>
      <c r="AT60" s="568"/>
      <c r="AU60" s="568"/>
      <c r="AV60" s="568"/>
      <c r="AW60" s="568"/>
      <c r="AX60" s="568"/>
      <c r="AY60" s="568"/>
      <c r="AZ60" s="568"/>
      <c r="BA60" s="568"/>
      <c r="BB60" s="568"/>
    </row>
    <row r="61" spans="1:54" s="510" customFormat="1">
      <c r="A61" s="567"/>
      <c r="B61" s="567"/>
      <c r="C61" s="567"/>
      <c r="D61" s="567"/>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c r="AP61" s="568"/>
      <c r="AQ61" s="568"/>
      <c r="AR61" s="568"/>
      <c r="AS61" s="568"/>
      <c r="AT61" s="568"/>
      <c r="AU61" s="568"/>
      <c r="AV61" s="568"/>
      <c r="AW61" s="568"/>
      <c r="AX61" s="568"/>
      <c r="AY61" s="568"/>
      <c r="AZ61" s="568"/>
      <c r="BA61" s="568"/>
      <c r="BB61" s="568"/>
    </row>
    <row r="62" spans="1:54" s="510" customFormat="1">
      <c r="A62" s="567"/>
      <c r="B62" s="567"/>
      <c r="C62" s="567"/>
      <c r="D62" s="567"/>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c r="AP62" s="568"/>
      <c r="AQ62" s="568"/>
      <c r="AR62" s="568"/>
      <c r="AS62" s="568"/>
      <c r="AT62" s="568"/>
      <c r="AU62" s="568"/>
      <c r="AV62" s="568"/>
      <c r="AW62" s="568"/>
      <c r="AX62" s="568"/>
      <c r="AY62" s="568"/>
      <c r="AZ62" s="568"/>
      <c r="BA62" s="568"/>
      <c r="BB62" s="568"/>
    </row>
    <row r="63" spans="1:54" s="510" customFormat="1">
      <c r="A63" s="567"/>
      <c r="B63" s="567"/>
      <c r="C63" s="567"/>
      <c r="D63" s="567"/>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c r="AP63" s="568"/>
      <c r="AQ63" s="568"/>
      <c r="AR63" s="568"/>
      <c r="AS63" s="568"/>
      <c r="AT63" s="568"/>
      <c r="AU63" s="568"/>
      <c r="AV63" s="568"/>
      <c r="AW63" s="568"/>
      <c r="AX63" s="568"/>
      <c r="AY63" s="568"/>
      <c r="AZ63" s="568"/>
      <c r="BA63" s="568"/>
      <c r="BB63" s="568"/>
    </row>
    <row r="64" spans="1:54" s="510" customFormat="1">
      <c r="A64" s="567"/>
      <c r="B64" s="567"/>
      <c r="C64" s="567"/>
      <c r="D64" s="567"/>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c r="AP64" s="568"/>
      <c r="AQ64" s="568"/>
      <c r="AR64" s="568"/>
      <c r="AS64" s="568"/>
      <c r="AT64" s="568"/>
      <c r="AU64" s="568"/>
      <c r="AV64" s="568"/>
      <c r="AW64" s="568"/>
      <c r="AX64" s="568"/>
      <c r="AY64" s="568"/>
      <c r="AZ64" s="568"/>
      <c r="BA64" s="568"/>
      <c r="BB64" s="568"/>
    </row>
    <row r="65" spans="1:54" s="510" customFormat="1">
      <c r="A65" s="567"/>
      <c r="B65" s="567"/>
      <c r="C65" s="567"/>
      <c r="D65" s="567"/>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c r="AP65" s="568"/>
      <c r="AQ65" s="568"/>
      <c r="AR65" s="568"/>
      <c r="AS65" s="568"/>
      <c r="AT65" s="568"/>
      <c r="AU65" s="568"/>
      <c r="AV65" s="568"/>
      <c r="AW65" s="568"/>
      <c r="AX65" s="568"/>
      <c r="AY65" s="568"/>
      <c r="AZ65" s="568"/>
      <c r="BA65" s="568"/>
      <c r="BB65" s="568"/>
    </row>
    <row r="66" spans="1:54" s="510" customFormat="1">
      <c r="A66" s="567"/>
      <c r="B66" s="567"/>
      <c r="C66" s="567"/>
      <c r="D66" s="567"/>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c r="AP66" s="568"/>
      <c r="AQ66" s="568"/>
      <c r="AR66" s="568"/>
      <c r="AS66" s="568"/>
      <c r="AT66" s="568"/>
      <c r="AU66" s="568"/>
      <c r="AV66" s="568"/>
      <c r="AW66" s="568"/>
      <c r="AX66" s="568"/>
      <c r="AY66" s="568"/>
      <c r="AZ66" s="568"/>
      <c r="BA66" s="568"/>
      <c r="BB66" s="568"/>
    </row>
    <row r="67" spans="1:54" s="510" customFormat="1">
      <c r="A67" s="567"/>
      <c r="B67" s="567"/>
      <c r="C67" s="567"/>
      <c r="D67" s="567"/>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c r="AP67" s="568"/>
      <c r="AQ67" s="568"/>
      <c r="AR67" s="568"/>
      <c r="AS67" s="568"/>
      <c r="AT67" s="568"/>
      <c r="AU67" s="568"/>
      <c r="AV67" s="568"/>
      <c r="AW67" s="568"/>
      <c r="AX67" s="568"/>
      <c r="AY67" s="568"/>
      <c r="AZ67" s="568"/>
      <c r="BA67" s="568"/>
      <c r="BB67" s="568"/>
    </row>
    <row r="68" spans="1:54" s="510" customFormat="1">
      <c r="A68" s="567"/>
      <c r="B68" s="567"/>
      <c r="C68" s="567"/>
      <c r="D68" s="567"/>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c r="AP68" s="568"/>
      <c r="AQ68" s="568"/>
      <c r="AR68" s="568"/>
      <c r="AS68" s="568"/>
      <c r="AT68" s="568"/>
      <c r="AU68" s="568"/>
      <c r="AV68" s="568"/>
      <c r="AW68" s="568"/>
      <c r="AX68" s="568"/>
      <c r="AY68" s="568"/>
      <c r="AZ68" s="568"/>
      <c r="BA68" s="568"/>
      <c r="BB68" s="568"/>
    </row>
    <row r="69" spans="1:54" s="510" customFormat="1">
      <c r="A69" s="567"/>
      <c r="B69" s="567"/>
      <c r="C69" s="567"/>
      <c r="D69" s="567"/>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c r="AP69" s="568"/>
      <c r="AQ69" s="568"/>
      <c r="AR69" s="568"/>
      <c r="AS69" s="568"/>
      <c r="AT69" s="568"/>
      <c r="AU69" s="568"/>
      <c r="AV69" s="568"/>
      <c r="AW69" s="568"/>
      <c r="AX69" s="568"/>
      <c r="AY69" s="568"/>
      <c r="AZ69" s="568"/>
      <c r="BA69" s="568"/>
      <c r="BB69" s="568"/>
    </row>
    <row r="70" spans="1:54" s="510" customFormat="1">
      <c r="A70" s="567"/>
      <c r="B70" s="567"/>
      <c r="C70" s="567"/>
      <c r="D70" s="567"/>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c r="AP70" s="568"/>
      <c r="AQ70" s="568"/>
      <c r="AR70" s="568"/>
      <c r="AS70" s="568"/>
      <c r="AT70" s="568"/>
      <c r="AU70" s="568"/>
      <c r="AV70" s="568"/>
      <c r="AW70" s="568"/>
      <c r="AX70" s="568"/>
      <c r="AY70" s="568"/>
      <c r="AZ70" s="568"/>
      <c r="BA70" s="568"/>
      <c r="BB70" s="568"/>
    </row>
    <row r="71" spans="1:54" s="510" customFormat="1">
      <c r="A71" s="567"/>
      <c r="B71" s="567"/>
      <c r="C71" s="567"/>
      <c r="D71" s="567"/>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c r="AP71" s="568"/>
      <c r="AQ71" s="568"/>
      <c r="AR71" s="568"/>
      <c r="AS71" s="568"/>
      <c r="AT71" s="568"/>
      <c r="AU71" s="568"/>
      <c r="AV71" s="568"/>
      <c r="AW71" s="568"/>
      <c r="AX71" s="568"/>
      <c r="AY71" s="568"/>
      <c r="AZ71" s="568"/>
      <c r="BA71" s="568"/>
      <c r="BB71" s="568"/>
    </row>
    <row r="72" spans="1:54" s="510" customFormat="1">
      <c r="A72" s="567"/>
      <c r="B72" s="567"/>
      <c r="C72" s="567"/>
      <c r="D72" s="567"/>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c r="AP72" s="568"/>
      <c r="AQ72" s="568"/>
      <c r="AR72" s="568"/>
      <c r="AS72" s="568"/>
      <c r="AT72" s="568"/>
      <c r="AU72" s="568"/>
      <c r="AV72" s="568"/>
      <c r="AW72" s="568"/>
      <c r="AX72" s="568"/>
      <c r="AY72" s="568"/>
      <c r="AZ72" s="568"/>
      <c r="BA72" s="568"/>
      <c r="BB72" s="568"/>
    </row>
    <row r="73" spans="1:54" s="510" customFormat="1">
      <c r="A73" s="567"/>
      <c r="B73" s="567"/>
      <c r="C73" s="567"/>
      <c r="D73" s="567"/>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c r="AP73" s="568"/>
      <c r="AQ73" s="568"/>
      <c r="AR73" s="568"/>
      <c r="AS73" s="568"/>
      <c r="AT73" s="568"/>
      <c r="AU73" s="568"/>
      <c r="AV73" s="568"/>
      <c r="AW73" s="568"/>
      <c r="AX73" s="568"/>
      <c r="AY73" s="568"/>
      <c r="AZ73" s="568"/>
      <c r="BA73" s="568"/>
      <c r="BB73" s="568"/>
    </row>
    <row r="74" spans="1:54" s="510" customFormat="1">
      <c r="A74" s="567"/>
      <c r="B74" s="567"/>
      <c r="C74" s="567"/>
      <c r="D74" s="567"/>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c r="AP74" s="568"/>
      <c r="AQ74" s="568"/>
      <c r="AR74" s="568"/>
      <c r="AS74" s="568"/>
      <c r="AT74" s="568"/>
      <c r="AU74" s="568"/>
      <c r="AV74" s="568"/>
      <c r="AW74" s="568"/>
      <c r="AX74" s="568"/>
      <c r="AY74" s="568"/>
      <c r="AZ74" s="568"/>
      <c r="BA74" s="568"/>
      <c r="BB74" s="568"/>
    </row>
    <row r="75" spans="1:54" s="510" customFormat="1">
      <c r="A75" s="567"/>
      <c r="B75" s="567"/>
      <c r="C75" s="567"/>
      <c r="D75" s="567"/>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c r="AP75" s="568"/>
      <c r="AQ75" s="568"/>
      <c r="AR75" s="568"/>
      <c r="AS75" s="568"/>
      <c r="AT75" s="568"/>
      <c r="AU75" s="568"/>
      <c r="AV75" s="568"/>
      <c r="AW75" s="568"/>
      <c r="AX75" s="568"/>
      <c r="AY75" s="568"/>
      <c r="AZ75" s="568"/>
      <c r="BA75" s="568"/>
      <c r="BB75" s="568"/>
    </row>
    <row r="76" spans="1:54" s="510" customFormat="1">
      <c r="A76" s="567"/>
      <c r="B76" s="567"/>
      <c r="C76" s="567"/>
      <c r="D76" s="567"/>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c r="AP76" s="568"/>
      <c r="AQ76" s="568"/>
      <c r="AR76" s="568"/>
      <c r="AS76" s="568"/>
      <c r="AT76" s="568"/>
      <c r="AU76" s="568"/>
      <c r="AV76" s="568"/>
      <c r="AW76" s="568"/>
      <c r="AX76" s="568"/>
      <c r="AY76" s="568"/>
      <c r="AZ76" s="568"/>
      <c r="BA76" s="568"/>
      <c r="BB76" s="568"/>
    </row>
    <row r="77" spans="1:54" s="510" customFormat="1">
      <c r="A77" s="567"/>
      <c r="B77" s="567"/>
      <c r="C77" s="567"/>
      <c r="D77" s="567"/>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c r="AP77" s="568"/>
      <c r="AQ77" s="568"/>
      <c r="AR77" s="568"/>
      <c r="AS77" s="568"/>
      <c r="AT77" s="568"/>
      <c r="AU77" s="568"/>
      <c r="AV77" s="568"/>
      <c r="AW77" s="568"/>
      <c r="AX77" s="568"/>
      <c r="AY77" s="568"/>
      <c r="AZ77" s="568"/>
      <c r="BA77" s="568"/>
      <c r="BB77" s="568"/>
    </row>
    <row r="78" spans="1:54" s="510" customFormat="1">
      <c r="A78" s="567"/>
      <c r="B78" s="567"/>
      <c r="C78" s="567"/>
      <c r="D78" s="567"/>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c r="AP78" s="568"/>
      <c r="AQ78" s="568"/>
      <c r="AR78" s="568"/>
      <c r="AS78" s="568"/>
      <c r="AT78" s="568"/>
      <c r="AU78" s="568"/>
      <c r="AV78" s="568"/>
      <c r="AW78" s="568"/>
      <c r="AX78" s="568"/>
      <c r="AY78" s="568"/>
      <c r="AZ78" s="568"/>
      <c r="BA78" s="568"/>
      <c r="BB78" s="568"/>
    </row>
    <row r="79" spans="1:54" s="510" customFormat="1">
      <c r="A79" s="567"/>
      <c r="B79" s="567"/>
      <c r="C79" s="567"/>
      <c r="D79" s="567"/>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c r="AP79" s="568"/>
      <c r="AQ79" s="568"/>
      <c r="AR79" s="568"/>
      <c r="AS79" s="568"/>
      <c r="AT79" s="568"/>
      <c r="AU79" s="568"/>
      <c r="AV79" s="568"/>
      <c r="AW79" s="568"/>
      <c r="AX79" s="568"/>
      <c r="AY79" s="568"/>
      <c r="AZ79" s="568"/>
      <c r="BA79" s="568"/>
      <c r="BB79" s="568"/>
    </row>
    <row r="80" spans="1:54" s="510" customFormat="1">
      <c r="A80" s="567"/>
      <c r="B80" s="567"/>
      <c r="C80" s="567"/>
      <c r="D80" s="567"/>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c r="AP80" s="568"/>
      <c r="AQ80" s="568"/>
      <c r="AR80" s="568"/>
      <c r="AS80" s="568"/>
      <c r="AT80" s="568"/>
      <c r="AU80" s="568"/>
      <c r="AV80" s="568"/>
      <c r="AW80" s="568"/>
      <c r="AX80" s="568"/>
      <c r="AY80" s="568"/>
      <c r="AZ80" s="568"/>
      <c r="BA80" s="568"/>
      <c r="BB80" s="568"/>
    </row>
    <row r="81" spans="1:54" s="510" customFormat="1">
      <c r="A81" s="567"/>
      <c r="B81" s="567"/>
      <c r="C81" s="567"/>
      <c r="D81" s="567"/>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c r="AP81" s="568"/>
      <c r="AQ81" s="568"/>
      <c r="AR81" s="568"/>
      <c r="AS81" s="568"/>
      <c r="AT81" s="568"/>
      <c r="AU81" s="568"/>
      <c r="AV81" s="568"/>
      <c r="AW81" s="568"/>
      <c r="AX81" s="568"/>
      <c r="AY81" s="568"/>
      <c r="AZ81" s="568"/>
      <c r="BA81" s="568"/>
      <c r="BB81" s="568"/>
    </row>
    <row r="82" spans="1:54" s="510" customFormat="1">
      <c r="A82" s="567"/>
      <c r="B82" s="567"/>
      <c r="C82" s="567"/>
      <c r="D82" s="567"/>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c r="AP82" s="568"/>
      <c r="AQ82" s="568"/>
      <c r="AR82" s="568"/>
      <c r="AS82" s="568"/>
      <c r="AT82" s="568"/>
      <c r="AU82" s="568"/>
      <c r="AV82" s="568"/>
      <c r="AW82" s="568"/>
      <c r="AX82" s="568"/>
      <c r="AY82" s="568"/>
      <c r="AZ82" s="568"/>
      <c r="BA82" s="568"/>
      <c r="BB82" s="568"/>
    </row>
    <row r="83" spans="1:54" s="510" customFormat="1">
      <c r="A83" s="567"/>
      <c r="B83" s="567"/>
      <c r="C83" s="567"/>
      <c r="D83" s="567"/>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c r="AP83" s="568"/>
      <c r="AQ83" s="568"/>
      <c r="AR83" s="568"/>
      <c r="AS83" s="568"/>
      <c r="AT83" s="568"/>
      <c r="AU83" s="568"/>
      <c r="AV83" s="568"/>
      <c r="AW83" s="568"/>
      <c r="AX83" s="568"/>
      <c r="AY83" s="568"/>
      <c r="AZ83" s="568"/>
      <c r="BA83" s="568"/>
      <c r="BB83" s="568"/>
    </row>
    <row r="84" spans="1:54" s="510" customFormat="1">
      <c r="A84" s="567"/>
      <c r="B84" s="567"/>
      <c r="C84" s="567"/>
      <c r="D84" s="567"/>
      <c r="E84" s="568"/>
      <c r="F84" s="568"/>
      <c r="G84" s="568"/>
      <c r="H84" s="568"/>
      <c r="I84" s="568"/>
      <c r="J84" s="568"/>
      <c r="K84" s="568"/>
      <c r="L84" s="568"/>
      <c r="M84" s="568"/>
      <c r="N84" s="568"/>
      <c r="O84" s="568"/>
      <c r="P84" s="568"/>
      <c r="Q84" s="568"/>
      <c r="R84" s="568"/>
      <c r="S84" s="568"/>
      <c r="T84" s="568"/>
      <c r="U84" s="568"/>
      <c r="V84" s="568"/>
      <c r="W84" s="568"/>
      <c r="X84" s="568"/>
      <c r="Y84" s="568"/>
      <c r="Z84" s="568"/>
      <c r="AA84" s="568"/>
      <c r="AB84" s="568"/>
      <c r="AC84" s="568"/>
      <c r="AD84" s="568"/>
      <c r="AE84" s="568"/>
      <c r="AF84" s="568"/>
      <c r="AG84" s="568"/>
      <c r="AH84" s="568"/>
      <c r="AI84" s="568"/>
      <c r="AJ84" s="568"/>
      <c r="AK84" s="568"/>
      <c r="AL84" s="568"/>
      <c r="AM84" s="568"/>
      <c r="AN84" s="568"/>
      <c r="AO84" s="568"/>
      <c r="AP84" s="568"/>
      <c r="AQ84" s="568"/>
      <c r="AR84" s="568"/>
      <c r="AS84" s="568"/>
      <c r="AT84" s="568"/>
      <c r="AU84" s="568"/>
      <c r="AV84" s="568"/>
      <c r="AW84" s="568"/>
      <c r="AX84" s="568"/>
      <c r="AY84" s="568"/>
      <c r="AZ84" s="568"/>
      <c r="BA84" s="568"/>
      <c r="BB84" s="568"/>
    </row>
    <row r="85" spans="1:54" s="510" customFormat="1">
      <c r="A85" s="567"/>
      <c r="B85" s="567"/>
      <c r="C85" s="567"/>
      <c r="D85" s="567"/>
      <c r="E85" s="568"/>
      <c r="F85" s="568"/>
      <c r="G85" s="568"/>
      <c r="H85" s="568"/>
      <c r="I85" s="568"/>
      <c r="J85" s="568"/>
      <c r="K85" s="568"/>
      <c r="L85" s="568"/>
      <c r="M85" s="568"/>
      <c r="N85" s="568"/>
      <c r="O85" s="568"/>
      <c r="P85" s="568"/>
      <c r="Q85" s="568"/>
      <c r="R85" s="568"/>
      <c r="S85" s="568"/>
      <c r="T85" s="568"/>
      <c r="U85" s="568"/>
      <c r="V85" s="568"/>
      <c r="W85" s="568"/>
      <c r="X85" s="568"/>
      <c r="Y85" s="568"/>
      <c r="Z85" s="568"/>
      <c r="AA85" s="568"/>
      <c r="AB85" s="568"/>
      <c r="AC85" s="568"/>
      <c r="AD85" s="568"/>
      <c r="AE85" s="568"/>
      <c r="AF85" s="568"/>
      <c r="AG85" s="568"/>
      <c r="AH85" s="568"/>
      <c r="AI85" s="568"/>
      <c r="AJ85" s="568"/>
      <c r="AK85" s="568"/>
      <c r="AL85" s="568"/>
      <c r="AM85" s="568"/>
      <c r="AN85" s="568"/>
      <c r="AO85" s="568"/>
      <c r="AP85" s="568"/>
      <c r="AQ85" s="568"/>
      <c r="AR85" s="568"/>
      <c r="AS85" s="568"/>
      <c r="AT85" s="568"/>
      <c r="AU85" s="568"/>
      <c r="AV85" s="568"/>
      <c r="AW85" s="568"/>
      <c r="AX85" s="568"/>
      <c r="AY85" s="568"/>
      <c r="AZ85" s="568"/>
      <c r="BA85" s="568"/>
      <c r="BB85" s="568"/>
    </row>
    <row r="86" spans="1:54" s="510" customFormat="1">
      <c r="A86" s="567"/>
      <c r="B86" s="567"/>
      <c r="C86" s="567"/>
      <c r="D86" s="567"/>
      <c r="E86" s="568"/>
      <c r="F86" s="568"/>
      <c r="G86" s="568"/>
      <c r="H86" s="568"/>
      <c r="I86" s="568"/>
      <c r="J86" s="568"/>
      <c r="K86" s="568"/>
      <c r="L86" s="568"/>
      <c r="M86" s="568"/>
      <c r="N86" s="568"/>
      <c r="O86" s="568"/>
      <c r="P86" s="568"/>
      <c r="Q86" s="568"/>
      <c r="R86" s="568"/>
      <c r="S86" s="568"/>
      <c r="T86" s="568"/>
      <c r="U86" s="568"/>
      <c r="V86" s="568"/>
      <c r="W86" s="568"/>
      <c r="X86" s="568"/>
      <c r="Y86" s="568"/>
      <c r="Z86" s="568"/>
      <c r="AA86" s="568"/>
      <c r="AB86" s="568"/>
      <c r="AC86" s="568"/>
      <c r="AD86" s="568"/>
      <c r="AE86" s="568"/>
      <c r="AF86" s="568"/>
      <c r="AG86" s="568"/>
      <c r="AH86" s="568"/>
      <c r="AI86" s="568"/>
      <c r="AJ86" s="568"/>
      <c r="AK86" s="568"/>
      <c r="AL86" s="568"/>
      <c r="AM86" s="568"/>
      <c r="AN86" s="568"/>
      <c r="AO86" s="568"/>
      <c r="AP86" s="568"/>
      <c r="AQ86" s="568"/>
      <c r="AR86" s="568"/>
      <c r="AS86" s="568"/>
      <c r="AT86" s="568"/>
      <c r="AU86" s="568"/>
      <c r="AV86" s="568"/>
      <c r="AW86" s="568"/>
      <c r="AX86" s="568"/>
      <c r="AY86" s="568"/>
      <c r="AZ86" s="568"/>
      <c r="BA86" s="568"/>
      <c r="BB86" s="568"/>
    </row>
    <row r="87" spans="1:54" s="510" customFormat="1">
      <c r="A87" s="567"/>
      <c r="B87" s="567"/>
      <c r="C87" s="567"/>
      <c r="D87" s="567"/>
      <c r="E87" s="568"/>
      <c r="F87" s="568"/>
      <c r="G87" s="568"/>
      <c r="H87" s="568"/>
      <c r="I87" s="568"/>
      <c r="J87" s="568"/>
      <c r="K87" s="568"/>
      <c r="L87" s="568"/>
      <c r="M87" s="568"/>
      <c r="N87" s="568"/>
      <c r="O87" s="568"/>
      <c r="P87" s="568"/>
      <c r="Q87" s="568"/>
      <c r="R87" s="568"/>
      <c r="S87" s="568"/>
      <c r="T87" s="568"/>
      <c r="U87" s="568"/>
      <c r="V87" s="568"/>
      <c r="W87" s="568"/>
      <c r="X87" s="568"/>
      <c r="Y87" s="568"/>
      <c r="Z87" s="568"/>
      <c r="AA87" s="568"/>
      <c r="AB87" s="568"/>
      <c r="AC87" s="568"/>
      <c r="AD87" s="568"/>
      <c r="AE87" s="568"/>
      <c r="AF87" s="568"/>
      <c r="AG87" s="568"/>
      <c r="AH87" s="568"/>
      <c r="AI87" s="568"/>
      <c r="AJ87" s="568"/>
      <c r="AK87" s="568"/>
      <c r="AL87" s="568"/>
      <c r="AM87" s="568"/>
      <c r="AN87" s="568"/>
      <c r="AO87" s="568"/>
      <c r="AP87" s="568"/>
      <c r="AQ87" s="568"/>
      <c r="AR87" s="568"/>
      <c r="AS87" s="568"/>
      <c r="AT87" s="568"/>
      <c r="AU87" s="568"/>
      <c r="AV87" s="568"/>
      <c r="AW87" s="568"/>
      <c r="AX87" s="568"/>
      <c r="AY87" s="568"/>
      <c r="AZ87" s="568"/>
      <c r="BA87" s="568"/>
      <c r="BB87" s="568"/>
    </row>
    <row r="88" spans="1:54" s="510" customFormat="1">
      <c r="A88" s="567"/>
      <c r="B88" s="567"/>
      <c r="C88" s="567"/>
      <c r="D88" s="567"/>
      <c r="E88" s="568"/>
      <c r="F88" s="568"/>
      <c r="G88" s="568"/>
      <c r="H88" s="568"/>
      <c r="I88" s="568"/>
      <c r="J88" s="568"/>
      <c r="K88" s="568"/>
      <c r="L88" s="568"/>
      <c r="M88" s="568"/>
      <c r="N88" s="568"/>
      <c r="O88" s="568"/>
      <c r="P88" s="568"/>
      <c r="Q88" s="568"/>
      <c r="R88" s="568"/>
      <c r="S88" s="568"/>
      <c r="T88" s="568"/>
      <c r="U88" s="568"/>
      <c r="V88" s="568"/>
      <c r="W88" s="568"/>
      <c r="X88" s="568"/>
      <c r="Y88" s="568"/>
      <c r="Z88" s="568"/>
      <c r="AA88" s="568"/>
      <c r="AB88" s="568"/>
      <c r="AC88" s="568"/>
      <c r="AD88" s="568"/>
      <c r="AE88" s="568"/>
      <c r="AF88" s="568"/>
      <c r="AG88" s="568"/>
      <c r="AH88" s="568"/>
      <c r="AI88" s="568"/>
      <c r="AJ88" s="568"/>
      <c r="AK88" s="568"/>
      <c r="AL88" s="568"/>
      <c r="AM88" s="568"/>
      <c r="AN88" s="568"/>
      <c r="AO88" s="568"/>
      <c r="AP88" s="568"/>
      <c r="AQ88" s="568"/>
      <c r="AR88" s="568"/>
      <c r="AS88" s="568"/>
      <c r="AT88" s="568"/>
      <c r="AU88" s="568"/>
      <c r="AV88" s="568"/>
      <c r="AW88" s="568"/>
      <c r="AX88" s="568"/>
      <c r="AY88" s="568"/>
      <c r="AZ88" s="568"/>
      <c r="BA88" s="568"/>
      <c r="BB88" s="568"/>
    </row>
    <row r="89" spans="1:54" s="510" customFormat="1">
      <c r="A89" s="567"/>
      <c r="B89" s="567"/>
      <c r="C89" s="567"/>
      <c r="D89" s="567"/>
      <c r="E89" s="568"/>
      <c r="F89" s="568"/>
      <c r="G89" s="568"/>
      <c r="H89" s="568"/>
      <c r="I89" s="568"/>
      <c r="J89" s="568"/>
      <c r="K89" s="568"/>
      <c r="L89" s="568"/>
      <c r="M89" s="568"/>
      <c r="N89" s="568"/>
      <c r="O89" s="568"/>
      <c r="P89" s="568"/>
      <c r="Q89" s="568"/>
      <c r="R89" s="568"/>
      <c r="S89" s="568"/>
      <c r="T89" s="568"/>
      <c r="U89" s="568"/>
      <c r="V89" s="568"/>
      <c r="W89" s="568"/>
      <c r="X89" s="568"/>
      <c r="Y89" s="568"/>
      <c r="Z89" s="568"/>
      <c r="AA89" s="568"/>
      <c r="AB89" s="568"/>
      <c r="AC89" s="568"/>
      <c r="AD89" s="568"/>
      <c r="AE89" s="568"/>
      <c r="AF89" s="568"/>
      <c r="AG89" s="568"/>
      <c r="AH89" s="568"/>
      <c r="AI89" s="568"/>
      <c r="AJ89" s="568"/>
      <c r="AK89" s="568"/>
      <c r="AL89" s="568"/>
      <c r="AM89" s="568"/>
      <c r="AN89" s="568"/>
      <c r="AO89" s="568"/>
      <c r="AP89" s="568"/>
      <c r="AQ89" s="568"/>
      <c r="AR89" s="568"/>
      <c r="AS89" s="568"/>
      <c r="AT89" s="568"/>
      <c r="AU89" s="568"/>
      <c r="AV89" s="568"/>
      <c r="AW89" s="568"/>
      <c r="AX89" s="568"/>
      <c r="AY89" s="568"/>
      <c r="AZ89" s="568"/>
      <c r="BA89" s="568"/>
      <c r="BB89" s="568"/>
    </row>
    <row r="90" spans="1:54" s="510" customFormat="1">
      <c r="A90" s="567"/>
      <c r="B90" s="567"/>
      <c r="C90" s="567"/>
      <c r="D90" s="567"/>
      <c r="E90" s="568"/>
      <c r="F90" s="568"/>
      <c r="G90" s="568"/>
      <c r="H90" s="568"/>
      <c r="I90" s="568"/>
      <c r="J90" s="568"/>
      <c r="K90" s="568"/>
      <c r="L90" s="568"/>
      <c r="M90" s="568"/>
      <c r="N90" s="568"/>
      <c r="O90" s="568"/>
      <c r="P90" s="568"/>
      <c r="Q90" s="568"/>
      <c r="R90" s="568"/>
      <c r="S90" s="568"/>
      <c r="T90" s="568"/>
      <c r="U90" s="568"/>
      <c r="V90" s="568"/>
      <c r="W90" s="568"/>
      <c r="X90" s="568"/>
      <c r="Y90" s="568"/>
      <c r="Z90" s="568"/>
      <c r="AA90" s="568"/>
      <c r="AB90" s="568"/>
      <c r="AC90" s="568"/>
      <c r="AD90" s="568"/>
      <c r="AE90" s="568"/>
      <c r="AF90" s="568"/>
      <c r="AG90" s="568"/>
      <c r="AH90" s="568"/>
      <c r="AI90" s="568"/>
      <c r="AJ90" s="568"/>
      <c r="AK90" s="568"/>
      <c r="AL90" s="568"/>
      <c r="AM90" s="568"/>
      <c r="AN90" s="568"/>
      <c r="AO90" s="568"/>
      <c r="AP90" s="568"/>
      <c r="AQ90" s="568"/>
      <c r="AR90" s="568"/>
      <c r="AS90" s="568"/>
      <c r="AT90" s="568"/>
      <c r="AU90" s="568"/>
      <c r="AV90" s="568"/>
      <c r="AW90" s="568"/>
      <c r="AX90" s="568"/>
      <c r="AY90" s="568"/>
      <c r="AZ90" s="568"/>
      <c r="BA90" s="568"/>
      <c r="BB90" s="568"/>
    </row>
    <row r="91" spans="1:54" s="510" customFormat="1">
      <c r="A91" s="567"/>
      <c r="B91" s="567"/>
      <c r="C91" s="567"/>
      <c r="D91" s="567"/>
      <c r="E91" s="568"/>
      <c r="F91" s="568"/>
      <c r="G91" s="568"/>
      <c r="H91" s="568"/>
      <c r="I91" s="568"/>
      <c r="J91" s="568"/>
      <c r="K91" s="568"/>
      <c r="L91" s="568"/>
      <c r="M91" s="568"/>
      <c r="N91" s="568"/>
      <c r="O91" s="568"/>
      <c r="P91" s="568"/>
      <c r="Q91" s="568"/>
      <c r="R91" s="568"/>
      <c r="S91" s="568"/>
      <c r="T91" s="568"/>
      <c r="U91" s="568"/>
      <c r="V91" s="568"/>
      <c r="W91" s="568"/>
      <c r="X91" s="568"/>
      <c r="Y91" s="568"/>
      <c r="Z91" s="568"/>
      <c r="AA91" s="568"/>
      <c r="AB91" s="568"/>
      <c r="AC91" s="568"/>
      <c r="AD91" s="568"/>
      <c r="AE91" s="568"/>
      <c r="AF91" s="568"/>
      <c r="AG91" s="568"/>
      <c r="AH91" s="568"/>
      <c r="AI91" s="568"/>
      <c r="AJ91" s="568"/>
      <c r="AK91" s="568"/>
      <c r="AL91" s="568"/>
      <c r="AM91" s="568"/>
      <c r="AN91" s="568"/>
      <c r="AO91" s="568"/>
      <c r="AP91" s="568"/>
      <c r="AQ91" s="568"/>
      <c r="AR91" s="568"/>
      <c r="AS91" s="568"/>
      <c r="AT91" s="568"/>
      <c r="AU91" s="568"/>
      <c r="AV91" s="568"/>
      <c r="AW91" s="568"/>
      <c r="AX91" s="568"/>
      <c r="AY91" s="568"/>
      <c r="AZ91" s="568"/>
      <c r="BA91" s="568"/>
      <c r="BB91" s="568"/>
    </row>
    <row r="92" spans="1:54" s="510" customFormat="1">
      <c r="A92" s="567"/>
      <c r="B92" s="567"/>
      <c r="C92" s="567"/>
      <c r="D92" s="567"/>
      <c r="E92" s="568"/>
      <c r="F92" s="568"/>
      <c r="G92" s="568"/>
      <c r="H92" s="568"/>
      <c r="I92" s="568"/>
      <c r="J92" s="568"/>
      <c r="K92" s="568"/>
      <c r="L92" s="568"/>
      <c r="M92" s="568"/>
      <c r="N92" s="568"/>
      <c r="O92" s="568"/>
      <c r="P92" s="568"/>
      <c r="Q92" s="568"/>
      <c r="R92" s="568"/>
      <c r="S92" s="568"/>
      <c r="T92" s="568"/>
      <c r="U92" s="568"/>
      <c r="V92" s="568"/>
      <c r="W92" s="568"/>
      <c r="X92" s="568"/>
      <c r="Y92" s="568"/>
      <c r="Z92" s="568"/>
      <c r="AA92" s="568"/>
      <c r="AB92" s="568"/>
      <c r="AC92" s="568"/>
      <c r="AD92" s="568"/>
      <c r="AE92" s="568"/>
      <c r="AF92" s="568"/>
      <c r="AG92" s="568"/>
      <c r="AH92" s="568"/>
      <c r="AI92" s="568"/>
      <c r="AJ92" s="568"/>
      <c r="AK92" s="568"/>
      <c r="AL92" s="568"/>
      <c r="AM92" s="568"/>
      <c r="AN92" s="568"/>
      <c r="AO92" s="568"/>
      <c r="AP92" s="568"/>
      <c r="AQ92" s="568"/>
      <c r="AR92" s="568"/>
      <c r="AS92" s="568"/>
      <c r="AT92" s="568"/>
      <c r="AU92" s="568"/>
      <c r="AV92" s="568"/>
      <c r="AW92" s="568"/>
      <c r="AX92" s="568"/>
      <c r="AY92" s="568"/>
      <c r="AZ92" s="568"/>
      <c r="BA92" s="568"/>
      <c r="BB92" s="568"/>
    </row>
    <row r="93" spans="1:54" s="510" customFormat="1">
      <c r="A93" s="567"/>
      <c r="B93" s="567"/>
      <c r="C93" s="567"/>
      <c r="D93" s="567"/>
      <c r="E93" s="568"/>
      <c r="F93" s="568"/>
      <c r="G93" s="568"/>
      <c r="H93" s="568"/>
      <c r="I93" s="568"/>
      <c r="J93" s="568"/>
      <c r="K93" s="568"/>
      <c r="L93" s="568"/>
      <c r="M93" s="568"/>
      <c r="N93" s="568"/>
      <c r="O93" s="568"/>
      <c r="P93" s="568"/>
      <c r="Q93" s="568"/>
      <c r="R93" s="568"/>
      <c r="S93" s="568"/>
      <c r="T93" s="568"/>
      <c r="U93" s="568"/>
      <c r="V93" s="568"/>
      <c r="W93" s="568"/>
      <c r="X93" s="568"/>
      <c r="Y93" s="568"/>
      <c r="Z93" s="568"/>
      <c r="AA93" s="568"/>
      <c r="AB93" s="568"/>
      <c r="AC93" s="568"/>
      <c r="AD93" s="568"/>
      <c r="AE93" s="568"/>
      <c r="AF93" s="568"/>
      <c r="AG93" s="568"/>
      <c r="AH93" s="568"/>
      <c r="AI93" s="568"/>
      <c r="AJ93" s="568"/>
      <c r="AK93" s="568"/>
      <c r="AL93" s="568"/>
      <c r="AM93" s="568"/>
      <c r="AN93" s="568"/>
      <c r="AO93" s="568"/>
      <c r="AP93" s="568"/>
      <c r="AQ93" s="568"/>
      <c r="AR93" s="568"/>
      <c r="AS93" s="568"/>
      <c r="AT93" s="568"/>
      <c r="AU93" s="568"/>
      <c r="AV93" s="568"/>
      <c r="AW93" s="568"/>
      <c r="AX93" s="568"/>
      <c r="AY93" s="568"/>
      <c r="AZ93" s="568"/>
      <c r="BA93" s="568"/>
      <c r="BB93" s="568"/>
    </row>
    <row r="94" spans="1:54" s="510" customFormat="1">
      <c r="A94" s="567"/>
      <c r="B94" s="567"/>
      <c r="C94" s="567"/>
      <c r="D94" s="567"/>
      <c r="E94" s="568"/>
      <c r="F94" s="568"/>
      <c r="G94" s="568"/>
      <c r="H94" s="568"/>
      <c r="I94" s="568"/>
      <c r="J94" s="568"/>
      <c r="K94" s="568"/>
      <c r="L94" s="568"/>
      <c r="M94" s="568"/>
      <c r="N94" s="568"/>
      <c r="O94" s="568"/>
      <c r="P94" s="568"/>
      <c r="Q94" s="568"/>
      <c r="R94" s="568"/>
      <c r="S94" s="568"/>
      <c r="T94" s="568"/>
      <c r="U94" s="568"/>
      <c r="V94" s="568"/>
      <c r="W94" s="568"/>
      <c r="X94" s="568"/>
      <c r="Y94" s="568"/>
      <c r="Z94" s="568"/>
      <c r="AA94" s="568"/>
      <c r="AB94" s="568"/>
      <c r="AC94" s="568"/>
      <c r="AD94" s="568"/>
      <c r="AE94" s="568"/>
      <c r="AF94" s="568"/>
      <c r="AG94" s="568"/>
      <c r="AH94" s="568"/>
      <c r="AI94" s="568"/>
      <c r="AJ94" s="568"/>
      <c r="AK94" s="568"/>
      <c r="AL94" s="568"/>
      <c r="AM94" s="568"/>
      <c r="AN94" s="568"/>
      <c r="AO94" s="568"/>
      <c r="AP94" s="568"/>
      <c r="AQ94" s="568"/>
      <c r="AR94" s="568"/>
      <c r="AS94" s="568"/>
      <c r="AT94" s="568"/>
      <c r="AU94" s="568"/>
      <c r="AV94" s="568"/>
      <c r="AW94" s="568"/>
      <c r="AX94" s="568"/>
      <c r="AY94" s="568"/>
      <c r="AZ94" s="568"/>
      <c r="BA94" s="568"/>
      <c r="BB94" s="568"/>
    </row>
    <row r="95" spans="1:54" s="510" customFormat="1">
      <c r="A95" s="567"/>
      <c r="B95" s="567"/>
      <c r="C95" s="567"/>
      <c r="D95" s="567"/>
      <c r="E95" s="568"/>
      <c r="F95" s="568"/>
      <c r="G95" s="568"/>
      <c r="H95" s="568"/>
      <c r="I95" s="568"/>
      <c r="J95" s="568"/>
      <c r="K95" s="568"/>
      <c r="L95" s="568"/>
      <c r="M95" s="568"/>
      <c r="N95" s="568"/>
      <c r="O95" s="568"/>
      <c r="P95" s="568"/>
      <c r="Q95" s="568"/>
      <c r="R95" s="568"/>
      <c r="S95" s="568"/>
      <c r="T95" s="568"/>
      <c r="U95" s="568"/>
      <c r="V95" s="568"/>
      <c r="W95" s="568"/>
      <c r="X95" s="568"/>
      <c r="Y95" s="568"/>
      <c r="Z95" s="568"/>
      <c r="AA95" s="568"/>
      <c r="AB95" s="568"/>
      <c r="AC95" s="568"/>
      <c r="AD95" s="568"/>
      <c r="AE95" s="568"/>
      <c r="AF95" s="568"/>
      <c r="AG95" s="568"/>
      <c r="AH95" s="568"/>
      <c r="AI95" s="568"/>
      <c r="AJ95" s="568"/>
      <c r="AK95" s="568"/>
      <c r="AL95" s="568"/>
      <c r="AM95" s="568"/>
      <c r="AN95" s="568"/>
      <c r="AO95" s="568"/>
      <c r="AP95" s="568"/>
      <c r="AQ95" s="568"/>
      <c r="AR95" s="568"/>
      <c r="AS95" s="568"/>
      <c r="AT95" s="568"/>
      <c r="AU95" s="568"/>
      <c r="AV95" s="568"/>
      <c r="AW95" s="568"/>
      <c r="AX95" s="568"/>
      <c r="AY95" s="568"/>
      <c r="AZ95" s="568"/>
      <c r="BA95" s="568"/>
      <c r="BB95" s="568"/>
    </row>
    <row r="96" spans="1:54" s="510" customFormat="1">
      <c r="A96" s="567"/>
      <c r="B96" s="567"/>
      <c r="C96" s="567"/>
      <c r="D96" s="567"/>
      <c r="E96" s="568"/>
      <c r="F96" s="568"/>
      <c r="G96" s="568"/>
      <c r="H96" s="568"/>
      <c r="I96" s="568"/>
      <c r="J96" s="568"/>
      <c r="K96" s="568"/>
      <c r="L96" s="568"/>
      <c r="M96" s="568"/>
      <c r="N96" s="568"/>
      <c r="O96" s="568"/>
      <c r="P96" s="568"/>
      <c r="Q96" s="568"/>
      <c r="R96" s="568"/>
      <c r="S96" s="568"/>
      <c r="T96" s="568"/>
      <c r="U96" s="568"/>
      <c r="V96" s="568"/>
      <c r="W96" s="568"/>
      <c r="X96" s="568"/>
      <c r="Y96" s="568"/>
      <c r="Z96" s="568"/>
      <c r="AA96" s="568"/>
      <c r="AB96" s="568"/>
      <c r="AC96" s="568"/>
      <c r="AD96" s="568"/>
      <c r="AE96" s="568"/>
      <c r="AF96" s="568"/>
      <c r="AG96" s="568"/>
      <c r="AH96" s="568"/>
      <c r="AI96" s="568"/>
      <c r="AJ96" s="568"/>
      <c r="AK96" s="568"/>
      <c r="AL96" s="568"/>
      <c r="AM96" s="568"/>
      <c r="AN96" s="568"/>
      <c r="AO96" s="568"/>
      <c r="AP96" s="568"/>
      <c r="AQ96" s="568"/>
      <c r="AR96" s="568"/>
      <c r="AS96" s="568"/>
      <c r="AT96" s="568"/>
      <c r="AU96" s="568"/>
      <c r="AV96" s="568"/>
      <c r="AW96" s="568"/>
      <c r="AX96" s="568"/>
      <c r="AY96" s="568"/>
      <c r="AZ96" s="568"/>
      <c r="BA96" s="568"/>
      <c r="BB96" s="568"/>
    </row>
    <row r="97" spans="1:54" s="510" customFormat="1">
      <c r="A97" s="567"/>
      <c r="B97" s="567"/>
      <c r="C97" s="567"/>
      <c r="D97" s="567"/>
      <c r="E97" s="568"/>
      <c r="F97" s="568"/>
      <c r="G97" s="568"/>
      <c r="H97" s="568"/>
      <c r="I97" s="568"/>
      <c r="J97" s="568"/>
      <c r="K97" s="568"/>
      <c r="L97" s="568"/>
      <c r="M97" s="568"/>
      <c r="N97" s="568"/>
      <c r="O97" s="568"/>
      <c r="P97" s="568"/>
      <c r="Q97" s="568"/>
      <c r="R97" s="568"/>
      <c r="S97" s="568"/>
      <c r="T97" s="568"/>
      <c r="U97" s="568"/>
      <c r="V97" s="568"/>
      <c r="W97" s="568"/>
      <c r="X97" s="568"/>
      <c r="Y97" s="568"/>
      <c r="Z97" s="568"/>
      <c r="AA97" s="568"/>
      <c r="AB97" s="568"/>
      <c r="AC97" s="568"/>
      <c r="AD97" s="568"/>
      <c r="AE97" s="568"/>
      <c r="AF97" s="568"/>
      <c r="AG97" s="568"/>
      <c r="AH97" s="568"/>
      <c r="AI97" s="568"/>
      <c r="AJ97" s="568"/>
      <c r="AK97" s="568"/>
      <c r="AL97" s="568"/>
      <c r="AM97" s="568"/>
      <c r="AN97" s="568"/>
      <c r="AO97" s="568"/>
      <c r="AP97" s="568"/>
      <c r="AQ97" s="568"/>
      <c r="AR97" s="568"/>
      <c r="AS97" s="568"/>
      <c r="AT97" s="568"/>
      <c r="AU97" s="568"/>
      <c r="AV97" s="568"/>
      <c r="AW97" s="568"/>
      <c r="AX97" s="568"/>
      <c r="AY97" s="568"/>
      <c r="AZ97" s="568"/>
      <c r="BA97" s="568"/>
      <c r="BB97" s="568"/>
    </row>
    <row r="98" spans="1:54" s="510" customFormat="1">
      <c r="A98" s="567"/>
      <c r="B98" s="567"/>
      <c r="C98" s="567"/>
      <c r="D98" s="567"/>
      <c r="E98" s="568"/>
      <c r="F98" s="568"/>
      <c r="G98" s="568"/>
      <c r="H98" s="568"/>
      <c r="I98" s="568"/>
      <c r="J98" s="568"/>
      <c r="K98" s="568"/>
      <c r="L98" s="568"/>
      <c r="M98" s="568"/>
      <c r="N98" s="568"/>
      <c r="O98" s="568"/>
      <c r="P98" s="568"/>
      <c r="Q98" s="568"/>
      <c r="R98" s="568"/>
      <c r="S98" s="568"/>
      <c r="T98" s="568"/>
      <c r="U98" s="568"/>
      <c r="V98" s="568"/>
      <c r="W98" s="568"/>
      <c r="X98" s="568"/>
      <c r="Y98" s="568"/>
      <c r="Z98" s="568"/>
      <c r="AA98" s="568"/>
      <c r="AB98" s="568"/>
      <c r="AC98" s="568"/>
      <c r="AD98" s="568"/>
      <c r="AE98" s="568"/>
      <c r="AF98" s="568"/>
      <c r="AG98" s="568"/>
      <c r="AH98" s="568"/>
      <c r="AI98" s="568"/>
      <c r="AJ98" s="568"/>
      <c r="AK98" s="568"/>
      <c r="AL98" s="568"/>
      <c r="AM98" s="568"/>
      <c r="AN98" s="568"/>
      <c r="AO98" s="568"/>
      <c r="AP98" s="568"/>
      <c r="AQ98" s="568"/>
      <c r="AR98" s="568"/>
      <c r="AS98" s="568"/>
      <c r="AT98" s="568"/>
      <c r="AU98" s="568"/>
      <c r="AV98" s="568"/>
      <c r="AW98" s="568"/>
      <c r="AX98" s="568"/>
      <c r="AY98" s="568"/>
      <c r="AZ98" s="568"/>
      <c r="BA98" s="568"/>
      <c r="BB98" s="568"/>
    </row>
    <row r="99" spans="1:54" s="510" customFormat="1">
      <c r="A99" s="567"/>
      <c r="B99" s="567"/>
      <c r="C99" s="567"/>
      <c r="D99" s="567"/>
      <c r="E99" s="568"/>
      <c r="F99" s="568"/>
      <c r="G99" s="568"/>
      <c r="H99" s="568"/>
      <c r="I99" s="568"/>
      <c r="J99" s="568"/>
      <c r="K99" s="568"/>
      <c r="L99" s="568"/>
      <c r="M99" s="568"/>
      <c r="N99" s="568"/>
      <c r="O99" s="568"/>
      <c r="P99" s="568"/>
      <c r="Q99" s="568"/>
      <c r="R99" s="568"/>
      <c r="S99" s="568"/>
      <c r="T99" s="568"/>
      <c r="U99" s="568"/>
      <c r="V99" s="568"/>
      <c r="W99" s="568"/>
      <c r="X99" s="568"/>
      <c r="Y99" s="568"/>
      <c r="Z99" s="568"/>
      <c r="AA99" s="568"/>
      <c r="AB99" s="568"/>
      <c r="AC99" s="568"/>
      <c r="AD99" s="568"/>
      <c r="AE99" s="568"/>
      <c r="AF99" s="568"/>
      <c r="AG99" s="568"/>
      <c r="AH99" s="568"/>
      <c r="AI99" s="568"/>
      <c r="AJ99" s="568"/>
      <c r="AK99" s="568"/>
      <c r="AL99" s="568"/>
      <c r="AM99" s="568"/>
      <c r="AN99" s="568"/>
      <c r="AO99" s="568"/>
      <c r="AP99" s="568"/>
      <c r="AQ99" s="568"/>
      <c r="AR99" s="568"/>
      <c r="AS99" s="568"/>
      <c r="AT99" s="568"/>
      <c r="AU99" s="568"/>
      <c r="AV99" s="568"/>
      <c r="AW99" s="568"/>
      <c r="AX99" s="568"/>
      <c r="AY99" s="568"/>
      <c r="AZ99" s="568"/>
      <c r="BA99" s="568"/>
      <c r="BB99" s="568"/>
    </row>
    <row r="100" spans="1:54" s="510" customFormat="1">
      <c r="A100" s="567"/>
      <c r="B100" s="567"/>
      <c r="C100" s="567"/>
      <c r="D100" s="567"/>
      <c r="E100" s="568"/>
      <c r="F100" s="568"/>
      <c r="G100" s="568"/>
      <c r="H100" s="568"/>
      <c r="I100" s="568"/>
      <c r="J100" s="568"/>
      <c r="K100" s="568"/>
      <c r="L100" s="568"/>
      <c r="M100" s="568"/>
      <c r="N100" s="568"/>
      <c r="O100" s="568"/>
      <c r="P100" s="568"/>
      <c r="Q100" s="568"/>
      <c r="R100" s="568"/>
      <c r="S100" s="568"/>
      <c r="T100" s="568"/>
      <c r="U100" s="568"/>
      <c r="V100" s="568"/>
      <c r="W100" s="568"/>
      <c r="X100" s="568"/>
      <c r="Y100" s="568"/>
      <c r="Z100" s="568"/>
      <c r="AA100" s="568"/>
      <c r="AB100" s="568"/>
      <c r="AC100" s="568"/>
      <c r="AD100" s="568"/>
      <c r="AE100" s="568"/>
      <c r="AF100" s="568"/>
      <c r="AG100" s="568"/>
      <c r="AH100" s="568"/>
      <c r="AI100" s="568"/>
      <c r="AJ100" s="568"/>
      <c r="AK100" s="568"/>
      <c r="AL100" s="568"/>
      <c r="AM100" s="568"/>
      <c r="AN100" s="568"/>
      <c r="AO100" s="568"/>
      <c r="AP100" s="568"/>
      <c r="AQ100" s="568"/>
      <c r="AR100" s="568"/>
      <c r="AS100" s="568"/>
      <c r="AT100" s="568"/>
      <c r="AU100" s="568"/>
      <c r="AV100" s="568"/>
      <c r="AW100" s="568"/>
      <c r="AX100" s="568"/>
      <c r="AY100" s="568"/>
      <c r="AZ100" s="568"/>
      <c r="BA100" s="568"/>
      <c r="BB100" s="568"/>
    </row>
    <row r="101" spans="1:54" s="510" customFormat="1">
      <c r="A101" s="567"/>
      <c r="B101" s="567"/>
      <c r="C101" s="567"/>
      <c r="D101" s="567"/>
      <c r="E101" s="568"/>
      <c r="F101" s="568"/>
      <c r="G101" s="568"/>
      <c r="H101" s="568"/>
      <c r="I101" s="568"/>
      <c r="J101" s="568"/>
      <c r="K101" s="568"/>
      <c r="L101" s="568"/>
      <c r="M101" s="568"/>
      <c r="N101" s="568"/>
      <c r="O101" s="568"/>
      <c r="P101" s="568"/>
      <c r="Q101" s="568"/>
      <c r="R101" s="568"/>
      <c r="S101" s="568"/>
      <c r="T101" s="568"/>
      <c r="U101" s="568"/>
      <c r="V101" s="568"/>
      <c r="W101" s="568"/>
      <c r="X101" s="568"/>
      <c r="Y101" s="568"/>
      <c r="Z101" s="568"/>
      <c r="AA101" s="568"/>
      <c r="AB101" s="568"/>
      <c r="AC101" s="568"/>
      <c r="AD101" s="568"/>
      <c r="AE101" s="568"/>
      <c r="AF101" s="568"/>
      <c r="AG101" s="568"/>
      <c r="AH101" s="568"/>
      <c r="AI101" s="568"/>
      <c r="AJ101" s="568"/>
      <c r="AK101" s="568"/>
      <c r="AL101" s="568"/>
      <c r="AM101" s="568"/>
      <c r="AN101" s="568"/>
      <c r="AO101" s="568"/>
      <c r="AP101" s="568"/>
      <c r="AQ101" s="568"/>
      <c r="AR101" s="568"/>
      <c r="AS101" s="568"/>
      <c r="AT101" s="568"/>
      <c r="AU101" s="568"/>
      <c r="AV101" s="568"/>
      <c r="AW101" s="568"/>
      <c r="AX101" s="568"/>
      <c r="AY101" s="568"/>
      <c r="AZ101" s="568"/>
      <c r="BA101" s="568"/>
      <c r="BB101" s="568"/>
    </row>
    <row r="102" spans="1:54" s="510" customFormat="1">
      <c r="A102" s="567"/>
      <c r="B102" s="567"/>
      <c r="C102" s="567"/>
      <c r="D102" s="567"/>
      <c r="E102" s="568"/>
      <c r="F102" s="568"/>
      <c r="G102" s="568"/>
      <c r="H102" s="568"/>
      <c r="I102" s="568"/>
      <c r="J102" s="568"/>
      <c r="K102" s="568"/>
      <c r="L102" s="568"/>
      <c r="M102" s="568"/>
      <c r="N102" s="568"/>
      <c r="O102" s="568"/>
      <c r="P102" s="568"/>
      <c r="Q102" s="568"/>
      <c r="R102" s="568"/>
      <c r="S102" s="568"/>
      <c r="T102" s="568"/>
      <c r="U102" s="568"/>
      <c r="V102" s="568"/>
      <c r="W102" s="568"/>
      <c r="X102" s="568"/>
      <c r="Y102" s="568"/>
      <c r="Z102" s="568"/>
      <c r="AA102" s="568"/>
      <c r="AB102" s="568"/>
      <c r="AC102" s="568"/>
      <c r="AD102" s="568"/>
      <c r="AE102" s="568"/>
      <c r="AF102" s="568"/>
      <c r="AG102" s="568"/>
      <c r="AH102" s="568"/>
      <c r="AI102" s="568"/>
      <c r="AJ102" s="568"/>
      <c r="AK102" s="568"/>
      <c r="AL102" s="568"/>
      <c r="AM102" s="568"/>
      <c r="AN102" s="568"/>
      <c r="AO102" s="568"/>
      <c r="AP102" s="568"/>
      <c r="AQ102" s="568"/>
      <c r="AR102" s="568"/>
      <c r="AS102" s="568"/>
      <c r="AT102" s="568"/>
      <c r="AU102" s="568"/>
      <c r="AV102" s="568"/>
      <c r="AW102" s="568"/>
      <c r="AX102" s="568"/>
      <c r="AY102" s="568"/>
      <c r="AZ102" s="568"/>
      <c r="BA102" s="568"/>
      <c r="BB102" s="568"/>
    </row>
    <row r="103" spans="1:54" s="510" customFormat="1">
      <c r="A103" s="567"/>
      <c r="B103" s="567"/>
      <c r="C103" s="567"/>
      <c r="D103" s="567"/>
      <c r="E103" s="568"/>
      <c r="F103" s="568"/>
      <c r="G103" s="568"/>
      <c r="H103" s="568"/>
      <c r="I103" s="568"/>
      <c r="J103" s="568"/>
      <c r="K103" s="568"/>
      <c r="L103" s="568"/>
      <c r="M103" s="568"/>
      <c r="N103" s="568"/>
      <c r="O103" s="568"/>
      <c r="P103" s="568"/>
      <c r="Q103" s="568"/>
      <c r="R103" s="568"/>
      <c r="S103" s="568"/>
      <c r="T103" s="568"/>
      <c r="U103" s="568"/>
      <c r="V103" s="568"/>
      <c r="W103" s="568"/>
      <c r="X103" s="568"/>
      <c r="Y103" s="568"/>
      <c r="Z103" s="568"/>
      <c r="AA103" s="568"/>
      <c r="AB103" s="568"/>
      <c r="AC103" s="568"/>
      <c r="AD103" s="568"/>
      <c r="AE103" s="568"/>
      <c r="AF103" s="568"/>
      <c r="AG103" s="568"/>
      <c r="AH103" s="568"/>
      <c r="AI103" s="568"/>
      <c r="AJ103" s="568"/>
      <c r="AK103" s="568"/>
      <c r="AL103" s="568"/>
      <c r="AM103" s="568"/>
      <c r="AN103" s="568"/>
      <c r="AO103" s="568"/>
      <c r="AP103" s="568"/>
      <c r="AQ103" s="568"/>
      <c r="AR103" s="568"/>
      <c r="AS103" s="568"/>
      <c r="AT103" s="568"/>
      <c r="AU103" s="568"/>
      <c r="AV103" s="568"/>
      <c r="AW103" s="568"/>
      <c r="AX103" s="568"/>
      <c r="AY103" s="568"/>
      <c r="AZ103" s="568"/>
      <c r="BA103" s="568"/>
      <c r="BB103" s="568"/>
    </row>
    <row r="104" spans="1:54" s="510" customFormat="1">
      <c r="A104" s="567"/>
      <c r="B104" s="567"/>
      <c r="C104" s="567"/>
      <c r="D104" s="567"/>
      <c r="E104" s="568"/>
      <c r="F104" s="568"/>
      <c r="G104" s="568"/>
      <c r="H104" s="568"/>
      <c r="I104" s="568"/>
      <c r="J104" s="568"/>
      <c r="K104" s="568"/>
      <c r="L104" s="568"/>
      <c r="M104" s="568"/>
      <c r="N104" s="568"/>
      <c r="O104" s="568"/>
      <c r="P104" s="568"/>
      <c r="Q104" s="568"/>
      <c r="R104" s="568"/>
      <c r="S104" s="568"/>
      <c r="T104" s="568"/>
      <c r="U104" s="568"/>
      <c r="V104" s="568"/>
      <c r="W104" s="568"/>
      <c r="X104" s="568"/>
      <c r="Y104" s="568"/>
      <c r="Z104" s="568"/>
      <c r="AA104" s="568"/>
      <c r="AB104" s="568"/>
      <c r="AC104" s="568"/>
      <c r="AD104" s="568"/>
      <c r="AE104" s="568"/>
      <c r="AF104" s="568"/>
      <c r="AG104" s="568"/>
      <c r="AH104" s="568"/>
      <c r="AI104" s="568"/>
      <c r="AJ104" s="568"/>
      <c r="AK104" s="568"/>
      <c r="AL104" s="568"/>
      <c r="AM104" s="568"/>
      <c r="AN104" s="568"/>
      <c r="AO104" s="568"/>
      <c r="AP104" s="568"/>
      <c r="AQ104" s="568"/>
      <c r="AR104" s="568"/>
      <c r="AS104" s="568"/>
      <c r="AT104" s="568"/>
      <c r="AU104" s="568"/>
      <c r="AV104" s="568"/>
      <c r="AW104" s="568"/>
      <c r="AX104" s="568"/>
      <c r="AY104" s="568"/>
      <c r="AZ104" s="568"/>
      <c r="BA104" s="568"/>
      <c r="BB104" s="568"/>
    </row>
    <row r="105" spans="1:54" s="510" customFormat="1">
      <c r="A105" s="567"/>
      <c r="B105" s="567"/>
      <c r="C105" s="567"/>
      <c r="D105" s="567"/>
      <c r="E105" s="568"/>
      <c r="F105" s="568"/>
      <c r="G105" s="568"/>
      <c r="H105" s="568"/>
      <c r="I105" s="568"/>
      <c r="J105" s="568"/>
      <c r="K105" s="568"/>
      <c r="L105" s="568"/>
      <c r="M105" s="568"/>
      <c r="N105" s="568"/>
      <c r="O105" s="568"/>
      <c r="P105" s="568"/>
      <c r="Q105" s="568"/>
      <c r="R105" s="568"/>
      <c r="S105" s="568"/>
      <c r="T105" s="568"/>
      <c r="U105" s="568"/>
      <c r="V105" s="568"/>
      <c r="W105" s="568"/>
      <c r="X105" s="568"/>
      <c r="Y105" s="568"/>
      <c r="Z105" s="568"/>
      <c r="AA105" s="568"/>
      <c r="AB105" s="568"/>
      <c r="AC105" s="568"/>
      <c r="AD105" s="568"/>
      <c r="AE105" s="568"/>
      <c r="AF105" s="568"/>
      <c r="AG105" s="568"/>
      <c r="AH105" s="568"/>
      <c r="AI105" s="568"/>
      <c r="AJ105" s="568"/>
      <c r="AK105" s="568"/>
      <c r="AL105" s="568"/>
      <c r="AM105" s="568"/>
      <c r="AN105" s="568"/>
      <c r="AO105" s="568"/>
      <c r="AP105" s="568"/>
      <c r="AQ105" s="568"/>
      <c r="AR105" s="568"/>
      <c r="AS105" s="568"/>
      <c r="AT105" s="568"/>
      <c r="AU105" s="568"/>
      <c r="AV105" s="568"/>
      <c r="AW105" s="568"/>
      <c r="AX105" s="568"/>
      <c r="AY105" s="568"/>
      <c r="AZ105" s="568"/>
      <c r="BA105" s="568"/>
      <c r="BB105" s="568"/>
    </row>
    <row r="106" spans="1:54" s="510" customFormat="1">
      <c r="A106" s="567"/>
      <c r="B106" s="567"/>
      <c r="C106" s="567"/>
      <c r="D106" s="567"/>
      <c r="E106" s="568"/>
      <c r="F106" s="568"/>
      <c r="G106" s="568"/>
      <c r="H106" s="568"/>
      <c r="I106" s="568"/>
      <c r="J106" s="568"/>
      <c r="K106" s="568"/>
      <c r="L106" s="568"/>
      <c r="M106" s="568"/>
      <c r="N106" s="568"/>
      <c r="O106" s="568"/>
      <c r="P106" s="568"/>
      <c r="Q106" s="568"/>
      <c r="R106" s="568"/>
      <c r="S106" s="568"/>
      <c r="T106" s="568"/>
      <c r="U106" s="568"/>
      <c r="V106" s="568"/>
      <c r="W106" s="568"/>
      <c r="X106" s="568"/>
      <c r="Y106" s="568"/>
      <c r="Z106" s="568"/>
      <c r="AA106" s="568"/>
      <c r="AB106" s="568"/>
      <c r="AC106" s="568"/>
      <c r="AD106" s="568"/>
      <c r="AE106" s="568"/>
      <c r="AF106" s="568"/>
      <c r="AG106" s="568"/>
      <c r="AH106" s="568"/>
      <c r="AI106" s="568"/>
      <c r="AJ106" s="568"/>
      <c r="AK106" s="568"/>
      <c r="AL106" s="568"/>
      <c r="AM106" s="568"/>
      <c r="AN106" s="568"/>
      <c r="AO106" s="568"/>
      <c r="AP106" s="568"/>
      <c r="AQ106" s="568"/>
      <c r="AR106" s="568"/>
      <c r="AS106" s="568"/>
      <c r="AT106" s="568"/>
      <c r="AU106" s="568"/>
      <c r="AV106" s="568"/>
      <c r="AW106" s="568"/>
      <c r="AX106" s="568"/>
      <c r="AY106" s="568"/>
      <c r="AZ106" s="568"/>
      <c r="BA106" s="568"/>
      <c r="BB106" s="568"/>
    </row>
    <row r="107" spans="1:54" s="510" customFormat="1">
      <c r="A107" s="567"/>
      <c r="B107" s="567"/>
      <c r="C107" s="567"/>
      <c r="D107" s="567"/>
      <c r="E107" s="568"/>
      <c r="F107" s="568"/>
      <c r="G107" s="568"/>
      <c r="H107" s="568"/>
      <c r="I107" s="568"/>
      <c r="J107" s="568"/>
      <c r="K107" s="568"/>
      <c r="L107" s="568"/>
      <c r="M107" s="568"/>
      <c r="N107" s="568"/>
      <c r="O107" s="568"/>
      <c r="P107" s="568"/>
      <c r="Q107" s="568"/>
      <c r="R107" s="568"/>
      <c r="S107" s="568"/>
      <c r="T107" s="568"/>
      <c r="U107" s="568"/>
      <c r="V107" s="568"/>
      <c r="W107" s="568"/>
      <c r="X107" s="568"/>
      <c r="Y107" s="568"/>
      <c r="Z107" s="568"/>
      <c r="AA107" s="568"/>
      <c r="AB107" s="568"/>
      <c r="AC107" s="568"/>
      <c r="AD107" s="568"/>
      <c r="AE107" s="568"/>
      <c r="AF107" s="568"/>
      <c r="AG107" s="568"/>
      <c r="AH107" s="568"/>
      <c r="AI107" s="568"/>
      <c r="AJ107" s="568"/>
      <c r="AK107" s="568"/>
      <c r="AL107" s="568"/>
      <c r="AM107" s="568"/>
      <c r="AN107" s="568"/>
      <c r="AO107" s="568"/>
      <c r="AP107" s="568"/>
      <c r="AQ107" s="568"/>
      <c r="AR107" s="568"/>
      <c r="AS107" s="568"/>
      <c r="AT107" s="568"/>
      <c r="AU107" s="568"/>
      <c r="AV107" s="568"/>
      <c r="AW107" s="568"/>
      <c r="AX107" s="568"/>
      <c r="AY107" s="568"/>
      <c r="AZ107" s="568"/>
      <c r="BA107" s="568"/>
      <c r="BB107" s="568"/>
    </row>
    <row r="108" spans="1:54" s="510" customFormat="1">
      <c r="A108" s="567"/>
      <c r="B108" s="567"/>
      <c r="C108" s="567"/>
      <c r="D108" s="567"/>
      <c r="E108" s="568"/>
      <c r="F108" s="568"/>
      <c r="G108" s="568"/>
      <c r="H108" s="568"/>
      <c r="I108" s="568"/>
      <c r="J108" s="568"/>
      <c r="K108" s="568"/>
      <c r="L108" s="568"/>
      <c r="M108" s="568"/>
      <c r="N108" s="568"/>
      <c r="O108" s="568"/>
      <c r="P108" s="568"/>
      <c r="Q108" s="568"/>
      <c r="R108" s="568"/>
      <c r="S108" s="568"/>
      <c r="T108" s="568"/>
      <c r="U108" s="568"/>
      <c r="V108" s="568"/>
      <c r="W108" s="568"/>
      <c r="X108" s="568"/>
      <c r="Y108" s="568"/>
      <c r="Z108" s="568"/>
      <c r="AA108" s="568"/>
      <c r="AB108" s="568"/>
      <c r="AC108" s="568"/>
      <c r="AD108" s="568"/>
      <c r="AE108" s="568"/>
      <c r="AF108" s="568"/>
      <c r="AG108" s="568"/>
      <c r="AH108" s="568"/>
      <c r="AI108" s="568"/>
      <c r="AJ108" s="568"/>
      <c r="AK108" s="568"/>
      <c r="AL108" s="568"/>
      <c r="AM108" s="568"/>
      <c r="AN108" s="568"/>
      <c r="AO108" s="568"/>
      <c r="AP108" s="568"/>
      <c r="AQ108" s="568"/>
      <c r="AR108" s="568"/>
      <c r="AS108" s="568"/>
      <c r="AT108" s="568"/>
      <c r="AU108" s="568"/>
      <c r="AV108" s="568"/>
      <c r="AW108" s="568"/>
      <c r="AX108" s="568"/>
      <c r="AY108" s="568"/>
      <c r="AZ108" s="568"/>
      <c r="BA108" s="568"/>
      <c r="BB108" s="568"/>
    </row>
    <row r="109" spans="1:54" s="510" customFormat="1">
      <c r="A109" s="567"/>
      <c r="B109" s="567"/>
      <c r="C109" s="567"/>
      <c r="D109" s="567"/>
      <c r="E109" s="568"/>
      <c r="F109" s="568"/>
      <c r="G109" s="568"/>
      <c r="H109" s="568"/>
      <c r="I109" s="568"/>
      <c r="J109" s="568"/>
      <c r="K109" s="568"/>
      <c r="L109" s="568"/>
      <c r="M109" s="568"/>
      <c r="N109" s="568"/>
      <c r="O109" s="568"/>
      <c r="P109" s="568"/>
      <c r="Q109" s="568"/>
      <c r="R109" s="568"/>
      <c r="S109" s="568"/>
      <c r="T109" s="568"/>
      <c r="U109" s="568"/>
      <c r="V109" s="568"/>
      <c r="W109" s="568"/>
      <c r="X109" s="568"/>
      <c r="Y109" s="568"/>
      <c r="Z109" s="568"/>
      <c r="AA109" s="568"/>
      <c r="AB109" s="568"/>
      <c r="AC109" s="568"/>
      <c r="AD109" s="568"/>
      <c r="AE109" s="568"/>
      <c r="AF109" s="568"/>
      <c r="AG109" s="568"/>
      <c r="AH109" s="568"/>
      <c r="AI109" s="568"/>
      <c r="AJ109" s="568"/>
      <c r="AK109" s="568"/>
      <c r="AL109" s="568"/>
      <c r="AM109" s="568"/>
      <c r="AN109" s="568"/>
      <c r="AO109" s="568"/>
      <c r="AP109" s="568"/>
      <c r="AQ109" s="568"/>
      <c r="AR109" s="568"/>
      <c r="AS109" s="568"/>
      <c r="AT109" s="568"/>
      <c r="AU109" s="568"/>
      <c r="AV109" s="568"/>
      <c r="AW109" s="568"/>
      <c r="AX109" s="568"/>
      <c r="AY109" s="568"/>
      <c r="AZ109" s="568"/>
      <c r="BA109" s="568"/>
      <c r="BB109" s="568"/>
    </row>
    <row r="110" spans="1:54" s="510" customFormat="1">
      <c r="A110" s="567"/>
      <c r="B110" s="567"/>
      <c r="C110" s="567"/>
      <c r="D110" s="567"/>
      <c r="E110" s="568"/>
      <c r="F110" s="568"/>
      <c r="G110" s="568"/>
      <c r="H110" s="568"/>
      <c r="I110" s="568"/>
      <c r="J110" s="568"/>
      <c r="K110" s="568"/>
      <c r="L110" s="568"/>
      <c r="M110" s="568"/>
      <c r="N110" s="568"/>
      <c r="O110" s="568"/>
      <c r="P110" s="568"/>
      <c r="Q110" s="568"/>
      <c r="R110" s="568"/>
      <c r="S110" s="568"/>
      <c r="T110" s="568"/>
      <c r="U110" s="568"/>
      <c r="V110" s="568"/>
      <c r="W110" s="568"/>
      <c r="X110" s="568"/>
      <c r="Y110" s="568"/>
      <c r="Z110" s="568"/>
      <c r="AA110" s="568"/>
      <c r="AB110" s="568"/>
      <c r="AC110" s="568"/>
      <c r="AD110" s="568"/>
      <c r="AE110" s="568"/>
      <c r="AF110" s="568"/>
      <c r="AG110" s="568"/>
      <c r="AH110" s="568"/>
      <c r="AI110" s="568"/>
      <c r="AJ110" s="568"/>
      <c r="AK110" s="568"/>
      <c r="AL110" s="568"/>
      <c r="AM110" s="568"/>
      <c r="AN110" s="568"/>
      <c r="AO110" s="568"/>
      <c r="AP110" s="568"/>
      <c r="AQ110" s="568"/>
      <c r="AR110" s="568"/>
      <c r="AS110" s="568"/>
      <c r="AT110" s="568"/>
      <c r="AU110" s="568"/>
      <c r="AV110" s="568"/>
      <c r="AW110" s="568"/>
      <c r="AX110" s="568"/>
      <c r="AY110" s="568"/>
      <c r="AZ110" s="568"/>
      <c r="BA110" s="568"/>
      <c r="BB110" s="568"/>
    </row>
    <row r="111" spans="1:54" s="510" customFormat="1">
      <c r="A111" s="567"/>
      <c r="B111" s="567"/>
      <c r="C111" s="567"/>
      <c r="D111" s="567"/>
      <c r="E111" s="568"/>
      <c r="F111" s="568"/>
      <c r="G111" s="568"/>
      <c r="H111" s="568"/>
      <c r="I111" s="568"/>
      <c r="J111" s="568"/>
      <c r="K111" s="568"/>
      <c r="L111" s="568"/>
      <c r="M111" s="568"/>
      <c r="N111" s="568"/>
      <c r="O111" s="568"/>
      <c r="P111" s="568"/>
      <c r="Q111" s="568"/>
      <c r="R111" s="568"/>
      <c r="S111" s="568"/>
      <c r="T111" s="568"/>
      <c r="U111" s="568"/>
      <c r="V111" s="568"/>
      <c r="W111" s="568"/>
      <c r="X111" s="568"/>
      <c r="Y111" s="568"/>
      <c r="Z111" s="568"/>
      <c r="AA111" s="568"/>
      <c r="AB111" s="568"/>
      <c r="AC111" s="568"/>
      <c r="AD111" s="568"/>
      <c r="AE111" s="568"/>
      <c r="AF111" s="568"/>
      <c r="AG111" s="568"/>
      <c r="AH111" s="568"/>
      <c r="AI111" s="568"/>
      <c r="AJ111" s="568"/>
      <c r="AK111" s="568"/>
      <c r="AL111" s="568"/>
      <c r="AM111" s="568"/>
      <c r="AN111" s="568"/>
      <c r="AO111" s="568"/>
      <c r="AP111" s="568"/>
      <c r="AQ111" s="568"/>
      <c r="AR111" s="568"/>
      <c r="AS111" s="568"/>
      <c r="AT111" s="568"/>
      <c r="AU111" s="568"/>
      <c r="AV111" s="568"/>
      <c r="AW111" s="568"/>
      <c r="AX111" s="568"/>
      <c r="AY111" s="568"/>
      <c r="AZ111" s="568"/>
      <c r="BA111" s="568"/>
      <c r="BB111" s="568"/>
    </row>
    <row r="112" spans="1:54" s="510" customFormat="1">
      <c r="A112" s="567"/>
      <c r="B112" s="567"/>
      <c r="C112" s="567"/>
      <c r="D112" s="567"/>
      <c r="E112" s="568"/>
      <c r="F112" s="568"/>
      <c r="G112" s="568"/>
      <c r="H112" s="568"/>
      <c r="I112" s="568"/>
      <c r="J112" s="568"/>
      <c r="K112" s="568"/>
      <c r="L112" s="568"/>
      <c r="M112" s="568"/>
      <c r="N112" s="568"/>
      <c r="O112" s="568"/>
      <c r="P112" s="568"/>
      <c r="Q112" s="568"/>
      <c r="R112" s="568"/>
      <c r="S112" s="568"/>
      <c r="T112" s="568"/>
      <c r="U112" s="568"/>
      <c r="V112" s="568"/>
      <c r="W112" s="568"/>
      <c r="X112" s="568"/>
      <c r="Y112" s="568"/>
      <c r="Z112" s="568"/>
      <c r="AA112" s="568"/>
      <c r="AB112" s="568"/>
      <c r="AC112" s="568"/>
      <c r="AD112" s="568"/>
      <c r="AE112" s="568"/>
      <c r="AF112" s="568"/>
      <c r="AG112" s="568"/>
      <c r="AH112" s="568"/>
      <c r="AI112" s="568"/>
      <c r="AJ112" s="568"/>
      <c r="AK112" s="568"/>
      <c r="AL112" s="568"/>
      <c r="AM112" s="568"/>
      <c r="AN112" s="568"/>
      <c r="AO112" s="568"/>
      <c r="AP112" s="568"/>
      <c r="AQ112" s="568"/>
      <c r="AR112" s="568"/>
      <c r="AS112" s="568"/>
      <c r="AT112" s="568"/>
      <c r="AU112" s="568"/>
      <c r="AV112" s="568"/>
      <c r="AW112" s="568"/>
      <c r="AX112" s="568"/>
      <c r="AY112" s="568"/>
      <c r="AZ112" s="568"/>
      <c r="BA112" s="568"/>
      <c r="BB112" s="568"/>
    </row>
    <row r="113" spans="1:54" s="510" customFormat="1">
      <c r="A113" s="567"/>
      <c r="B113" s="567"/>
      <c r="C113" s="567"/>
      <c r="D113" s="567"/>
      <c r="E113" s="568"/>
      <c r="F113" s="568"/>
      <c r="G113" s="568"/>
      <c r="H113" s="568"/>
      <c r="I113" s="568"/>
      <c r="J113" s="568"/>
      <c r="K113" s="568"/>
      <c r="L113" s="568"/>
      <c r="M113" s="568"/>
      <c r="N113" s="568"/>
      <c r="O113" s="568"/>
      <c r="P113" s="568"/>
      <c r="Q113" s="568"/>
      <c r="R113" s="568"/>
      <c r="S113" s="568"/>
      <c r="T113" s="568"/>
      <c r="U113" s="568"/>
      <c r="V113" s="568"/>
      <c r="W113" s="568"/>
      <c r="X113" s="568"/>
      <c r="Y113" s="568"/>
      <c r="Z113" s="568"/>
      <c r="AA113" s="568"/>
      <c r="AB113" s="568"/>
      <c r="AC113" s="568"/>
      <c r="AD113" s="568"/>
      <c r="AE113" s="568"/>
      <c r="AF113" s="568"/>
      <c r="AG113" s="568"/>
      <c r="AH113" s="568"/>
      <c r="AI113" s="568"/>
      <c r="AJ113" s="568"/>
      <c r="AK113" s="568"/>
      <c r="AL113" s="568"/>
      <c r="AM113" s="568"/>
      <c r="AN113" s="568"/>
      <c r="AO113" s="568"/>
      <c r="AP113" s="568"/>
      <c r="AQ113" s="568"/>
      <c r="AR113" s="568"/>
      <c r="AS113" s="568"/>
      <c r="AT113" s="568"/>
      <c r="AU113" s="568"/>
      <c r="AV113" s="568"/>
      <c r="AW113" s="568"/>
      <c r="AX113" s="568"/>
      <c r="AY113" s="568"/>
      <c r="AZ113" s="568"/>
      <c r="BA113" s="568"/>
      <c r="BB113" s="568"/>
    </row>
    <row r="114" spans="1:54" s="510" customFormat="1">
      <c r="A114" s="567"/>
      <c r="B114" s="567"/>
      <c r="C114" s="567"/>
      <c r="D114" s="567"/>
      <c r="E114" s="568"/>
      <c r="F114" s="568"/>
      <c r="G114" s="568"/>
      <c r="H114" s="568"/>
      <c r="I114" s="568"/>
      <c r="J114" s="568"/>
      <c r="K114" s="568"/>
      <c r="L114" s="568"/>
      <c r="M114" s="568"/>
      <c r="N114" s="568"/>
      <c r="O114" s="568"/>
      <c r="P114" s="568"/>
      <c r="Q114" s="568"/>
      <c r="R114" s="568"/>
      <c r="S114" s="568"/>
      <c r="T114" s="568"/>
      <c r="U114" s="568"/>
      <c r="V114" s="568"/>
      <c r="W114" s="568"/>
      <c r="X114" s="568"/>
      <c r="Y114" s="568"/>
      <c r="Z114" s="568"/>
      <c r="AA114" s="568"/>
      <c r="AB114" s="568"/>
      <c r="AC114" s="568"/>
      <c r="AD114" s="568"/>
      <c r="AE114" s="568"/>
      <c r="AF114" s="568"/>
      <c r="AG114" s="568"/>
      <c r="AH114" s="568"/>
      <c r="AI114" s="568"/>
      <c r="AJ114" s="568"/>
      <c r="AK114" s="568"/>
      <c r="AL114" s="568"/>
      <c r="AM114" s="568"/>
      <c r="AN114" s="568"/>
      <c r="AO114" s="568"/>
      <c r="AP114" s="568"/>
      <c r="AQ114" s="568"/>
      <c r="AR114" s="568"/>
      <c r="AS114" s="568"/>
      <c r="AT114" s="568"/>
      <c r="AU114" s="568"/>
      <c r="AV114" s="568"/>
      <c r="AW114" s="568"/>
      <c r="AX114" s="568"/>
      <c r="AY114" s="568"/>
      <c r="AZ114" s="568"/>
      <c r="BA114" s="568"/>
      <c r="BB114" s="568"/>
    </row>
    <row r="115" spans="1:54" s="510" customFormat="1">
      <c r="A115" s="567"/>
      <c r="B115" s="567"/>
      <c r="C115" s="567"/>
      <c r="D115" s="567"/>
      <c r="E115" s="568"/>
      <c r="F115" s="568"/>
      <c r="G115" s="568"/>
      <c r="H115" s="568"/>
      <c r="I115" s="568"/>
      <c r="J115" s="568"/>
      <c r="K115" s="568"/>
      <c r="L115" s="568"/>
      <c r="M115" s="568"/>
      <c r="N115" s="568"/>
      <c r="O115" s="568"/>
      <c r="P115" s="568"/>
      <c r="Q115" s="568"/>
      <c r="R115" s="568"/>
      <c r="S115" s="568"/>
      <c r="T115" s="568"/>
      <c r="U115" s="568"/>
      <c r="V115" s="568"/>
      <c r="W115" s="568"/>
      <c r="X115" s="568"/>
      <c r="Y115" s="568"/>
      <c r="Z115" s="568"/>
      <c r="AA115" s="568"/>
      <c r="AB115" s="568"/>
      <c r="AC115" s="568"/>
      <c r="AD115" s="568"/>
      <c r="AE115" s="568"/>
      <c r="AF115" s="568"/>
      <c r="AG115" s="568"/>
      <c r="AH115" s="568"/>
      <c r="AI115" s="568"/>
      <c r="AJ115" s="568"/>
      <c r="AK115" s="568"/>
      <c r="AL115" s="568"/>
      <c r="AM115" s="568"/>
      <c r="AN115" s="568"/>
      <c r="AO115" s="568"/>
      <c r="AP115" s="568"/>
      <c r="AQ115" s="568"/>
      <c r="AR115" s="568"/>
      <c r="AS115" s="568"/>
      <c r="AT115" s="568"/>
      <c r="AU115" s="568"/>
      <c r="AV115" s="568"/>
      <c r="AW115" s="568"/>
      <c r="AX115" s="568"/>
      <c r="AY115" s="568"/>
      <c r="AZ115" s="568"/>
      <c r="BA115" s="568"/>
      <c r="BB115" s="568"/>
    </row>
    <row r="116" spans="1:54" s="510" customFormat="1">
      <c r="A116" s="567"/>
      <c r="B116" s="567"/>
      <c r="C116" s="567"/>
      <c r="D116" s="567"/>
      <c r="E116" s="568"/>
      <c r="F116" s="568"/>
      <c r="G116" s="568"/>
      <c r="H116" s="568"/>
      <c r="I116" s="568"/>
      <c r="J116" s="568"/>
      <c r="K116" s="568"/>
      <c r="L116" s="568"/>
      <c r="M116" s="568"/>
      <c r="N116" s="568"/>
      <c r="O116" s="568"/>
      <c r="P116" s="568"/>
      <c r="Q116" s="568"/>
      <c r="R116" s="568"/>
      <c r="S116" s="568"/>
      <c r="T116" s="568"/>
      <c r="U116" s="568"/>
      <c r="V116" s="568"/>
      <c r="W116" s="568"/>
      <c r="X116" s="568"/>
      <c r="Y116" s="568"/>
      <c r="Z116" s="568"/>
      <c r="AA116" s="568"/>
      <c r="AB116" s="568"/>
      <c r="AC116" s="568"/>
      <c r="AD116" s="568"/>
      <c r="AE116" s="568"/>
      <c r="AF116" s="568"/>
      <c r="AG116" s="568"/>
      <c r="AH116" s="568"/>
      <c r="AI116" s="568"/>
      <c r="AJ116" s="568"/>
      <c r="AK116" s="568"/>
      <c r="AL116" s="568"/>
      <c r="AM116" s="568"/>
      <c r="AN116" s="568"/>
      <c r="AO116" s="568"/>
      <c r="AP116" s="568"/>
      <c r="AQ116" s="568"/>
      <c r="AR116" s="568"/>
      <c r="AS116" s="568"/>
      <c r="AT116" s="568"/>
      <c r="AU116" s="568"/>
      <c r="AV116" s="568"/>
      <c r="AW116" s="568"/>
      <c r="AX116" s="568"/>
      <c r="AY116" s="568"/>
      <c r="AZ116" s="568"/>
      <c r="BA116" s="568"/>
      <c r="BB116" s="568"/>
    </row>
    <row r="117" spans="1:54" s="510" customFormat="1">
      <c r="A117" s="567"/>
      <c r="B117" s="567"/>
      <c r="C117" s="567"/>
      <c r="D117" s="567"/>
      <c r="E117" s="568"/>
      <c r="F117" s="568"/>
      <c r="G117" s="568"/>
      <c r="H117" s="568"/>
      <c r="I117" s="568"/>
      <c r="J117" s="568"/>
      <c r="K117" s="568"/>
      <c r="L117" s="568"/>
      <c r="M117" s="568"/>
      <c r="N117" s="568"/>
      <c r="O117" s="568"/>
      <c r="P117" s="568"/>
      <c r="Q117" s="568"/>
      <c r="R117" s="568"/>
      <c r="S117" s="568"/>
      <c r="T117" s="568"/>
      <c r="U117" s="568"/>
      <c r="V117" s="568"/>
      <c r="W117" s="568"/>
      <c r="X117" s="568"/>
      <c r="Y117" s="568"/>
      <c r="Z117" s="568"/>
      <c r="AA117" s="568"/>
      <c r="AB117" s="568"/>
      <c r="AC117" s="568"/>
      <c r="AD117" s="568"/>
      <c r="AE117" s="568"/>
      <c r="AF117" s="568"/>
      <c r="AG117" s="568"/>
      <c r="AH117" s="568"/>
      <c r="AI117" s="568"/>
      <c r="AJ117" s="568"/>
      <c r="AK117" s="568"/>
      <c r="AL117" s="568"/>
      <c r="AM117" s="568"/>
      <c r="AN117" s="568"/>
      <c r="AO117" s="568"/>
      <c r="AP117" s="568"/>
      <c r="AQ117" s="568"/>
      <c r="AR117" s="568"/>
      <c r="AS117" s="568"/>
      <c r="AT117" s="568"/>
      <c r="AU117" s="568"/>
      <c r="AV117" s="568"/>
      <c r="AW117" s="568"/>
      <c r="AX117" s="568"/>
      <c r="AY117" s="568"/>
      <c r="AZ117" s="568"/>
      <c r="BA117" s="568"/>
      <c r="BB117" s="568"/>
    </row>
    <row r="118" spans="1:54" s="510" customFormat="1">
      <c r="A118" s="567"/>
      <c r="B118" s="567"/>
      <c r="C118" s="567"/>
      <c r="D118" s="567"/>
      <c r="E118" s="568"/>
      <c r="F118" s="568"/>
      <c r="G118" s="568"/>
      <c r="H118" s="568"/>
      <c r="I118" s="568"/>
      <c r="J118" s="568"/>
      <c r="K118" s="568"/>
      <c r="L118" s="568"/>
      <c r="M118" s="568"/>
      <c r="N118" s="568"/>
      <c r="O118" s="568"/>
      <c r="P118" s="568"/>
      <c r="Q118" s="568"/>
      <c r="R118" s="568"/>
      <c r="S118" s="568"/>
      <c r="T118" s="568"/>
      <c r="U118" s="568"/>
      <c r="V118" s="568"/>
      <c r="W118" s="568"/>
      <c r="X118" s="568"/>
      <c r="Y118" s="568"/>
      <c r="Z118" s="568"/>
      <c r="AA118" s="568"/>
      <c r="AB118" s="568"/>
      <c r="AC118" s="568"/>
      <c r="AD118" s="568"/>
      <c r="AE118" s="568"/>
      <c r="AF118" s="568"/>
      <c r="AG118" s="568"/>
      <c r="AH118" s="568"/>
      <c r="AI118" s="568"/>
      <c r="AJ118" s="568"/>
      <c r="AK118" s="568"/>
      <c r="AL118" s="568"/>
      <c r="AM118" s="568"/>
      <c r="AN118" s="568"/>
      <c r="AO118" s="568"/>
      <c r="AP118" s="568"/>
      <c r="AQ118" s="568"/>
      <c r="AR118" s="568"/>
      <c r="AS118" s="568"/>
      <c r="AT118" s="568"/>
      <c r="AU118" s="568"/>
      <c r="AV118" s="568"/>
      <c r="AW118" s="568"/>
      <c r="AX118" s="568"/>
      <c r="AY118" s="568"/>
      <c r="AZ118" s="568"/>
      <c r="BA118" s="568"/>
      <c r="BB118" s="568"/>
    </row>
    <row r="119" spans="1:54" s="510" customFormat="1">
      <c r="A119" s="567"/>
      <c r="B119" s="567"/>
      <c r="C119" s="567"/>
      <c r="D119" s="567"/>
      <c r="E119" s="568"/>
      <c r="F119" s="568"/>
      <c r="G119" s="568"/>
      <c r="H119" s="568"/>
      <c r="I119" s="568"/>
      <c r="J119" s="568"/>
      <c r="K119" s="568"/>
      <c r="L119" s="568"/>
      <c r="M119" s="568"/>
      <c r="N119" s="568"/>
      <c r="O119" s="568"/>
      <c r="P119" s="568"/>
      <c r="Q119" s="568"/>
      <c r="R119" s="568"/>
      <c r="S119" s="568"/>
      <c r="T119" s="568"/>
      <c r="U119" s="568"/>
      <c r="V119" s="568"/>
      <c r="W119" s="568"/>
      <c r="X119" s="568"/>
      <c r="Y119" s="568"/>
      <c r="Z119" s="568"/>
      <c r="AA119" s="568"/>
      <c r="AB119" s="568"/>
      <c r="AC119" s="568"/>
      <c r="AD119" s="568"/>
      <c r="AE119" s="568"/>
      <c r="AF119" s="568"/>
      <c r="AG119" s="568"/>
      <c r="AH119" s="568"/>
      <c r="AI119" s="568"/>
      <c r="AJ119" s="568"/>
      <c r="AK119" s="568"/>
      <c r="AL119" s="568"/>
      <c r="AM119" s="568"/>
      <c r="AN119" s="568"/>
      <c r="AO119" s="568"/>
      <c r="AP119" s="568"/>
      <c r="AQ119" s="568"/>
      <c r="AR119" s="568"/>
      <c r="AS119" s="568"/>
      <c r="AT119" s="568"/>
      <c r="AU119" s="568"/>
      <c r="AV119" s="568"/>
      <c r="AW119" s="568"/>
      <c r="AX119" s="568"/>
      <c r="AY119" s="568"/>
      <c r="AZ119" s="568"/>
      <c r="BA119" s="568"/>
      <c r="BB119" s="568"/>
    </row>
    <row r="120" spans="1:54" s="510" customFormat="1">
      <c r="A120" s="569"/>
      <c r="B120" s="569"/>
      <c r="C120" s="569"/>
      <c r="D120" s="569"/>
    </row>
    <row r="121" spans="1:54" s="510" customFormat="1">
      <c r="A121" s="569"/>
      <c r="B121" s="569"/>
      <c r="C121" s="569"/>
      <c r="D121" s="569"/>
    </row>
    <row r="122" spans="1:54" s="510" customFormat="1">
      <c r="A122" s="569"/>
      <c r="B122" s="569"/>
      <c r="C122" s="569"/>
      <c r="D122" s="569"/>
    </row>
    <row r="123" spans="1:54" s="510" customFormat="1">
      <c r="A123" s="569"/>
      <c r="B123" s="569"/>
      <c r="C123" s="569"/>
      <c r="D123" s="569"/>
    </row>
    <row r="124" spans="1:54" s="510" customFormat="1">
      <c r="A124" s="569"/>
      <c r="B124" s="569"/>
      <c r="C124" s="569"/>
      <c r="D124" s="569"/>
    </row>
    <row r="125" spans="1:54" s="510" customFormat="1">
      <c r="A125" s="569"/>
      <c r="B125" s="569"/>
      <c r="C125" s="569"/>
      <c r="D125" s="569"/>
    </row>
    <row r="126" spans="1:54" s="510" customFormat="1">
      <c r="A126" s="569"/>
      <c r="B126" s="569"/>
      <c r="C126" s="569"/>
      <c r="D126" s="569"/>
    </row>
    <row r="127" spans="1:54" s="510" customFormat="1">
      <c r="A127" s="569"/>
      <c r="B127" s="569"/>
      <c r="C127" s="569"/>
      <c r="D127" s="569"/>
    </row>
    <row r="128" spans="1:54" s="510" customFormat="1">
      <c r="A128" s="569"/>
      <c r="B128" s="569"/>
      <c r="C128" s="569"/>
      <c r="D128" s="569"/>
    </row>
    <row r="129" spans="1:4" s="510" customFormat="1">
      <c r="A129" s="569"/>
      <c r="B129" s="569"/>
      <c r="C129" s="569"/>
      <c r="D129" s="569"/>
    </row>
    <row r="130" spans="1:4" s="510" customFormat="1">
      <c r="A130" s="569"/>
      <c r="B130" s="569"/>
      <c r="C130" s="569"/>
      <c r="D130" s="569"/>
    </row>
    <row r="131" spans="1:4" s="510" customFormat="1">
      <c r="A131" s="569"/>
      <c r="B131" s="569"/>
      <c r="C131" s="569"/>
      <c r="D131" s="569"/>
    </row>
    <row r="132" spans="1:4" s="510" customFormat="1">
      <c r="A132" s="569"/>
      <c r="B132" s="569"/>
      <c r="C132" s="569"/>
      <c r="D132" s="569"/>
    </row>
    <row r="133" spans="1:4" s="510" customFormat="1">
      <c r="A133" s="569"/>
      <c r="B133" s="569"/>
      <c r="C133" s="569"/>
      <c r="D133" s="569"/>
    </row>
    <row r="134" spans="1:4" s="510" customFormat="1">
      <c r="A134" s="569"/>
      <c r="B134" s="569"/>
      <c r="C134" s="569"/>
      <c r="D134" s="569"/>
    </row>
    <row r="135" spans="1:4" s="510" customFormat="1">
      <c r="A135" s="569"/>
      <c r="B135" s="569"/>
      <c r="C135" s="569"/>
      <c r="D135" s="569"/>
    </row>
    <row r="136" spans="1:4" s="510" customFormat="1">
      <c r="A136" s="569"/>
      <c r="B136" s="569"/>
      <c r="C136" s="569"/>
      <c r="D136" s="569"/>
    </row>
    <row r="137" spans="1:4" s="510" customFormat="1">
      <c r="A137" s="569"/>
      <c r="B137" s="569"/>
      <c r="C137" s="569"/>
      <c r="D137" s="569"/>
    </row>
    <row r="138" spans="1:4" s="510" customFormat="1">
      <c r="A138" s="569"/>
      <c r="B138" s="569"/>
      <c r="C138" s="569"/>
      <c r="D138" s="569"/>
    </row>
    <row r="139" spans="1:4" s="510" customFormat="1">
      <c r="A139" s="569"/>
      <c r="B139" s="569"/>
      <c r="C139" s="569"/>
      <c r="D139" s="569"/>
    </row>
    <row r="140" spans="1:4" s="510" customFormat="1">
      <c r="A140" s="569"/>
      <c r="B140" s="569"/>
      <c r="C140" s="569"/>
      <c r="D140" s="569"/>
    </row>
    <row r="141" spans="1:4" s="510" customFormat="1">
      <c r="A141" s="569"/>
      <c r="B141" s="569"/>
      <c r="C141" s="569"/>
      <c r="D141" s="569"/>
    </row>
    <row r="142" spans="1:4" s="510" customFormat="1">
      <c r="A142" s="569"/>
      <c r="B142" s="569"/>
      <c r="C142" s="569"/>
      <c r="D142" s="569"/>
    </row>
    <row r="143" spans="1:4" s="510" customFormat="1">
      <c r="A143" s="569"/>
      <c r="B143" s="569"/>
      <c r="C143" s="569"/>
      <c r="D143" s="569"/>
    </row>
    <row r="144" spans="1:4" s="510" customFormat="1">
      <c r="A144" s="569"/>
      <c r="B144" s="569"/>
      <c r="C144" s="569"/>
      <c r="D144" s="569"/>
    </row>
    <row r="145" spans="1:4" s="510" customFormat="1">
      <c r="A145" s="569"/>
      <c r="B145" s="569"/>
      <c r="C145" s="569"/>
      <c r="D145" s="569"/>
    </row>
    <row r="146" spans="1:4" s="510" customFormat="1">
      <c r="A146" s="569"/>
      <c r="B146" s="569"/>
      <c r="C146" s="569"/>
      <c r="D146" s="569"/>
    </row>
    <row r="147" spans="1:4" s="510" customFormat="1">
      <c r="A147" s="569"/>
      <c r="B147" s="569"/>
      <c r="C147" s="569"/>
      <c r="D147" s="569"/>
    </row>
    <row r="148" spans="1:4" s="510" customFormat="1">
      <c r="A148" s="569"/>
      <c r="B148" s="569"/>
      <c r="C148" s="569"/>
      <c r="D148" s="569"/>
    </row>
    <row r="149" spans="1:4" s="510" customFormat="1">
      <c r="A149" s="569"/>
      <c r="B149" s="569"/>
      <c r="C149" s="569"/>
      <c r="D149" s="569"/>
    </row>
    <row r="150" spans="1:4" s="510" customFormat="1">
      <c r="A150" s="569"/>
      <c r="B150" s="569"/>
      <c r="C150" s="569"/>
      <c r="D150" s="569"/>
    </row>
    <row r="151" spans="1:4" s="510" customFormat="1">
      <c r="A151" s="569"/>
      <c r="B151" s="569"/>
      <c r="C151" s="569"/>
      <c r="D151" s="569"/>
    </row>
    <row r="152" spans="1:4" s="510" customFormat="1">
      <c r="A152" s="569"/>
      <c r="B152" s="569"/>
      <c r="C152" s="569"/>
      <c r="D152" s="569"/>
    </row>
    <row r="153" spans="1:4" s="510" customFormat="1">
      <c r="A153" s="569"/>
      <c r="B153" s="569"/>
      <c r="C153" s="569"/>
      <c r="D153" s="569"/>
    </row>
    <row r="154" spans="1:4" s="510" customFormat="1">
      <c r="A154" s="569"/>
      <c r="B154" s="569"/>
      <c r="C154" s="569"/>
      <c r="D154" s="569"/>
    </row>
    <row r="155" spans="1:4" s="510" customFormat="1">
      <c r="A155" s="569"/>
      <c r="B155" s="569"/>
      <c r="C155" s="569"/>
      <c r="D155" s="569"/>
    </row>
    <row r="156" spans="1:4" s="510" customFormat="1">
      <c r="A156" s="569"/>
      <c r="B156" s="569"/>
      <c r="C156" s="569"/>
      <c r="D156" s="569"/>
    </row>
    <row r="157" spans="1:4" s="510" customFormat="1">
      <c r="A157" s="569"/>
      <c r="B157" s="569"/>
      <c r="C157" s="569"/>
      <c r="D157" s="569"/>
    </row>
    <row r="158" spans="1:4" s="510" customFormat="1">
      <c r="A158" s="569"/>
      <c r="B158" s="569"/>
      <c r="C158" s="569"/>
      <c r="D158" s="569"/>
    </row>
    <row r="159" spans="1:4" s="510" customFormat="1">
      <c r="A159" s="569"/>
      <c r="B159" s="569"/>
      <c r="C159" s="569"/>
      <c r="D159" s="569"/>
    </row>
    <row r="160" spans="1:4" s="510" customFormat="1">
      <c r="A160" s="569"/>
      <c r="B160" s="569"/>
      <c r="C160" s="569"/>
      <c r="D160" s="569"/>
    </row>
    <row r="161" spans="1:4" s="510" customFormat="1">
      <c r="A161" s="569"/>
      <c r="B161" s="569"/>
      <c r="C161" s="569"/>
      <c r="D161" s="569"/>
    </row>
    <row r="162" spans="1:4" s="510" customFormat="1">
      <c r="A162" s="569"/>
      <c r="B162" s="569"/>
      <c r="C162" s="569"/>
      <c r="D162" s="569"/>
    </row>
    <row r="163" spans="1:4" s="510" customFormat="1">
      <c r="A163" s="569"/>
      <c r="B163" s="569"/>
      <c r="C163" s="569"/>
      <c r="D163" s="569"/>
    </row>
    <row r="164" spans="1:4" s="510" customFormat="1">
      <c r="A164" s="569"/>
      <c r="B164" s="569"/>
      <c r="C164" s="569"/>
      <c r="D164" s="569"/>
    </row>
    <row r="165" spans="1:4" s="510" customFormat="1">
      <c r="A165" s="569"/>
      <c r="B165" s="569"/>
      <c r="C165" s="569"/>
      <c r="D165" s="569"/>
    </row>
    <row r="166" spans="1:4" s="510" customFormat="1">
      <c r="A166" s="569"/>
      <c r="B166" s="569"/>
      <c r="C166" s="569"/>
      <c r="D166" s="569"/>
    </row>
    <row r="167" spans="1:4" s="510" customFormat="1">
      <c r="A167" s="569"/>
      <c r="B167" s="569"/>
      <c r="C167" s="569"/>
      <c r="D167" s="569"/>
    </row>
    <row r="168" spans="1:4" s="510" customFormat="1">
      <c r="A168" s="569"/>
      <c r="B168" s="569"/>
      <c r="C168" s="569"/>
      <c r="D168" s="569"/>
    </row>
    <row r="169" spans="1:4" s="510" customFormat="1">
      <c r="A169" s="569"/>
      <c r="B169" s="569"/>
      <c r="C169" s="569"/>
      <c r="D169" s="569"/>
    </row>
    <row r="170" spans="1:4" s="510" customFormat="1">
      <c r="A170" s="569"/>
      <c r="B170" s="569"/>
      <c r="C170" s="569"/>
      <c r="D170" s="569"/>
    </row>
    <row r="171" spans="1:4" s="510" customFormat="1">
      <c r="A171" s="569"/>
      <c r="B171" s="569"/>
      <c r="C171" s="569"/>
      <c r="D171" s="569"/>
    </row>
    <row r="172" spans="1:4" s="510" customFormat="1">
      <c r="A172" s="569"/>
      <c r="B172" s="569"/>
      <c r="C172" s="569"/>
      <c r="D172" s="569"/>
    </row>
    <row r="173" spans="1:4" s="510" customFormat="1">
      <c r="A173" s="569"/>
      <c r="B173" s="569"/>
      <c r="C173" s="569"/>
      <c r="D173" s="569"/>
    </row>
    <row r="174" spans="1:4" s="510" customFormat="1">
      <c r="A174" s="569"/>
      <c r="B174" s="569"/>
      <c r="C174" s="569"/>
      <c r="D174" s="569"/>
    </row>
    <row r="175" spans="1:4" s="510" customFormat="1">
      <c r="A175" s="569"/>
      <c r="B175" s="569"/>
      <c r="C175" s="569"/>
      <c r="D175" s="569"/>
    </row>
    <row r="176" spans="1:4" s="510" customFormat="1">
      <c r="A176" s="569"/>
      <c r="B176" s="569"/>
      <c r="C176" s="569"/>
      <c r="D176" s="569"/>
    </row>
    <row r="177" spans="1:4" s="510" customFormat="1">
      <c r="A177" s="569"/>
      <c r="B177" s="569"/>
      <c r="C177" s="569"/>
      <c r="D177" s="569"/>
    </row>
    <row r="178" spans="1:4" s="510" customFormat="1">
      <c r="A178" s="569"/>
      <c r="B178" s="569"/>
      <c r="C178" s="569"/>
      <c r="D178" s="569"/>
    </row>
    <row r="179" spans="1:4" s="510" customFormat="1">
      <c r="A179" s="569"/>
      <c r="B179" s="569"/>
      <c r="C179" s="569"/>
      <c r="D179" s="569"/>
    </row>
    <row r="180" spans="1:4" s="510" customFormat="1">
      <c r="A180" s="569"/>
      <c r="B180" s="569"/>
      <c r="C180" s="569"/>
      <c r="D180" s="569"/>
    </row>
    <row r="181" spans="1:4" s="510" customFormat="1">
      <c r="A181" s="569"/>
      <c r="B181" s="569"/>
      <c r="C181" s="569"/>
      <c r="D181" s="569"/>
    </row>
    <row r="182" spans="1:4" s="510" customFormat="1">
      <c r="A182" s="569"/>
      <c r="B182" s="569"/>
      <c r="C182" s="569"/>
      <c r="D182" s="569"/>
    </row>
    <row r="183" spans="1:4" s="510" customFormat="1">
      <c r="A183" s="569"/>
      <c r="B183" s="569"/>
      <c r="C183" s="569"/>
      <c r="D183" s="569"/>
    </row>
    <row r="184" spans="1:4" s="510" customFormat="1">
      <c r="A184" s="569"/>
      <c r="B184" s="569"/>
      <c r="C184" s="569"/>
      <c r="D184" s="569"/>
    </row>
    <row r="185" spans="1:4" s="510" customFormat="1">
      <c r="A185" s="569"/>
      <c r="B185" s="569"/>
      <c r="C185" s="569"/>
      <c r="D185" s="569"/>
    </row>
    <row r="186" spans="1:4" s="510" customFormat="1">
      <c r="A186" s="569"/>
      <c r="B186" s="569"/>
      <c r="C186" s="569"/>
      <c r="D186" s="569"/>
    </row>
    <row r="187" spans="1:4" s="510" customFormat="1">
      <c r="A187" s="569"/>
      <c r="B187" s="569"/>
      <c r="C187" s="569"/>
      <c r="D187" s="569"/>
    </row>
    <row r="188" spans="1:4" s="510" customFormat="1">
      <c r="A188" s="569"/>
      <c r="B188" s="569"/>
      <c r="C188" s="569"/>
      <c r="D188" s="569"/>
    </row>
    <row r="189" spans="1:4" s="510" customFormat="1">
      <c r="A189" s="569"/>
      <c r="B189" s="569"/>
      <c r="C189" s="569"/>
      <c r="D189" s="569"/>
    </row>
    <row r="190" spans="1:4" s="510" customFormat="1">
      <c r="A190" s="569"/>
      <c r="B190" s="569"/>
      <c r="C190" s="569"/>
      <c r="D190" s="569"/>
    </row>
    <row r="191" spans="1:4" s="510" customFormat="1">
      <c r="A191" s="569"/>
      <c r="B191" s="569"/>
      <c r="C191" s="569"/>
      <c r="D191" s="569"/>
    </row>
    <row r="192" spans="1:4" s="510" customFormat="1">
      <c r="A192" s="569"/>
      <c r="B192" s="569"/>
      <c r="C192" s="569"/>
      <c r="D192" s="569"/>
    </row>
    <row r="193" spans="1:4" s="510" customFormat="1">
      <c r="A193" s="569"/>
      <c r="B193" s="569"/>
      <c r="C193" s="569"/>
      <c r="D193" s="569"/>
    </row>
    <row r="194" spans="1:4" s="510" customFormat="1">
      <c r="A194" s="569"/>
      <c r="B194" s="569"/>
      <c r="C194" s="569"/>
      <c r="D194" s="569"/>
    </row>
    <row r="195" spans="1:4" s="510" customFormat="1">
      <c r="A195" s="569"/>
      <c r="B195" s="569"/>
      <c r="C195" s="569"/>
      <c r="D195" s="569"/>
    </row>
    <row r="196" spans="1:4" s="510" customFormat="1">
      <c r="A196" s="569"/>
      <c r="B196" s="569"/>
      <c r="C196" s="569"/>
      <c r="D196" s="569"/>
    </row>
    <row r="197" spans="1:4" s="510" customFormat="1">
      <c r="A197" s="569"/>
      <c r="B197" s="569"/>
      <c r="C197" s="569"/>
      <c r="D197" s="569"/>
    </row>
    <row r="198" spans="1:4" s="510" customFormat="1">
      <c r="A198" s="569"/>
      <c r="B198" s="569"/>
      <c r="C198" s="569"/>
      <c r="D198" s="569"/>
    </row>
    <row r="199" spans="1:4" s="510" customFormat="1">
      <c r="A199" s="569"/>
      <c r="B199" s="569"/>
      <c r="C199" s="569"/>
      <c r="D199" s="569"/>
    </row>
    <row r="200" spans="1:4" s="510" customFormat="1">
      <c r="A200" s="569"/>
      <c r="B200" s="569"/>
      <c r="C200" s="569"/>
      <c r="D200" s="569"/>
    </row>
    <row r="201" spans="1:4" s="510" customFormat="1">
      <c r="A201" s="569"/>
      <c r="B201" s="569"/>
      <c r="C201" s="569"/>
      <c r="D201" s="569"/>
    </row>
    <row r="202" spans="1:4" s="510" customFormat="1">
      <c r="A202" s="569"/>
      <c r="B202" s="569"/>
      <c r="C202" s="569"/>
      <c r="D202" s="569"/>
    </row>
    <row r="203" spans="1:4" s="510" customFormat="1">
      <c r="A203" s="569"/>
      <c r="B203" s="569"/>
      <c r="C203" s="569"/>
      <c r="D203" s="569"/>
    </row>
    <row r="204" spans="1:4" s="510" customFormat="1">
      <c r="A204" s="569"/>
      <c r="B204" s="569"/>
      <c r="C204" s="569"/>
      <c r="D204" s="569"/>
    </row>
    <row r="205" spans="1:4" s="510" customFormat="1">
      <c r="A205" s="569"/>
      <c r="B205" s="569"/>
      <c r="C205" s="569"/>
      <c r="D205" s="569"/>
    </row>
    <row r="206" spans="1:4" s="510" customFormat="1">
      <c r="A206" s="569"/>
      <c r="B206" s="569"/>
      <c r="C206" s="569"/>
      <c r="D206" s="569"/>
    </row>
    <row r="207" spans="1:4" s="510" customFormat="1">
      <c r="A207" s="569"/>
      <c r="B207" s="569"/>
      <c r="C207" s="569"/>
      <c r="D207" s="569"/>
    </row>
    <row r="208" spans="1:4" s="510" customFormat="1">
      <c r="A208" s="569"/>
      <c r="B208" s="569"/>
      <c r="C208" s="569"/>
      <c r="D208" s="569"/>
    </row>
    <row r="209" spans="1:4" s="510" customFormat="1">
      <c r="A209" s="569"/>
      <c r="B209" s="569"/>
      <c r="C209" s="569"/>
      <c r="D209" s="569"/>
    </row>
    <row r="210" spans="1:4" s="510" customFormat="1">
      <c r="A210" s="569"/>
      <c r="B210" s="569"/>
      <c r="C210" s="569"/>
      <c r="D210" s="569"/>
    </row>
    <row r="211" spans="1:4" s="510" customFormat="1">
      <c r="A211" s="569"/>
      <c r="B211" s="569"/>
      <c r="C211" s="569"/>
      <c r="D211" s="569"/>
    </row>
    <row r="212" spans="1:4" s="510" customFormat="1">
      <c r="A212" s="569"/>
      <c r="B212" s="569"/>
      <c r="C212" s="569"/>
      <c r="D212" s="569"/>
    </row>
    <row r="213" spans="1:4" s="510" customFormat="1">
      <c r="A213" s="569"/>
      <c r="B213" s="569"/>
      <c r="C213" s="569"/>
      <c r="D213" s="569"/>
    </row>
    <row r="214" spans="1:4" s="510" customFormat="1">
      <c r="A214" s="569"/>
      <c r="B214" s="569"/>
      <c r="C214" s="569"/>
      <c r="D214" s="569"/>
    </row>
    <row r="215" spans="1:4" s="510" customFormat="1">
      <c r="A215" s="569"/>
      <c r="B215" s="569"/>
      <c r="C215" s="569"/>
      <c r="D215" s="569"/>
    </row>
    <row r="216" spans="1:4" s="510" customFormat="1">
      <c r="A216" s="569"/>
      <c r="B216" s="569"/>
      <c r="C216" s="569"/>
      <c r="D216" s="569"/>
    </row>
    <row r="217" spans="1:4" s="510" customFormat="1">
      <c r="A217" s="569"/>
      <c r="B217" s="569"/>
      <c r="C217" s="569"/>
      <c r="D217" s="569"/>
    </row>
    <row r="218" spans="1:4" s="510" customFormat="1">
      <c r="A218" s="569"/>
      <c r="B218" s="569"/>
      <c r="C218" s="569"/>
      <c r="D218" s="569"/>
    </row>
    <row r="219" spans="1:4" s="510" customFormat="1">
      <c r="A219" s="569"/>
      <c r="B219" s="569"/>
      <c r="C219" s="569"/>
      <c r="D219" s="569"/>
    </row>
    <row r="220" spans="1:4" s="510" customFormat="1">
      <c r="A220" s="569"/>
      <c r="B220" s="569"/>
      <c r="C220" s="569"/>
      <c r="D220" s="569"/>
    </row>
    <row r="221" spans="1:4" s="510" customFormat="1">
      <c r="A221" s="569"/>
      <c r="B221" s="569"/>
      <c r="C221" s="569"/>
      <c r="D221" s="569"/>
    </row>
    <row r="222" spans="1:4" s="510" customFormat="1">
      <c r="A222" s="569"/>
      <c r="B222" s="569"/>
      <c r="C222" s="569"/>
      <c r="D222" s="569"/>
    </row>
    <row r="223" spans="1:4" s="510" customFormat="1">
      <c r="A223" s="569"/>
      <c r="B223" s="569"/>
      <c r="C223" s="569"/>
      <c r="D223" s="569"/>
    </row>
    <row r="224" spans="1:4" s="510" customFormat="1">
      <c r="A224" s="569"/>
      <c r="B224" s="569"/>
      <c r="C224" s="569"/>
      <c r="D224" s="569"/>
    </row>
    <row r="225" spans="1:4" s="510" customFormat="1">
      <c r="A225" s="569"/>
      <c r="B225" s="569"/>
      <c r="C225" s="569"/>
      <c r="D225" s="569"/>
    </row>
    <row r="226" spans="1:4" s="510" customFormat="1">
      <c r="A226" s="569"/>
      <c r="B226" s="569"/>
      <c r="C226" s="569"/>
      <c r="D226" s="569"/>
    </row>
    <row r="227" spans="1:4" s="510" customFormat="1">
      <c r="A227" s="569"/>
      <c r="B227" s="569"/>
      <c r="C227" s="569"/>
      <c r="D227" s="569"/>
    </row>
    <row r="228" spans="1:4" s="510" customFormat="1">
      <c r="A228" s="569"/>
      <c r="B228" s="569"/>
      <c r="C228" s="569"/>
      <c r="D228" s="569"/>
    </row>
    <row r="229" spans="1:4" s="510" customFormat="1">
      <c r="A229" s="569"/>
      <c r="B229" s="569"/>
      <c r="C229" s="569"/>
      <c r="D229" s="569"/>
    </row>
    <row r="230" spans="1:4" s="510" customFormat="1">
      <c r="A230" s="569"/>
      <c r="B230" s="569"/>
      <c r="C230" s="569"/>
      <c r="D230" s="569"/>
    </row>
    <row r="231" spans="1:4" s="510" customFormat="1">
      <c r="A231" s="569"/>
      <c r="B231" s="569"/>
      <c r="C231" s="569"/>
      <c r="D231" s="569"/>
    </row>
    <row r="232" spans="1:4" s="510" customFormat="1">
      <c r="A232" s="569"/>
      <c r="B232" s="569"/>
      <c r="C232" s="569"/>
      <c r="D232" s="569"/>
    </row>
    <row r="233" spans="1:4" s="510" customFormat="1">
      <c r="A233" s="569"/>
      <c r="B233" s="569"/>
      <c r="C233" s="569"/>
      <c r="D233" s="569"/>
    </row>
    <row r="234" spans="1:4" s="510" customFormat="1">
      <c r="A234" s="569"/>
      <c r="B234" s="569"/>
      <c r="C234" s="569"/>
      <c r="D234" s="569"/>
    </row>
    <row r="235" spans="1:4" s="510" customFormat="1">
      <c r="A235" s="569"/>
      <c r="B235" s="569"/>
      <c r="C235" s="569"/>
      <c r="D235" s="569"/>
    </row>
    <row r="236" spans="1:4" s="510" customFormat="1">
      <c r="A236" s="569"/>
      <c r="B236" s="569"/>
      <c r="C236" s="569"/>
      <c r="D236" s="569"/>
    </row>
    <row r="237" spans="1:4" s="510" customFormat="1">
      <c r="A237" s="569"/>
      <c r="B237" s="569"/>
      <c r="C237" s="569"/>
      <c r="D237" s="569"/>
    </row>
    <row r="238" spans="1:4" s="510" customFormat="1">
      <c r="A238" s="569"/>
      <c r="B238" s="569"/>
      <c r="C238" s="569"/>
      <c r="D238" s="569"/>
    </row>
    <row r="239" spans="1:4" s="510" customFormat="1">
      <c r="A239" s="569"/>
      <c r="B239" s="569"/>
      <c r="C239" s="569"/>
      <c r="D239" s="569"/>
    </row>
    <row r="240" spans="1:4" s="510" customFormat="1">
      <c r="A240" s="569"/>
      <c r="B240" s="569"/>
      <c r="C240" s="569"/>
      <c r="D240" s="569"/>
    </row>
    <row r="241" spans="1:4" s="510" customFormat="1">
      <c r="A241" s="569"/>
      <c r="B241" s="569"/>
      <c r="C241" s="569"/>
      <c r="D241" s="569"/>
    </row>
    <row r="242" spans="1:4" s="510" customFormat="1">
      <c r="A242" s="569"/>
      <c r="B242" s="569"/>
      <c r="C242" s="569"/>
      <c r="D242" s="569"/>
    </row>
    <row r="243" spans="1:4" s="510" customFormat="1">
      <c r="A243" s="569"/>
      <c r="B243" s="569"/>
      <c r="C243" s="569"/>
      <c r="D243" s="569"/>
    </row>
    <row r="244" spans="1:4" s="510" customFormat="1">
      <c r="A244" s="569"/>
      <c r="B244" s="569"/>
      <c r="C244" s="569"/>
      <c r="D244" s="569"/>
    </row>
    <row r="245" spans="1:4" s="510" customFormat="1">
      <c r="A245" s="569"/>
      <c r="B245" s="569"/>
      <c r="C245" s="569"/>
      <c r="D245" s="569"/>
    </row>
    <row r="246" spans="1:4" s="510" customFormat="1">
      <c r="A246" s="569"/>
      <c r="B246" s="569"/>
      <c r="C246" s="569"/>
      <c r="D246" s="569"/>
    </row>
    <row r="247" spans="1:4" s="510" customFormat="1">
      <c r="A247" s="569"/>
      <c r="B247" s="569"/>
      <c r="C247" s="569"/>
      <c r="D247" s="569"/>
    </row>
    <row r="248" spans="1:4" s="510" customFormat="1">
      <c r="A248" s="569"/>
      <c r="B248" s="569"/>
      <c r="C248" s="569"/>
      <c r="D248" s="569"/>
    </row>
    <row r="249" spans="1:4" s="510" customFormat="1">
      <c r="A249" s="569"/>
      <c r="B249" s="569"/>
      <c r="C249" s="569"/>
      <c r="D249" s="569"/>
    </row>
    <row r="250" spans="1:4" s="510" customFormat="1">
      <c r="A250" s="569"/>
      <c r="B250" s="569"/>
      <c r="C250" s="569"/>
      <c r="D250" s="569"/>
    </row>
    <row r="251" spans="1:4" s="510" customFormat="1">
      <c r="A251" s="569"/>
      <c r="B251" s="569"/>
      <c r="C251" s="569"/>
      <c r="D251" s="569"/>
    </row>
    <row r="252" spans="1:4" s="510" customFormat="1">
      <c r="A252" s="569"/>
      <c r="B252" s="569"/>
      <c r="C252" s="569"/>
      <c r="D252" s="569"/>
    </row>
    <row r="253" spans="1:4" s="510" customFormat="1">
      <c r="A253" s="569"/>
      <c r="B253" s="569"/>
      <c r="C253" s="569"/>
      <c r="D253" s="569"/>
    </row>
    <row r="254" spans="1:4" s="510" customFormat="1">
      <c r="A254" s="569"/>
      <c r="B254" s="569"/>
      <c r="C254" s="569"/>
      <c r="D254" s="569"/>
    </row>
    <row r="255" spans="1:4" s="510" customFormat="1">
      <c r="A255" s="569"/>
      <c r="B255" s="569"/>
      <c r="C255" s="569"/>
      <c r="D255" s="569"/>
    </row>
    <row r="256" spans="1:4" s="510" customFormat="1">
      <c r="A256" s="569"/>
      <c r="B256" s="569"/>
      <c r="C256" s="569"/>
      <c r="D256" s="569"/>
    </row>
    <row r="257" spans="1:4" s="510" customFormat="1">
      <c r="A257" s="569"/>
      <c r="B257" s="569"/>
      <c r="C257" s="569"/>
      <c r="D257" s="569"/>
    </row>
    <row r="258" spans="1:4" s="510" customFormat="1">
      <c r="A258" s="569"/>
      <c r="B258" s="569"/>
      <c r="C258" s="569"/>
      <c r="D258" s="569"/>
    </row>
    <row r="259" spans="1:4" s="510" customFormat="1">
      <c r="A259" s="569"/>
      <c r="B259" s="569"/>
      <c r="C259" s="569"/>
      <c r="D259" s="569"/>
    </row>
    <row r="260" spans="1:4" s="510" customFormat="1">
      <c r="A260" s="569"/>
      <c r="B260" s="569"/>
      <c r="C260" s="569"/>
      <c r="D260" s="569"/>
    </row>
    <row r="261" spans="1:4" s="510" customFormat="1">
      <c r="A261" s="569"/>
      <c r="B261" s="569"/>
      <c r="C261" s="569"/>
      <c r="D261" s="569"/>
    </row>
    <row r="262" spans="1:4" s="510" customFormat="1">
      <c r="A262" s="569"/>
      <c r="B262" s="569"/>
      <c r="C262" s="569"/>
      <c r="D262" s="569"/>
    </row>
    <row r="263" spans="1:4" s="510" customFormat="1">
      <c r="A263" s="569"/>
      <c r="B263" s="569"/>
      <c r="C263" s="569"/>
      <c r="D263" s="569"/>
    </row>
    <row r="264" spans="1:4" s="510" customFormat="1">
      <c r="A264" s="569"/>
      <c r="B264" s="569"/>
      <c r="C264" s="569"/>
      <c r="D264" s="569"/>
    </row>
    <row r="265" spans="1:4" s="510" customFormat="1">
      <c r="A265" s="569"/>
      <c r="B265" s="569"/>
      <c r="C265" s="569"/>
      <c r="D265" s="569"/>
    </row>
    <row r="266" spans="1:4" s="510" customFormat="1">
      <c r="A266" s="569"/>
      <c r="B266" s="569"/>
      <c r="C266" s="569"/>
      <c r="D266" s="569"/>
    </row>
    <row r="267" spans="1:4" s="510" customFormat="1">
      <c r="A267" s="569"/>
      <c r="B267" s="569"/>
      <c r="C267" s="569"/>
      <c r="D267" s="569"/>
    </row>
    <row r="268" spans="1:4" s="510" customFormat="1">
      <c r="A268" s="569"/>
      <c r="B268" s="569"/>
      <c r="C268" s="569"/>
      <c r="D268" s="569"/>
    </row>
    <row r="269" spans="1:4" s="510" customFormat="1">
      <c r="A269" s="569"/>
      <c r="B269" s="569"/>
      <c r="C269" s="569"/>
      <c r="D269" s="569"/>
    </row>
    <row r="270" spans="1:4" s="510" customFormat="1">
      <c r="A270" s="569"/>
      <c r="B270" s="569"/>
      <c r="C270" s="569"/>
      <c r="D270" s="569"/>
    </row>
    <row r="271" spans="1:4" s="510" customFormat="1">
      <c r="A271" s="569"/>
      <c r="B271" s="569"/>
      <c r="C271" s="569"/>
      <c r="D271" s="569"/>
    </row>
    <row r="272" spans="1:4" s="510" customFormat="1">
      <c r="A272" s="569"/>
      <c r="B272" s="569"/>
      <c r="C272" s="569"/>
      <c r="D272" s="569"/>
    </row>
    <row r="273" spans="1:4" s="510" customFormat="1">
      <c r="A273" s="569"/>
      <c r="B273" s="569"/>
      <c r="C273" s="569"/>
      <c r="D273" s="569"/>
    </row>
    <row r="274" spans="1:4" s="510" customFormat="1">
      <c r="A274" s="569"/>
      <c r="B274" s="569"/>
      <c r="C274" s="569"/>
      <c r="D274" s="569"/>
    </row>
    <row r="275" spans="1:4" s="510" customFormat="1">
      <c r="A275" s="569"/>
      <c r="B275" s="569"/>
      <c r="C275" s="569"/>
      <c r="D275" s="569"/>
    </row>
    <row r="276" spans="1:4" s="510" customFormat="1">
      <c r="A276" s="569"/>
      <c r="B276" s="569"/>
      <c r="C276" s="569"/>
      <c r="D276" s="569"/>
    </row>
    <row r="277" spans="1:4" s="510" customFormat="1">
      <c r="A277" s="569"/>
      <c r="B277" s="569"/>
      <c r="C277" s="569"/>
      <c r="D277" s="569"/>
    </row>
    <row r="278" spans="1:4" s="510" customFormat="1">
      <c r="A278" s="569"/>
      <c r="B278" s="569"/>
      <c r="C278" s="569"/>
      <c r="D278" s="569"/>
    </row>
    <row r="279" spans="1:4" s="510" customFormat="1">
      <c r="A279" s="569"/>
      <c r="B279" s="569"/>
      <c r="C279" s="569"/>
      <c r="D279" s="569"/>
    </row>
    <row r="280" spans="1:4" s="510" customFormat="1">
      <c r="A280" s="569"/>
      <c r="B280" s="569"/>
      <c r="C280" s="569"/>
      <c r="D280" s="569"/>
    </row>
    <row r="281" spans="1:4" s="510" customFormat="1">
      <c r="A281" s="569"/>
      <c r="B281" s="569"/>
      <c r="C281" s="569"/>
      <c r="D281" s="569"/>
    </row>
    <row r="282" spans="1:4" s="510" customFormat="1">
      <c r="A282" s="569"/>
      <c r="B282" s="569"/>
      <c r="C282" s="569"/>
      <c r="D282" s="569"/>
    </row>
    <row r="283" spans="1:4" s="510" customFormat="1">
      <c r="A283" s="569"/>
      <c r="B283" s="569"/>
      <c r="C283" s="569"/>
      <c r="D283" s="569"/>
    </row>
    <row r="284" spans="1:4" s="510" customFormat="1">
      <c r="A284" s="569"/>
      <c r="B284" s="569"/>
      <c r="C284" s="569"/>
      <c r="D284" s="569"/>
    </row>
    <row r="285" spans="1:4" s="510" customFormat="1">
      <c r="A285" s="569"/>
      <c r="B285" s="569"/>
      <c r="C285" s="569"/>
      <c r="D285" s="569"/>
    </row>
    <row r="286" spans="1:4" s="510" customFormat="1">
      <c r="A286" s="569"/>
      <c r="B286" s="569"/>
      <c r="C286" s="569"/>
      <c r="D286" s="569"/>
    </row>
    <row r="287" spans="1:4" s="510" customFormat="1">
      <c r="A287" s="569"/>
      <c r="B287" s="569"/>
      <c r="C287" s="569"/>
      <c r="D287" s="569"/>
    </row>
    <row r="288" spans="1:4" s="510" customFormat="1">
      <c r="A288" s="569"/>
      <c r="B288" s="569"/>
      <c r="C288" s="569"/>
      <c r="D288" s="569"/>
    </row>
    <row r="289" spans="1:4" s="510" customFormat="1">
      <c r="A289" s="569"/>
      <c r="B289" s="569"/>
      <c r="C289" s="569"/>
      <c r="D289" s="569"/>
    </row>
    <row r="290" spans="1:4" s="510" customFormat="1">
      <c r="A290" s="569"/>
      <c r="B290" s="569"/>
      <c r="C290" s="569"/>
      <c r="D290" s="569"/>
    </row>
    <row r="291" spans="1:4" s="510" customFormat="1">
      <c r="A291" s="569"/>
      <c r="B291" s="569"/>
      <c r="C291" s="569"/>
      <c r="D291" s="569"/>
    </row>
    <row r="292" spans="1:4" s="510" customFormat="1">
      <c r="A292" s="569"/>
      <c r="B292" s="569"/>
      <c r="C292" s="569"/>
      <c r="D292" s="569"/>
    </row>
    <row r="293" spans="1:4" s="510" customFormat="1">
      <c r="A293" s="569"/>
      <c r="B293" s="569"/>
      <c r="C293" s="569"/>
      <c r="D293" s="569"/>
    </row>
    <row r="294" spans="1:4" s="510" customFormat="1">
      <c r="A294" s="569"/>
      <c r="B294" s="569"/>
      <c r="C294" s="569"/>
      <c r="D294" s="569"/>
    </row>
    <row r="295" spans="1:4" s="510" customFormat="1">
      <c r="A295" s="569"/>
      <c r="B295" s="569"/>
      <c r="C295" s="569"/>
      <c r="D295" s="569"/>
    </row>
    <row r="296" spans="1:4" s="510" customFormat="1">
      <c r="A296" s="569"/>
      <c r="B296" s="569"/>
      <c r="C296" s="569"/>
      <c r="D296" s="569"/>
    </row>
    <row r="297" spans="1:4" s="510" customFormat="1">
      <c r="A297" s="569"/>
      <c r="B297" s="569"/>
      <c r="C297" s="569"/>
      <c r="D297" s="569"/>
    </row>
    <row r="298" spans="1:4" s="510" customFormat="1">
      <c r="A298" s="569"/>
      <c r="B298" s="569"/>
      <c r="C298" s="569"/>
      <c r="D298" s="569"/>
    </row>
    <row r="299" spans="1:4" s="510" customFormat="1">
      <c r="A299" s="569"/>
      <c r="B299" s="569"/>
      <c r="C299" s="569"/>
      <c r="D299" s="569"/>
    </row>
    <row r="300" spans="1:4" s="510" customFormat="1">
      <c r="A300" s="569"/>
      <c r="B300" s="569"/>
      <c r="C300" s="569"/>
      <c r="D300" s="569"/>
    </row>
    <row r="301" spans="1:4" s="510" customFormat="1">
      <c r="A301" s="569"/>
      <c r="B301" s="569"/>
      <c r="C301" s="569"/>
      <c r="D301" s="569"/>
    </row>
    <row r="302" spans="1:4" s="510" customFormat="1">
      <c r="A302" s="569"/>
      <c r="B302" s="569"/>
      <c r="C302" s="569"/>
      <c r="D302" s="569"/>
    </row>
    <row r="303" spans="1:4" s="510" customFormat="1">
      <c r="A303" s="569"/>
      <c r="B303" s="569"/>
      <c r="C303" s="569"/>
      <c r="D303" s="569"/>
    </row>
    <row r="304" spans="1:4" s="510" customFormat="1">
      <c r="A304" s="569"/>
      <c r="B304" s="569"/>
      <c r="C304" s="569"/>
      <c r="D304" s="569"/>
    </row>
    <row r="305" spans="1:4" s="510" customFormat="1">
      <c r="A305" s="569"/>
      <c r="B305" s="569"/>
      <c r="C305" s="569"/>
      <c r="D305" s="569"/>
    </row>
    <row r="306" spans="1:4" s="510" customFormat="1">
      <c r="A306" s="569"/>
      <c r="B306" s="569"/>
      <c r="C306" s="569"/>
      <c r="D306" s="569"/>
    </row>
    <row r="307" spans="1:4" s="510" customFormat="1">
      <c r="A307" s="569"/>
      <c r="B307" s="569"/>
      <c r="C307" s="569"/>
      <c r="D307" s="569"/>
    </row>
    <row r="308" spans="1:4" s="510" customFormat="1">
      <c r="A308" s="569"/>
      <c r="B308" s="569"/>
      <c r="C308" s="569"/>
      <c r="D308" s="569"/>
    </row>
    <row r="309" spans="1:4" s="510" customFormat="1">
      <c r="A309" s="569"/>
      <c r="B309" s="569"/>
      <c r="C309" s="569"/>
      <c r="D309" s="569"/>
    </row>
    <row r="310" spans="1:4" s="510" customFormat="1">
      <c r="A310" s="569"/>
      <c r="B310" s="569"/>
      <c r="C310" s="569"/>
      <c r="D310" s="569"/>
    </row>
    <row r="311" spans="1:4" s="510" customFormat="1">
      <c r="A311" s="569"/>
      <c r="B311" s="569"/>
      <c r="C311" s="569"/>
      <c r="D311" s="569"/>
    </row>
    <row r="312" spans="1:4" s="510" customFormat="1">
      <c r="A312" s="569"/>
      <c r="B312" s="569"/>
      <c r="C312" s="569"/>
      <c r="D312" s="569"/>
    </row>
    <row r="313" spans="1:4" s="510" customFormat="1">
      <c r="A313" s="569"/>
      <c r="B313" s="569"/>
      <c r="C313" s="569"/>
      <c r="D313" s="569"/>
    </row>
    <row r="314" spans="1:4" s="510" customFormat="1">
      <c r="A314" s="569"/>
      <c r="B314" s="569"/>
      <c r="C314" s="569"/>
      <c r="D314" s="569"/>
    </row>
    <row r="315" spans="1:4" s="510" customFormat="1">
      <c r="A315" s="569"/>
      <c r="B315" s="569"/>
      <c r="C315" s="569"/>
      <c r="D315" s="569"/>
    </row>
    <row r="316" spans="1:4" s="510" customFormat="1">
      <c r="A316" s="569"/>
      <c r="B316" s="569"/>
      <c r="C316" s="569"/>
      <c r="D316" s="569"/>
    </row>
    <row r="317" spans="1:4" s="510" customFormat="1">
      <c r="A317" s="569"/>
      <c r="B317" s="569"/>
      <c r="C317" s="569"/>
      <c r="D317" s="569"/>
    </row>
    <row r="318" spans="1:4" s="510" customFormat="1">
      <c r="A318" s="569"/>
      <c r="B318" s="569"/>
      <c r="C318" s="569"/>
      <c r="D318" s="569"/>
    </row>
    <row r="319" spans="1:4" s="510" customFormat="1">
      <c r="A319" s="569"/>
      <c r="B319" s="569"/>
      <c r="C319" s="569"/>
      <c r="D319" s="569"/>
    </row>
    <row r="320" spans="1:4" s="510" customFormat="1">
      <c r="A320" s="569"/>
      <c r="B320" s="569"/>
      <c r="C320" s="569"/>
      <c r="D320" s="569"/>
    </row>
    <row r="321" spans="1:4" s="510" customFormat="1">
      <c r="A321" s="569"/>
      <c r="B321" s="569"/>
      <c r="C321" s="569"/>
      <c r="D321" s="569"/>
    </row>
    <row r="322" spans="1:4" s="510" customFormat="1">
      <c r="A322" s="569"/>
      <c r="B322" s="569"/>
      <c r="C322" s="569"/>
      <c r="D322" s="569"/>
    </row>
    <row r="323" spans="1:4" s="510" customFormat="1">
      <c r="A323" s="569"/>
      <c r="B323" s="569"/>
      <c r="C323" s="569"/>
      <c r="D323" s="569"/>
    </row>
    <row r="324" spans="1:4" s="510" customFormat="1">
      <c r="A324" s="569"/>
      <c r="B324" s="569"/>
      <c r="C324" s="569"/>
      <c r="D324" s="569"/>
    </row>
    <row r="325" spans="1:4" s="510" customFormat="1">
      <c r="A325" s="569"/>
      <c r="B325" s="569"/>
      <c r="C325" s="569"/>
      <c r="D325" s="569"/>
    </row>
    <row r="326" spans="1:4" s="510" customFormat="1">
      <c r="A326" s="569"/>
      <c r="B326" s="569"/>
      <c r="C326" s="569"/>
      <c r="D326" s="569"/>
    </row>
    <row r="327" spans="1:4" s="510" customFormat="1">
      <c r="A327" s="569"/>
      <c r="B327" s="569"/>
      <c r="C327" s="569"/>
      <c r="D327" s="569"/>
    </row>
    <row r="328" spans="1:4" s="510" customFormat="1">
      <c r="A328" s="569"/>
      <c r="B328" s="569"/>
      <c r="C328" s="569"/>
      <c r="D328" s="569"/>
    </row>
    <row r="329" spans="1:4" s="510" customFormat="1">
      <c r="A329" s="569"/>
      <c r="B329" s="569"/>
      <c r="C329" s="569"/>
      <c r="D329" s="569"/>
    </row>
    <row r="330" spans="1:4" s="510" customFormat="1">
      <c r="A330" s="569"/>
      <c r="B330" s="569"/>
      <c r="C330" s="569"/>
      <c r="D330" s="569"/>
    </row>
    <row r="331" spans="1:4" s="510" customFormat="1">
      <c r="A331" s="569"/>
      <c r="B331" s="569"/>
      <c r="C331" s="569"/>
      <c r="D331" s="569"/>
    </row>
    <row r="350" spans="1:51" s="414" customFormat="1">
      <c r="A350" s="518">
        <f>A2</f>
        <v>0</v>
      </c>
      <c r="B350" s="518" t="s">
        <v>1757</v>
      </c>
      <c r="C350" s="518" t="s">
        <v>1757</v>
      </c>
      <c r="D350" s="518" t="s">
        <v>1757</v>
      </c>
      <c r="E350" s="484">
        <v>11111</v>
      </c>
      <c r="F350" s="484" t="s">
        <v>67</v>
      </c>
      <c r="G350" s="484">
        <f>SUM(G2:G349)</f>
        <v>0</v>
      </c>
      <c r="H350" s="484">
        <f t="shared" ref="H350:AY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c r="A1" s="515" t="s">
        <v>154</v>
      </c>
      <c r="B1" s="515" t="s">
        <v>155</v>
      </c>
      <c r="C1" s="515" t="s">
        <v>225</v>
      </c>
      <c r="D1" s="515" t="s">
        <v>226</v>
      </c>
      <c r="E1" s="515" t="s">
        <v>227</v>
      </c>
      <c r="F1" s="515" t="s">
        <v>66</v>
      </c>
      <c r="G1" s="515" t="s">
        <v>748</v>
      </c>
      <c r="H1" s="515" t="s">
        <v>749</v>
      </c>
      <c r="I1" s="515" t="s">
        <v>750</v>
      </c>
      <c r="J1" s="515" t="s">
        <v>572</v>
      </c>
      <c r="K1" s="515" t="s">
        <v>573</v>
      </c>
      <c r="L1" s="515" t="s">
        <v>574</v>
      </c>
      <c r="M1" s="515" t="s">
        <v>575</v>
      </c>
      <c r="N1" s="515" t="s">
        <v>576</v>
      </c>
      <c r="O1" s="515" t="s">
        <v>577</v>
      </c>
      <c r="P1" s="515" t="s">
        <v>578</v>
      </c>
      <c r="Q1" s="515" t="s">
        <v>579</v>
      </c>
      <c r="R1" s="515" t="s">
        <v>580</v>
      </c>
      <c r="S1" s="515" t="s">
        <v>751</v>
      </c>
      <c r="T1" s="515" t="s">
        <v>752</v>
      </c>
      <c r="U1" s="515" t="s">
        <v>598</v>
      </c>
      <c r="V1" s="515" t="s">
        <v>599</v>
      </c>
      <c r="W1" s="515" t="s">
        <v>600</v>
      </c>
      <c r="X1" s="515" t="s">
        <v>601</v>
      </c>
      <c r="Y1" s="515" t="s">
        <v>602</v>
      </c>
      <c r="Z1" s="515" t="s">
        <v>603</v>
      </c>
      <c r="AA1" s="515" t="s">
        <v>604</v>
      </c>
      <c r="AB1" s="515" t="s">
        <v>605</v>
      </c>
      <c r="AC1" s="515" t="s">
        <v>606</v>
      </c>
      <c r="AD1" s="515" t="s">
        <v>753</v>
      </c>
      <c r="AE1" s="515" t="s">
        <v>754</v>
      </c>
      <c r="AF1" s="515" t="s">
        <v>624</v>
      </c>
      <c r="AG1" s="515" t="s">
        <v>625</v>
      </c>
      <c r="AH1" s="515" t="s">
        <v>626</v>
      </c>
      <c r="AI1" s="515" t="s">
        <v>627</v>
      </c>
      <c r="AJ1" s="515" t="s">
        <v>628</v>
      </c>
      <c r="AK1" s="515" t="s">
        <v>629</v>
      </c>
      <c r="AL1" s="515" t="s">
        <v>630</v>
      </c>
      <c r="AM1" s="515" t="s">
        <v>631</v>
      </c>
      <c r="AN1" s="515" t="s">
        <v>632</v>
      </c>
      <c r="AO1" s="515" t="s">
        <v>755</v>
      </c>
      <c r="AP1" s="515" t="s">
        <v>756</v>
      </c>
      <c r="AQ1" s="515" t="s">
        <v>757</v>
      </c>
      <c r="AR1" s="515" t="s">
        <v>758</v>
      </c>
      <c r="AS1" s="515" t="s">
        <v>759</v>
      </c>
      <c r="AT1" s="515" t="s">
        <v>760</v>
      </c>
      <c r="AU1" s="515" t="s">
        <v>761</v>
      </c>
      <c r="AV1" s="515" t="s">
        <v>762</v>
      </c>
      <c r="AW1" s="515" t="s">
        <v>763</v>
      </c>
      <c r="AX1" s="515" t="s">
        <v>764</v>
      </c>
      <c r="AY1" s="515" t="s">
        <v>765</v>
      </c>
      <c r="AZ1" s="515" t="s">
        <v>766</v>
      </c>
      <c r="BA1" s="515" t="s">
        <v>767</v>
      </c>
      <c r="BB1" s="515" t="s">
        <v>768</v>
      </c>
      <c r="BC1" s="515" t="s">
        <v>769</v>
      </c>
      <c r="BD1" s="515" t="s">
        <v>770</v>
      </c>
      <c r="BE1" s="515" t="s">
        <v>771</v>
      </c>
      <c r="BF1" s="515" t="s">
        <v>772</v>
      </c>
      <c r="BG1" s="515" t="s">
        <v>773</v>
      </c>
      <c r="BH1" s="515" t="s">
        <v>774</v>
      </c>
      <c r="BI1" s="515" t="s">
        <v>775</v>
      </c>
      <c r="BJ1" s="515" t="s">
        <v>776</v>
      </c>
      <c r="BK1" s="515" t="s">
        <v>273</v>
      </c>
      <c r="BL1" s="515" t="s">
        <v>274</v>
      </c>
      <c r="BM1" s="516" t="s">
        <v>275</v>
      </c>
    </row>
    <row r="2" spans="1:6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row>
    <row r="3" spans="1:6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row>
    <row r="4" spans="1:6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row>
    <row r="5" spans="1:6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row>
    <row r="6" spans="1:6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row>
    <row r="7" spans="1:6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row>
    <row r="8" spans="1:6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row>
    <row r="9" spans="1:6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row>
    <row r="10" spans="1:6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row>
    <row r="11" spans="1:6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row>
    <row r="12" spans="1:6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row>
    <row r="13" spans="1:6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row>
    <row r="14" spans="1:6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row>
    <row r="15" spans="1:6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row>
    <row r="16" spans="1:6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row>
    <row r="17" spans="1:6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row>
    <row r="18" spans="1:6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row>
    <row r="19" spans="1:6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row>
    <row r="20" spans="1:6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row>
    <row r="21" spans="1:6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row>
    <row r="22" spans="1:6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row>
    <row r="23" spans="1:6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row>
    <row r="24" spans="1:6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row>
    <row r="25" spans="1:6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row>
    <row r="26" spans="1:6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row>
    <row r="27" spans="1:6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row>
    <row r="28" spans="1:6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row>
    <row r="29" spans="1:6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row>
    <row r="30" spans="1:6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row>
    <row r="31" spans="1:6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row>
    <row r="32" spans="1:6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row>
    <row r="33" spans="1:6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row>
    <row r="34" spans="1:6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row>
    <row r="35" spans="1:6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row>
    <row r="36" spans="1:6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row>
    <row r="37" spans="1:6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row>
    <row r="38" spans="1:6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row>
    <row r="39" spans="1:6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row>
    <row r="40" spans="1:6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row>
    <row r="41" spans="1:6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row>
    <row r="42" spans="1:6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row>
    <row r="43" spans="1:6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row>
    <row r="44" spans="1:6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row>
    <row r="45" spans="1:6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row>
    <row r="46" spans="1:6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row>
    <row r="47" spans="1:6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row>
    <row r="48" spans="1:6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row>
    <row r="49" spans="1:6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row>
    <row r="50" spans="1:6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row>
    <row r="51" spans="1:6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row>
    <row r="52" spans="1:6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row>
    <row r="53" spans="1:6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row>
    <row r="54" spans="1:6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row>
    <row r="55" spans="1:6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row>
    <row r="56" spans="1:6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row>
    <row r="57" spans="1:6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row>
    <row r="58" spans="1:6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row>
    <row r="59" spans="1:6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row>
    <row r="60" spans="1:6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row>
    <row r="61" spans="1:65"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row>
    <row r="62" spans="1:6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row>
    <row r="63" spans="1:6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row>
    <row r="64" spans="1:6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row>
    <row r="65" spans="1:6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row>
    <row r="66" spans="1:6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row>
    <row r="67" spans="1:6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row>
    <row r="68" spans="1:6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row>
    <row r="69" spans="1:6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row>
    <row r="70" spans="1:6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row>
    <row r="71" spans="1:6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row>
    <row r="72" spans="1:6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row>
    <row r="73" spans="1:6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row>
    <row r="74" spans="1:6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row>
    <row r="75" spans="1:6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row>
    <row r="76" spans="1:6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row>
    <row r="77" spans="1:6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row>
    <row r="78" spans="1:6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row>
    <row r="79" spans="1:6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row>
    <row r="80" spans="1:6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row>
    <row r="81" spans="1:6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row>
    <row r="82" spans="1:65"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c r="BK82" s="549"/>
      <c r="BL82" s="549"/>
      <c r="BM82" s="549"/>
    </row>
    <row r="83" spans="1:65"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c r="BK83" s="549"/>
      <c r="BL83" s="549"/>
      <c r="BM83" s="549"/>
    </row>
    <row r="84" spans="1:65"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c r="BK84" s="549"/>
      <c r="BL84" s="549"/>
      <c r="BM84" s="549"/>
    </row>
    <row r="85" spans="1:65"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c r="BK85" s="549"/>
      <c r="BL85" s="549"/>
      <c r="BM85" s="549"/>
    </row>
    <row r="86" spans="1:65"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c r="BK86" s="549"/>
      <c r="BL86" s="549"/>
      <c r="BM86" s="549"/>
    </row>
    <row r="87" spans="1:65"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c r="BK87" s="549"/>
      <c r="BL87" s="549"/>
      <c r="BM87" s="549"/>
    </row>
    <row r="88" spans="1:65"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c r="BK88" s="549"/>
      <c r="BL88" s="549"/>
      <c r="BM88" s="549"/>
    </row>
    <row r="89" spans="1:65"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c r="BK89" s="549"/>
      <c r="BL89" s="549"/>
      <c r="BM89" s="549"/>
    </row>
    <row r="90" spans="1:65"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c r="BK90" s="549"/>
      <c r="BL90" s="549"/>
      <c r="BM90" s="549"/>
    </row>
    <row r="91" spans="1:65"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c r="BK91" s="549"/>
      <c r="BL91" s="549"/>
      <c r="BM91" s="549"/>
    </row>
    <row r="92" spans="1:65"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c r="BK92" s="549"/>
      <c r="BL92" s="549"/>
      <c r="BM92" s="549"/>
    </row>
    <row r="93" spans="1:65"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c r="BK93" s="549"/>
      <c r="BL93" s="549"/>
      <c r="BM93" s="549"/>
    </row>
    <row r="94" spans="1:65"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c r="BK94" s="549"/>
      <c r="BL94" s="549"/>
      <c r="BM94" s="549"/>
    </row>
    <row r="95" spans="1:65"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c r="BK95" s="549"/>
      <c r="BL95" s="549"/>
      <c r="BM95" s="549"/>
    </row>
    <row r="96" spans="1:65"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c r="BK96" s="549"/>
      <c r="BL96" s="549"/>
      <c r="BM96" s="549"/>
    </row>
    <row r="97" spans="1:65"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c r="BK97" s="549"/>
      <c r="BL97" s="549"/>
      <c r="BM97" s="549"/>
    </row>
    <row r="98" spans="1:65"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c r="BK98" s="549"/>
      <c r="BL98" s="549"/>
      <c r="BM98" s="549"/>
    </row>
    <row r="99" spans="1:65"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c r="BK99" s="549"/>
      <c r="BL99" s="549"/>
      <c r="BM99" s="549"/>
    </row>
    <row r="100" spans="1:65"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c r="BK100" s="549"/>
      <c r="BL100" s="549"/>
      <c r="BM100" s="549"/>
    </row>
    <row r="101" spans="1:65"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c r="BK101" s="549"/>
      <c r="BL101" s="549"/>
      <c r="BM101" s="549"/>
    </row>
    <row r="102" spans="1:65"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row>
    <row r="103" spans="1:65"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c r="BK103" s="549"/>
      <c r="BL103" s="549"/>
      <c r="BM103" s="549"/>
    </row>
    <row r="104" spans="1:65"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c r="BK104" s="549"/>
      <c r="BL104" s="549"/>
      <c r="BM104" s="549"/>
    </row>
    <row r="105" spans="1:65"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c r="BK105" s="549"/>
      <c r="BL105" s="549"/>
      <c r="BM105" s="549"/>
    </row>
    <row r="106" spans="1:65"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c r="BK106" s="549"/>
      <c r="BL106" s="549"/>
      <c r="BM106" s="549"/>
    </row>
    <row r="107" spans="1:65"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c r="BK107" s="549"/>
      <c r="BL107" s="549"/>
      <c r="BM107" s="549"/>
    </row>
    <row r="108" spans="1:65"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c r="BK108" s="549"/>
      <c r="BL108" s="549"/>
      <c r="BM108" s="549"/>
    </row>
    <row r="109" spans="1:65"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c r="BK109" s="549"/>
      <c r="BL109" s="549"/>
      <c r="BM109" s="549"/>
    </row>
    <row r="110" spans="1:65"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c r="BK110" s="549"/>
      <c r="BL110" s="549"/>
      <c r="BM110" s="549"/>
    </row>
    <row r="111" spans="1:65"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c r="BK111" s="549"/>
      <c r="BL111" s="549"/>
      <c r="BM111" s="549"/>
    </row>
    <row r="112" spans="1:65"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c r="BK112" s="549"/>
      <c r="BL112" s="549"/>
      <c r="BM112" s="549"/>
    </row>
    <row r="113" spans="1:65"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c r="BK113" s="549"/>
      <c r="BL113" s="549"/>
      <c r="BM113" s="549"/>
    </row>
    <row r="114" spans="1:65"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c r="BK114" s="549"/>
      <c r="BL114" s="549"/>
      <c r="BM114" s="549"/>
    </row>
    <row r="115" spans="1:65"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c r="BK115" s="549"/>
      <c r="BL115" s="549"/>
      <c r="BM115" s="549"/>
    </row>
    <row r="116" spans="1:65"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c r="BK116" s="549"/>
      <c r="BL116" s="549"/>
      <c r="BM116" s="549"/>
    </row>
    <row r="117" spans="1:65"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c r="BK117" s="549"/>
      <c r="BL117" s="549"/>
      <c r="BM117" s="549"/>
    </row>
    <row r="118" spans="1:65"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c r="BK118" s="549"/>
      <c r="BL118" s="549"/>
      <c r="BM118" s="549"/>
    </row>
    <row r="119" spans="1:65"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c r="BK119" s="549"/>
      <c r="BL119" s="549"/>
      <c r="BM119" s="549"/>
    </row>
    <row r="120" spans="1:65"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c r="BK120" s="549"/>
      <c r="BL120" s="549"/>
      <c r="BM120" s="549"/>
    </row>
    <row r="121" spans="1:65"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c r="BK121" s="549"/>
      <c r="BL121" s="549"/>
      <c r="BM121" s="549"/>
    </row>
    <row r="122" spans="1:65"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c r="BK122" s="549"/>
      <c r="BL122" s="549"/>
      <c r="BM122" s="549"/>
    </row>
    <row r="123" spans="1:65"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c r="BK123" s="549"/>
      <c r="BL123" s="549"/>
      <c r="BM123" s="549"/>
    </row>
    <row r="124" spans="1:65"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c r="BK124" s="549"/>
      <c r="BL124" s="549"/>
      <c r="BM124" s="549"/>
    </row>
    <row r="125" spans="1:65"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c r="BK125" s="549"/>
      <c r="BL125" s="549"/>
      <c r="BM125" s="549"/>
    </row>
    <row r="126" spans="1:65"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c r="BK126" s="549"/>
      <c r="BL126" s="549"/>
      <c r="BM126" s="549"/>
    </row>
    <row r="127" spans="1:65"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c r="BK127" s="549"/>
      <c r="BL127" s="549"/>
      <c r="BM127" s="549"/>
    </row>
    <row r="128" spans="1:65"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c r="BK128" s="549"/>
      <c r="BL128" s="549"/>
      <c r="BM128" s="549"/>
    </row>
    <row r="129" spans="1:65"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c r="BK129" s="549"/>
      <c r="BL129" s="549"/>
      <c r="BM129" s="549"/>
    </row>
    <row r="130" spans="1:65"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c r="BK130" s="549"/>
      <c r="BL130" s="549"/>
      <c r="BM130" s="549"/>
    </row>
    <row r="131" spans="1:65"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c r="BK131" s="549"/>
      <c r="BL131" s="549"/>
      <c r="BM131" s="549"/>
    </row>
    <row r="132" spans="1:65"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c r="BK132" s="549"/>
      <c r="BL132" s="549"/>
      <c r="BM132" s="549"/>
    </row>
    <row r="133" spans="1:65"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c r="BK133" s="549"/>
      <c r="BL133" s="549"/>
      <c r="BM133" s="549"/>
    </row>
    <row r="134" spans="1:65"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c r="BK134" s="549"/>
      <c r="BL134" s="549"/>
      <c r="BM134" s="549"/>
    </row>
    <row r="135" spans="1:65"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c r="BK135" s="549"/>
      <c r="BL135" s="549"/>
      <c r="BM135" s="549"/>
    </row>
    <row r="136" spans="1:65"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c r="BK136" s="549"/>
      <c r="BL136" s="549"/>
      <c r="BM136" s="549"/>
    </row>
    <row r="137" spans="1:65"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c r="BK137" s="549"/>
      <c r="BL137" s="549"/>
      <c r="BM137" s="549"/>
    </row>
    <row r="138" spans="1:65"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c r="BK138" s="549"/>
      <c r="BL138" s="549"/>
      <c r="BM138" s="549"/>
    </row>
    <row r="139" spans="1:65"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c r="BK139" s="549"/>
      <c r="BL139" s="549"/>
      <c r="BM139" s="549"/>
    </row>
    <row r="140" spans="1:65"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c r="BK140" s="549"/>
      <c r="BL140" s="549"/>
      <c r="BM140" s="549"/>
    </row>
    <row r="141" spans="1:65"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c r="BK141" s="549"/>
      <c r="BL141" s="549"/>
      <c r="BM141" s="549"/>
    </row>
    <row r="142" spans="1:65"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c r="BK142" s="549"/>
      <c r="BL142" s="549"/>
      <c r="BM142" s="549"/>
    </row>
    <row r="143" spans="1:65"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c r="BK143" s="549"/>
      <c r="BL143" s="549"/>
      <c r="BM143" s="549"/>
    </row>
    <row r="144" spans="1:65"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c r="BK144" s="549"/>
      <c r="BL144" s="549"/>
      <c r="BM144" s="549"/>
    </row>
    <row r="145" spans="1:65"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c r="BK145" s="549"/>
      <c r="BL145" s="549"/>
      <c r="BM145" s="549"/>
    </row>
    <row r="146" spans="1:65"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c r="BK146" s="549"/>
      <c r="BL146" s="549"/>
      <c r="BM146" s="549"/>
    </row>
    <row r="147" spans="1:65"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c r="BK147" s="549"/>
      <c r="BL147" s="549"/>
      <c r="BM147" s="549"/>
    </row>
    <row r="148" spans="1:65"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c r="BK148" s="549"/>
      <c r="BL148" s="549"/>
      <c r="BM148" s="549"/>
    </row>
    <row r="149" spans="1:65"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c r="BK149" s="549"/>
      <c r="BL149" s="549"/>
      <c r="BM149" s="549"/>
    </row>
    <row r="150" spans="1:65"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c r="BK150" s="549"/>
      <c r="BL150" s="549"/>
      <c r="BM150" s="549"/>
    </row>
    <row r="151" spans="1:65"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c r="BK151" s="549"/>
      <c r="BL151" s="549"/>
      <c r="BM151" s="549"/>
    </row>
    <row r="152" spans="1:65"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c r="BK152" s="549"/>
      <c r="BL152" s="549"/>
      <c r="BM152" s="549"/>
    </row>
    <row r="153" spans="1:65"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c r="BK153" s="549"/>
      <c r="BL153" s="549"/>
      <c r="BM153" s="549"/>
    </row>
    <row r="154" spans="1:65"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c r="BK154" s="549"/>
      <c r="BL154" s="549"/>
      <c r="BM154" s="549"/>
    </row>
    <row r="155" spans="1:65"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c r="BK155" s="549"/>
      <c r="BL155" s="549"/>
      <c r="BM155" s="549"/>
    </row>
    <row r="156" spans="1:65"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c r="BK156" s="549"/>
      <c r="BL156" s="549"/>
      <c r="BM156" s="549"/>
    </row>
    <row r="157" spans="1:65"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c r="BK157" s="549"/>
      <c r="BL157" s="549"/>
      <c r="BM157" s="549"/>
    </row>
    <row r="158" spans="1:65"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c r="BK158" s="549"/>
      <c r="BL158" s="549"/>
      <c r="BM158" s="549"/>
    </row>
    <row r="159" spans="1:65"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c r="BK159" s="549"/>
      <c r="BL159" s="549"/>
      <c r="BM159" s="549"/>
    </row>
    <row r="160" spans="1:65"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c r="BK160" s="549"/>
      <c r="BL160" s="549"/>
      <c r="BM160" s="549"/>
    </row>
    <row r="161" spans="1:65"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c r="BK161" s="549"/>
      <c r="BL161" s="549"/>
      <c r="BM161" s="549"/>
    </row>
    <row r="162" spans="1:65"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c r="BK162" s="549"/>
      <c r="BL162" s="549"/>
      <c r="BM162" s="549"/>
    </row>
    <row r="163" spans="1:65"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c r="BK163" s="549"/>
      <c r="BL163" s="549"/>
      <c r="BM163" s="549"/>
    </row>
    <row r="164" spans="1:65"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c r="BK164" s="549"/>
      <c r="BL164" s="549"/>
      <c r="BM164" s="549"/>
    </row>
    <row r="165" spans="1:65"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c r="BK165" s="549"/>
      <c r="BL165" s="549"/>
      <c r="BM165" s="549"/>
    </row>
    <row r="166" spans="1:65"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c r="BK166" s="549"/>
      <c r="BL166" s="549"/>
      <c r="BM166" s="549"/>
    </row>
    <row r="167" spans="1:65"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c r="BK167" s="549"/>
      <c r="BL167" s="549"/>
      <c r="BM167" s="549"/>
    </row>
    <row r="168" spans="1:65"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c r="BK168" s="549"/>
      <c r="BL168" s="549"/>
      <c r="BM168" s="549"/>
    </row>
    <row r="169" spans="1:65"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c r="BK169" s="549"/>
      <c r="BL169" s="549"/>
      <c r="BM169" s="549"/>
    </row>
    <row r="170" spans="1:65"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c r="BK170" s="549"/>
      <c r="BL170" s="549"/>
      <c r="BM170" s="549"/>
    </row>
    <row r="171" spans="1:65"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c r="BK171" s="549"/>
      <c r="BL171" s="549"/>
      <c r="BM171" s="549"/>
    </row>
    <row r="172" spans="1:65"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c r="BK172" s="549"/>
      <c r="BL172" s="549"/>
      <c r="BM172" s="549"/>
    </row>
    <row r="173" spans="1:65"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c r="BK173" s="549"/>
      <c r="BL173" s="549"/>
      <c r="BM173" s="549"/>
    </row>
    <row r="174" spans="1:65"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c r="BK174" s="549"/>
      <c r="BL174" s="549"/>
      <c r="BM174" s="549"/>
    </row>
    <row r="175" spans="1:65"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c r="BK175" s="549"/>
      <c r="BL175" s="549"/>
      <c r="BM175" s="549"/>
    </row>
    <row r="176" spans="1:65"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c r="BK176" s="549"/>
      <c r="BL176" s="549"/>
      <c r="BM176" s="549"/>
    </row>
    <row r="177" spans="1:65"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c r="BK177" s="549"/>
      <c r="BL177" s="549"/>
      <c r="BM177" s="549"/>
    </row>
    <row r="178" spans="1:65"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c r="BK178" s="549"/>
      <c r="BL178" s="549"/>
      <c r="BM178" s="549"/>
    </row>
    <row r="179" spans="1:65"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c r="BK179" s="549"/>
      <c r="BL179" s="549"/>
      <c r="BM179" s="549"/>
    </row>
    <row r="180" spans="1:65"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c r="BK180" s="549"/>
      <c r="BL180" s="549"/>
      <c r="BM180" s="549"/>
    </row>
    <row r="181" spans="1:65" s="510" customFormat="1"/>
    <row r="182" spans="1:65" s="510" customFormat="1"/>
    <row r="183" spans="1:65" s="510" customFormat="1"/>
    <row r="184" spans="1:65" s="510" customFormat="1"/>
    <row r="185" spans="1:65" s="510" customFormat="1"/>
    <row r="186" spans="1:65" s="510" customFormat="1"/>
    <row r="187" spans="1:65" s="510" customFormat="1"/>
    <row r="188" spans="1:65" s="510" customFormat="1"/>
    <row r="189" spans="1:65" s="510" customFormat="1"/>
    <row r="190" spans="1:65" s="510" customFormat="1"/>
    <row r="191" spans="1:65" s="510" customFormat="1"/>
    <row r="192" spans="1:65"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5" s="414" customFormat="1">
      <c r="A350" s="484">
        <f>A2</f>
        <v>0</v>
      </c>
      <c r="B350" s="484" t="s">
        <v>1757</v>
      </c>
      <c r="C350" s="484" t="s">
        <v>1757</v>
      </c>
      <c r="D350" s="484" t="s">
        <v>1757</v>
      </c>
      <c r="E350" s="484">
        <v>11111</v>
      </c>
      <c r="F350" s="484" t="s">
        <v>67</v>
      </c>
      <c r="G350" s="484">
        <f>SUM(G2:G349)</f>
        <v>0</v>
      </c>
      <c r="H350" s="484">
        <f t="shared" ref="H350:BJ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508">
        <f t="shared" si="0"/>
        <v>0</v>
      </c>
      <c r="BK350" s="514">
        <v>1</v>
      </c>
      <c r="BL350" s="514">
        <v>1</v>
      </c>
      <c r="BM350" s="514">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490" bestFit="1" customWidth="1"/>
    <col min="2" max="2" width="38.7109375" style="490" bestFit="1" customWidth="1"/>
    <col min="3" max="3" width="16.42578125" style="490" bestFit="1" customWidth="1"/>
    <col min="4" max="4" width="9.28515625" style="490" bestFit="1" customWidth="1"/>
    <col min="5" max="5" width="10.140625" style="490" bestFit="1" customWidth="1"/>
    <col min="6" max="6" width="14.28515625" style="490" bestFit="1" customWidth="1"/>
    <col min="7" max="7" width="24" style="490" bestFit="1" customWidth="1"/>
    <col min="8" max="8" width="25.28515625" style="490" bestFit="1" customWidth="1"/>
    <col min="9" max="9" width="21" style="490" bestFit="1" customWidth="1"/>
    <col min="10" max="10" width="22.28515625" style="490" bestFit="1" customWidth="1"/>
    <col min="11" max="11" width="26" style="490" bestFit="1" customWidth="1"/>
    <col min="12" max="12" width="27.28515625" style="490" bestFit="1" customWidth="1"/>
    <col min="13" max="13" width="18.28515625" style="490" bestFit="1" customWidth="1"/>
    <col min="14" max="14" width="18.140625" style="490" bestFit="1" customWidth="1"/>
    <col min="15" max="15" width="21" style="490" bestFit="1" customWidth="1"/>
    <col min="16" max="16" width="19.5703125" style="490" customWidth="1"/>
    <col min="17" max="16384" width="9.140625" style="490"/>
  </cols>
  <sheetData>
    <row r="1" spans="1:15" ht="29.25">
      <c r="A1" s="559" t="s">
        <v>154</v>
      </c>
      <c r="B1" s="559" t="s">
        <v>1631</v>
      </c>
      <c r="C1" s="559" t="s">
        <v>1630</v>
      </c>
      <c r="D1" s="559" t="s">
        <v>1629</v>
      </c>
      <c r="E1" s="559" t="s">
        <v>1628</v>
      </c>
      <c r="F1" s="559" t="s">
        <v>783</v>
      </c>
      <c r="G1" s="559" t="s">
        <v>1627</v>
      </c>
      <c r="H1" s="559" t="s">
        <v>1626</v>
      </c>
      <c r="I1" s="559" t="s">
        <v>1625</v>
      </c>
      <c r="J1" s="559" t="s">
        <v>1624</v>
      </c>
      <c r="K1" s="559" t="s">
        <v>1623</v>
      </c>
      <c r="L1" s="559" t="s">
        <v>1622</v>
      </c>
      <c r="M1" s="559" t="s">
        <v>1621</v>
      </c>
      <c r="N1" s="559" t="s">
        <v>1620</v>
      </c>
      <c r="O1" s="559" t="s">
        <v>1619</v>
      </c>
    </row>
    <row r="2" spans="1:15" s="510" customFormat="1">
      <c r="A2" s="564"/>
      <c r="B2" s="564"/>
      <c r="C2" s="564"/>
      <c r="D2" s="564"/>
      <c r="E2" s="564"/>
      <c r="F2" s="564"/>
      <c r="G2" s="564"/>
      <c r="H2" s="564"/>
      <c r="I2" s="564"/>
      <c r="J2" s="564"/>
      <c r="K2" s="564"/>
      <c r="L2" s="564"/>
      <c r="M2" s="564"/>
      <c r="N2" s="564"/>
      <c r="O2" s="564"/>
    </row>
    <row r="3" spans="1:15" s="510" customFormat="1">
      <c r="A3" s="564"/>
      <c r="B3" s="564"/>
      <c r="C3" s="564"/>
      <c r="D3" s="564"/>
      <c r="E3" s="564"/>
      <c r="F3" s="564"/>
      <c r="G3" s="564"/>
      <c r="H3" s="564"/>
      <c r="I3" s="564"/>
      <c r="J3" s="564"/>
      <c r="K3" s="564"/>
      <c r="L3" s="564"/>
      <c r="M3" s="564"/>
      <c r="N3" s="564"/>
      <c r="O3" s="564"/>
    </row>
    <row r="4" spans="1:15" s="510" customFormat="1">
      <c r="A4" s="564"/>
      <c r="B4" s="564"/>
      <c r="C4" s="564"/>
      <c r="D4" s="564"/>
      <c r="E4" s="564"/>
      <c r="F4" s="564"/>
      <c r="G4" s="564"/>
      <c r="H4" s="564"/>
      <c r="I4" s="564"/>
      <c r="J4" s="564"/>
      <c r="K4" s="564"/>
      <c r="L4" s="564"/>
      <c r="M4" s="564"/>
      <c r="N4" s="564"/>
      <c r="O4" s="564"/>
    </row>
    <row r="5" spans="1:15" s="510" customFormat="1">
      <c r="A5" s="564"/>
      <c r="B5" s="564"/>
      <c r="C5" s="564"/>
      <c r="D5" s="564"/>
      <c r="E5" s="564"/>
      <c r="F5" s="564"/>
      <c r="G5" s="564"/>
      <c r="H5" s="564"/>
      <c r="I5" s="564"/>
      <c r="J5" s="564"/>
      <c r="K5" s="564"/>
      <c r="L5" s="564"/>
      <c r="M5" s="564"/>
      <c r="N5" s="564"/>
      <c r="O5" s="564"/>
    </row>
    <row r="6" spans="1:15" s="510" customFormat="1">
      <c r="A6" s="564"/>
      <c r="B6" s="564"/>
      <c r="C6" s="564"/>
      <c r="D6" s="564"/>
      <c r="E6" s="564"/>
      <c r="F6" s="564"/>
      <c r="G6" s="564"/>
      <c r="H6" s="564"/>
      <c r="I6" s="564"/>
      <c r="J6" s="564"/>
      <c r="K6" s="564"/>
      <c r="L6" s="564"/>
      <c r="M6" s="564"/>
      <c r="N6" s="564"/>
      <c r="O6" s="564"/>
    </row>
    <row r="7" spans="1:15" s="510" customFormat="1">
      <c r="A7" s="564"/>
      <c r="B7" s="564"/>
      <c r="C7" s="564"/>
      <c r="D7" s="564"/>
      <c r="E7" s="564"/>
      <c r="F7" s="564"/>
      <c r="G7" s="564"/>
      <c r="H7" s="564"/>
      <c r="I7" s="564"/>
      <c r="J7" s="564"/>
      <c r="K7" s="564"/>
      <c r="L7" s="564"/>
      <c r="M7" s="564"/>
      <c r="N7" s="564"/>
      <c r="O7" s="564"/>
    </row>
    <row r="8" spans="1:15" s="510" customFormat="1">
      <c r="A8" s="564"/>
      <c r="B8" s="564"/>
      <c r="C8" s="564"/>
      <c r="D8" s="564"/>
      <c r="E8" s="564"/>
      <c r="F8" s="564"/>
      <c r="G8" s="564"/>
      <c r="H8" s="564"/>
      <c r="I8" s="564"/>
      <c r="J8" s="564"/>
      <c r="K8" s="564"/>
      <c r="L8" s="564"/>
      <c r="M8" s="564"/>
      <c r="N8" s="564"/>
      <c r="O8" s="564"/>
    </row>
    <row r="9" spans="1:15" s="510" customFormat="1">
      <c r="A9" s="564"/>
      <c r="B9" s="564"/>
      <c r="C9" s="564"/>
      <c r="D9" s="564"/>
      <c r="E9" s="564"/>
      <c r="F9" s="564"/>
      <c r="G9" s="564"/>
      <c r="H9" s="564"/>
      <c r="I9" s="564"/>
      <c r="J9" s="564"/>
      <c r="K9" s="564"/>
      <c r="L9" s="564"/>
      <c r="M9" s="564"/>
      <c r="N9" s="564"/>
      <c r="O9" s="564"/>
    </row>
    <row r="10" spans="1:15" s="510" customFormat="1">
      <c r="A10" s="564"/>
      <c r="B10" s="564"/>
      <c r="C10" s="564"/>
      <c r="D10" s="564"/>
      <c r="E10" s="564"/>
      <c r="F10" s="564"/>
      <c r="G10" s="564"/>
      <c r="H10" s="564"/>
      <c r="I10" s="564"/>
      <c r="J10" s="564"/>
      <c r="K10" s="564"/>
      <c r="L10" s="564"/>
      <c r="M10" s="564"/>
      <c r="N10" s="564"/>
      <c r="O10" s="564"/>
    </row>
    <row r="11" spans="1:15" s="510" customFormat="1">
      <c r="A11" s="564"/>
      <c r="B11" s="564"/>
      <c r="C11" s="564"/>
      <c r="D11" s="564"/>
      <c r="E11" s="564"/>
      <c r="F11" s="564"/>
      <c r="G11" s="564"/>
      <c r="H11" s="564"/>
      <c r="I11" s="564"/>
      <c r="J11" s="564"/>
      <c r="K11" s="564"/>
      <c r="L11" s="564"/>
      <c r="M11" s="564"/>
      <c r="N11" s="564"/>
      <c r="O11" s="564"/>
    </row>
    <row r="12" spans="1:15" s="510" customFormat="1">
      <c r="A12" s="564"/>
      <c r="B12" s="564"/>
      <c r="C12" s="564"/>
      <c r="D12" s="564"/>
      <c r="E12" s="564"/>
      <c r="F12" s="564"/>
      <c r="G12" s="564"/>
      <c r="H12" s="564"/>
      <c r="I12" s="564"/>
      <c r="J12" s="564"/>
      <c r="K12" s="564"/>
      <c r="L12" s="564"/>
      <c r="M12" s="564"/>
      <c r="N12" s="564"/>
      <c r="O12" s="564"/>
    </row>
    <row r="13" spans="1:15" s="510" customFormat="1">
      <c r="A13" s="564"/>
      <c r="B13" s="564"/>
      <c r="C13" s="564"/>
      <c r="D13" s="564"/>
      <c r="E13" s="564"/>
      <c r="F13" s="564"/>
      <c r="G13" s="564"/>
      <c r="H13" s="564"/>
      <c r="I13" s="564"/>
      <c r="J13" s="564"/>
      <c r="K13" s="564"/>
      <c r="L13" s="564"/>
      <c r="M13" s="564"/>
      <c r="N13" s="564"/>
      <c r="O13" s="564"/>
    </row>
    <row r="14" spans="1:15" s="510" customFormat="1">
      <c r="A14" s="564"/>
      <c r="B14" s="564"/>
      <c r="C14" s="564"/>
      <c r="D14" s="564"/>
      <c r="E14" s="564"/>
      <c r="F14" s="564"/>
      <c r="G14" s="564"/>
      <c r="H14" s="564"/>
      <c r="I14" s="564"/>
      <c r="J14" s="564"/>
      <c r="K14" s="564"/>
      <c r="L14" s="564"/>
      <c r="M14" s="564"/>
      <c r="N14" s="564"/>
      <c r="O14" s="564"/>
    </row>
    <row r="15" spans="1:15" s="510" customFormat="1">
      <c r="A15" s="564"/>
      <c r="B15" s="564"/>
      <c r="C15" s="564"/>
      <c r="D15" s="564"/>
      <c r="E15" s="564"/>
      <c r="F15" s="564"/>
      <c r="G15" s="564"/>
      <c r="H15" s="564"/>
      <c r="I15" s="564"/>
      <c r="J15" s="564"/>
      <c r="K15" s="564"/>
      <c r="L15" s="564"/>
      <c r="M15" s="564"/>
      <c r="N15" s="564"/>
      <c r="O15" s="564"/>
    </row>
    <row r="16" spans="1:15" s="510" customFormat="1">
      <c r="A16" s="564"/>
      <c r="B16" s="564"/>
      <c r="C16" s="564"/>
      <c r="D16" s="564"/>
      <c r="E16" s="564"/>
      <c r="F16" s="564"/>
      <c r="G16" s="564"/>
      <c r="H16" s="564"/>
      <c r="I16" s="564"/>
      <c r="J16" s="564"/>
      <c r="K16" s="564"/>
      <c r="L16" s="564"/>
      <c r="M16" s="564"/>
      <c r="N16" s="564"/>
      <c r="O16" s="564"/>
    </row>
    <row r="17" spans="1:15" s="510" customFormat="1">
      <c r="A17" s="564"/>
      <c r="B17" s="564"/>
      <c r="C17" s="564"/>
      <c r="D17" s="564"/>
      <c r="E17" s="564"/>
      <c r="F17" s="564"/>
      <c r="G17" s="564"/>
      <c r="H17" s="564"/>
      <c r="I17" s="564"/>
      <c r="J17" s="564"/>
      <c r="K17" s="564"/>
      <c r="L17" s="564"/>
      <c r="M17" s="564"/>
      <c r="N17" s="564"/>
      <c r="O17" s="564"/>
    </row>
    <row r="18" spans="1:15" s="510" customFormat="1">
      <c r="A18" s="564"/>
      <c r="B18" s="564"/>
      <c r="C18" s="564"/>
      <c r="D18" s="564"/>
      <c r="E18" s="564"/>
      <c r="F18" s="564"/>
      <c r="G18" s="564"/>
      <c r="H18" s="564"/>
      <c r="I18" s="564"/>
      <c r="J18" s="564"/>
      <c r="K18" s="564"/>
      <c r="L18" s="564"/>
      <c r="M18" s="564"/>
      <c r="N18" s="564"/>
      <c r="O18" s="564"/>
    </row>
    <row r="19" spans="1:15" s="510" customFormat="1">
      <c r="A19" s="564"/>
      <c r="B19" s="564"/>
      <c r="C19" s="564"/>
      <c r="D19" s="564"/>
      <c r="E19" s="564"/>
      <c r="F19" s="564"/>
      <c r="G19" s="564"/>
      <c r="H19" s="564"/>
      <c r="I19" s="564"/>
      <c r="J19" s="564"/>
      <c r="K19" s="564"/>
      <c r="L19" s="564"/>
      <c r="M19" s="564"/>
      <c r="N19" s="564"/>
      <c r="O19" s="564"/>
    </row>
    <row r="20" spans="1:15" s="510" customFormat="1">
      <c r="A20" s="564"/>
      <c r="B20" s="564"/>
      <c r="C20" s="564"/>
      <c r="D20" s="564"/>
      <c r="E20" s="564"/>
      <c r="F20" s="564"/>
      <c r="G20" s="564"/>
      <c r="H20" s="564"/>
      <c r="I20" s="564"/>
      <c r="J20" s="564"/>
      <c r="K20" s="564"/>
      <c r="L20" s="564"/>
      <c r="M20" s="564"/>
      <c r="N20" s="564"/>
      <c r="O20" s="564"/>
    </row>
    <row r="21" spans="1:15" s="510" customFormat="1">
      <c r="A21" s="564"/>
      <c r="B21" s="564"/>
      <c r="C21" s="564"/>
      <c r="D21" s="564"/>
      <c r="E21" s="564"/>
      <c r="F21" s="564"/>
      <c r="G21" s="564"/>
      <c r="H21" s="564"/>
      <c r="I21" s="564"/>
      <c r="J21" s="564"/>
      <c r="K21" s="564"/>
      <c r="L21" s="564"/>
      <c r="M21" s="564"/>
      <c r="N21" s="564"/>
      <c r="O21" s="564"/>
    </row>
    <row r="22" spans="1:15" s="510" customFormat="1">
      <c r="A22" s="564"/>
      <c r="B22" s="564"/>
      <c r="C22" s="564"/>
      <c r="D22" s="564"/>
      <c r="E22" s="564"/>
      <c r="F22" s="564"/>
      <c r="G22" s="564"/>
      <c r="H22" s="564"/>
      <c r="I22" s="564"/>
      <c r="J22" s="564"/>
      <c r="K22" s="564"/>
      <c r="L22" s="564"/>
      <c r="M22" s="564"/>
      <c r="N22" s="564"/>
      <c r="O22" s="564"/>
    </row>
    <row r="23" spans="1:15" s="510" customFormat="1">
      <c r="A23" s="564"/>
      <c r="B23" s="564"/>
      <c r="C23" s="564"/>
      <c r="D23" s="564"/>
      <c r="E23" s="564"/>
      <c r="F23" s="564"/>
      <c r="G23" s="564"/>
      <c r="H23" s="564"/>
      <c r="I23" s="564"/>
      <c r="J23" s="564"/>
      <c r="K23" s="564"/>
      <c r="L23" s="564"/>
      <c r="M23" s="564"/>
      <c r="N23" s="564"/>
      <c r="O23" s="564"/>
    </row>
    <row r="24" spans="1:15" s="510" customFormat="1">
      <c r="A24" s="564"/>
      <c r="B24" s="564"/>
      <c r="C24" s="564"/>
      <c r="D24" s="564"/>
      <c r="E24" s="564"/>
      <c r="F24" s="564"/>
      <c r="G24" s="564"/>
      <c r="H24" s="564"/>
      <c r="I24" s="564"/>
      <c r="J24" s="564"/>
      <c r="K24" s="564"/>
      <c r="L24" s="564"/>
      <c r="M24" s="564"/>
      <c r="N24" s="564"/>
      <c r="O24" s="564"/>
    </row>
    <row r="25" spans="1:15" s="510" customFormat="1">
      <c r="A25" s="564"/>
      <c r="B25" s="564"/>
      <c r="C25" s="564"/>
      <c r="D25" s="564"/>
      <c r="E25" s="564"/>
      <c r="F25" s="564"/>
      <c r="G25" s="564"/>
      <c r="H25" s="564"/>
      <c r="I25" s="564"/>
      <c r="J25" s="564"/>
      <c r="K25" s="564"/>
      <c r="L25" s="564"/>
      <c r="M25" s="564"/>
      <c r="N25" s="564"/>
      <c r="O25" s="564"/>
    </row>
    <row r="26" spans="1:15" s="510" customFormat="1">
      <c r="A26" s="564"/>
      <c r="B26" s="564"/>
      <c r="C26" s="564"/>
      <c r="D26" s="564"/>
      <c r="E26" s="564"/>
      <c r="F26" s="564"/>
      <c r="G26" s="564"/>
      <c r="H26" s="564"/>
      <c r="I26" s="564"/>
      <c r="J26" s="564"/>
      <c r="K26" s="564"/>
      <c r="L26" s="564"/>
      <c r="M26" s="564"/>
      <c r="N26" s="564"/>
      <c r="O26" s="564"/>
    </row>
    <row r="27" spans="1:15" s="510" customFormat="1">
      <c r="A27" s="564"/>
      <c r="B27" s="564"/>
      <c r="C27" s="564"/>
      <c r="D27" s="564"/>
      <c r="E27" s="564"/>
      <c r="F27" s="564"/>
      <c r="G27" s="564"/>
      <c r="H27" s="564"/>
      <c r="I27" s="564"/>
      <c r="J27" s="564"/>
      <c r="K27" s="564"/>
      <c r="L27" s="564"/>
      <c r="M27" s="564"/>
      <c r="N27" s="564"/>
      <c r="O27" s="564"/>
    </row>
    <row r="28" spans="1:15" s="510" customFormat="1">
      <c r="A28" s="564"/>
      <c r="B28" s="564"/>
      <c r="C28" s="564"/>
      <c r="D28" s="564"/>
      <c r="E28" s="564"/>
      <c r="F28" s="564"/>
      <c r="G28" s="564"/>
      <c r="H28" s="564"/>
      <c r="I28" s="564"/>
      <c r="J28" s="564"/>
      <c r="K28" s="564"/>
      <c r="L28" s="564"/>
      <c r="M28" s="564"/>
      <c r="N28" s="564"/>
      <c r="O28" s="564"/>
    </row>
    <row r="29" spans="1:15" s="510" customFormat="1">
      <c r="A29" s="564"/>
      <c r="B29" s="564"/>
      <c r="C29" s="564"/>
      <c r="D29" s="564"/>
      <c r="E29" s="564"/>
      <c r="F29" s="564"/>
      <c r="G29" s="564"/>
      <c r="H29" s="564"/>
      <c r="I29" s="564"/>
      <c r="J29" s="564"/>
      <c r="K29" s="564"/>
      <c r="L29" s="564"/>
      <c r="M29" s="564"/>
      <c r="N29" s="564"/>
      <c r="O29" s="564"/>
    </row>
    <row r="30" spans="1:15" s="510" customFormat="1">
      <c r="A30" s="564"/>
      <c r="B30" s="564"/>
      <c r="C30" s="564"/>
      <c r="D30" s="564"/>
      <c r="E30" s="564"/>
      <c r="F30" s="564"/>
      <c r="G30" s="564"/>
      <c r="H30" s="564"/>
      <c r="I30" s="564"/>
      <c r="J30" s="564"/>
      <c r="K30" s="564"/>
      <c r="L30" s="564"/>
      <c r="M30" s="564"/>
      <c r="N30" s="564"/>
      <c r="O30" s="564"/>
    </row>
    <row r="31" spans="1:15" s="510" customFormat="1">
      <c r="A31" s="564"/>
      <c r="B31" s="564"/>
      <c r="C31" s="564"/>
      <c r="D31" s="564"/>
      <c r="E31" s="564"/>
      <c r="F31" s="564"/>
      <c r="G31" s="564"/>
      <c r="H31" s="564"/>
      <c r="I31" s="564"/>
      <c r="J31" s="564"/>
      <c r="K31" s="564"/>
      <c r="L31" s="564"/>
      <c r="M31" s="564"/>
      <c r="N31" s="564"/>
      <c r="O31" s="564"/>
    </row>
    <row r="32" spans="1:15" s="510" customFormat="1">
      <c r="A32" s="564"/>
      <c r="B32" s="564"/>
      <c r="C32" s="564"/>
      <c r="D32" s="564"/>
      <c r="E32" s="564"/>
      <c r="F32" s="564"/>
      <c r="G32" s="564"/>
      <c r="H32" s="564"/>
      <c r="I32" s="564"/>
      <c r="J32" s="564"/>
      <c r="K32" s="564"/>
      <c r="L32" s="564"/>
      <c r="M32" s="564"/>
      <c r="N32" s="564"/>
      <c r="O32" s="564"/>
    </row>
    <row r="33" spans="1:15" s="510" customFormat="1">
      <c r="A33" s="564"/>
      <c r="B33" s="564"/>
      <c r="C33" s="564"/>
      <c r="D33" s="564"/>
      <c r="E33" s="564"/>
      <c r="F33" s="564"/>
      <c r="G33" s="564"/>
      <c r="H33" s="564"/>
      <c r="I33" s="564"/>
      <c r="J33" s="564"/>
      <c r="K33" s="564"/>
      <c r="L33" s="564"/>
      <c r="M33" s="564"/>
      <c r="N33" s="564"/>
      <c r="O33" s="564"/>
    </row>
    <row r="34" spans="1:15" s="510" customFormat="1">
      <c r="A34" s="564"/>
      <c r="B34" s="564"/>
      <c r="C34" s="564"/>
      <c r="D34" s="564"/>
      <c r="E34" s="564"/>
      <c r="F34" s="564"/>
      <c r="G34" s="564"/>
      <c r="H34" s="564"/>
      <c r="I34" s="564"/>
      <c r="J34" s="564"/>
      <c r="K34" s="564"/>
      <c r="L34" s="564"/>
      <c r="M34" s="564"/>
      <c r="N34" s="564"/>
      <c r="O34" s="564"/>
    </row>
    <row r="35" spans="1:15" s="510" customFormat="1">
      <c r="A35" s="564"/>
      <c r="B35" s="564"/>
      <c r="C35" s="564"/>
      <c r="D35" s="564"/>
      <c r="E35" s="564"/>
      <c r="F35" s="564"/>
      <c r="G35" s="564"/>
      <c r="H35" s="564"/>
      <c r="I35" s="564"/>
      <c r="J35" s="564"/>
      <c r="K35" s="564"/>
      <c r="L35" s="564"/>
      <c r="M35" s="564"/>
      <c r="N35" s="564"/>
      <c r="O35" s="564"/>
    </row>
    <row r="36" spans="1:15" s="510" customFormat="1">
      <c r="A36" s="564"/>
      <c r="B36" s="564"/>
      <c r="C36" s="564"/>
      <c r="D36" s="564"/>
      <c r="E36" s="564"/>
      <c r="F36" s="564"/>
      <c r="G36" s="564"/>
      <c r="H36" s="564"/>
      <c r="I36" s="564"/>
      <c r="J36" s="564"/>
      <c r="K36" s="564"/>
      <c r="L36" s="564"/>
      <c r="M36" s="564"/>
      <c r="N36" s="564"/>
      <c r="O36" s="564"/>
    </row>
    <row r="37" spans="1:15" s="510" customFormat="1">
      <c r="A37" s="564"/>
      <c r="B37" s="564"/>
      <c r="C37" s="564"/>
      <c r="D37" s="564"/>
      <c r="E37" s="564"/>
      <c r="F37" s="564"/>
      <c r="G37" s="564"/>
      <c r="H37" s="564"/>
      <c r="I37" s="564"/>
      <c r="J37" s="564"/>
      <c r="K37" s="564"/>
      <c r="L37" s="564"/>
      <c r="M37" s="564"/>
      <c r="N37" s="564"/>
      <c r="O37" s="564"/>
    </row>
    <row r="38" spans="1:15" s="510" customFormat="1">
      <c r="A38" s="564"/>
      <c r="B38" s="564"/>
      <c r="C38" s="564"/>
      <c r="D38" s="564"/>
      <c r="E38" s="564"/>
      <c r="F38" s="564"/>
      <c r="G38" s="564"/>
      <c r="H38" s="564"/>
      <c r="I38" s="564"/>
      <c r="J38" s="564"/>
      <c r="K38" s="564"/>
      <c r="L38" s="564"/>
      <c r="M38" s="564"/>
      <c r="N38" s="564"/>
      <c r="O38" s="564"/>
    </row>
    <row r="39" spans="1:15" s="510" customFormat="1">
      <c r="A39" s="564"/>
      <c r="B39" s="564"/>
      <c r="C39" s="564"/>
      <c r="D39" s="564"/>
      <c r="E39" s="564"/>
      <c r="F39" s="564"/>
      <c r="G39" s="564"/>
      <c r="H39" s="564"/>
      <c r="I39" s="564"/>
      <c r="J39" s="564"/>
      <c r="K39" s="564"/>
      <c r="L39" s="564"/>
      <c r="M39" s="564"/>
      <c r="N39" s="564"/>
      <c r="O39" s="564"/>
    </row>
    <row r="40" spans="1:15" s="510" customFormat="1">
      <c r="A40" s="564"/>
      <c r="B40" s="564"/>
      <c r="C40" s="564"/>
      <c r="D40" s="564"/>
      <c r="E40" s="564"/>
      <c r="F40" s="564"/>
      <c r="G40" s="564"/>
      <c r="H40" s="564"/>
      <c r="I40" s="564"/>
      <c r="J40" s="564"/>
      <c r="K40" s="564"/>
      <c r="L40" s="564"/>
      <c r="M40" s="564"/>
      <c r="N40" s="564"/>
      <c r="O40" s="564"/>
    </row>
    <row r="41" spans="1:15" s="510" customFormat="1">
      <c r="A41" s="564"/>
      <c r="B41" s="564"/>
      <c r="C41" s="564"/>
      <c r="D41" s="564"/>
      <c r="E41" s="564"/>
      <c r="F41" s="564"/>
      <c r="G41" s="564"/>
      <c r="H41" s="564"/>
      <c r="I41" s="564"/>
      <c r="J41" s="564"/>
      <c r="K41" s="564"/>
      <c r="L41" s="564"/>
      <c r="M41" s="564"/>
      <c r="N41" s="564"/>
      <c r="O41" s="564"/>
    </row>
    <row r="42" spans="1:15" s="510" customFormat="1">
      <c r="A42" s="564"/>
      <c r="B42" s="564"/>
      <c r="C42" s="564"/>
      <c r="D42" s="564"/>
      <c r="E42" s="564"/>
      <c r="F42" s="564"/>
      <c r="G42" s="564"/>
      <c r="H42" s="564"/>
      <c r="I42" s="564"/>
      <c r="J42" s="564"/>
      <c r="K42" s="564"/>
      <c r="L42" s="564"/>
      <c r="M42" s="564"/>
      <c r="N42" s="564"/>
      <c r="O42" s="564"/>
    </row>
    <row r="43" spans="1:15" s="510" customFormat="1">
      <c r="A43" s="564"/>
      <c r="B43" s="564"/>
      <c r="C43" s="564"/>
      <c r="D43" s="564"/>
      <c r="E43" s="564"/>
      <c r="F43" s="564"/>
      <c r="G43" s="564"/>
      <c r="H43" s="564"/>
      <c r="I43" s="564"/>
      <c r="J43" s="564"/>
      <c r="K43" s="564"/>
      <c r="L43" s="564"/>
      <c r="M43" s="564"/>
      <c r="N43" s="564"/>
      <c r="O43" s="564"/>
    </row>
    <row r="44" spans="1:15" s="510" customFormat="1">
      <c r="A44" s="564"/>
      <c r="B44" s="564"/>
      <c r="C44" s="564"/>
      <c r="D44" s="564"/>
      <c r="E44" s="564"/>
      <c r="F44" s="564"/>
      <c r="G44" s="564"/>
      <c r="H44" s="564"/>
      <c r="I44" s="564"/>
      <c r="J44" s="564"/>
      <c r="K44" s="564"/>
      <c r="L44" s="564"/>
      <c r="M44" s="564"/>
      <c r="N44" s="564"/>
      <c r="O44" s="564"/>
    </row>
    <row r="45" spans="1:15" s="510" customFormat="1">
      <c r="A45" s="564"/>
      <c r="B45" s="564"/>
      <c r="C45" s="564"/>
      <c r="D45" s="564"/>
      <c r="E45" s="564"/>
      <c r="F45" s="564"/>
      <c r="G45" s="564"/>
      <c r="H45" s="564"/>
      <c r="I45" s="564"/>
      <c r="J45" s="564"/>
      <c r="K45" s="564"/>
      <c r="L45" s="564"/>
      <c r="M45" s="564"/>
      <c r="N45" s="564"/>
      <c r="O45" s="564"/>
    </row>
    <row r="46" spans="1:15" s="510" customFormat="1">
      <c r="A46" s="564"/>
      <c r="B46" s="564"/>
      <c r="C46" s="564"/>
      <c r="D46" s="564"/>
      <c r="E46" s="564"/>
      <c r="F46" s="564"/>
      <c r="G46" s="564"/>
      <c r="H46" s="564"/>
      <c r="I46" s="564"/>
      <c r="J46" s="564"/>
      <c r="K46" s="564"/>
      <c r="L46" s="564"/>
      <c r="M46" s="564"/>
      <c r="N46" s="564"/>
      <c r="O46" s="564"/>
    </row>
    <row r="47" spans="1:15" s="510" customFormat="1">
      <c r="A47" s="564"/>
      <c r="B47" s="564"/>
      <c r="C47" s="564"/>
      <c r="D47" s="564"/>
      <c r="E47" s="564"/>
      <c r="F47" s="564"/>
      <c r="G47" s="564"/>
      <c r="H47" s="564"/>
      <c r="I47" s="564"/>
      <c r="J47" s="564"/>
      <c r="K47" s="564"/>
      <c r="L47" s="564"/>
      <c r="M47" s="564"/>
      <c r="N47" s="564"/>
      <c r="O47" s="564"/>
    </row>
    <row r="48" spans="1:15" s="510" customFormat="1">
      <c r="A48" s="564"/>
      <c r="B48" s="564"/>
      <c r="C48" s="564"/>
      <c r="D48" s="564"/>
      <c r="E48" s="564"/>
      <c r="F48" s="564"/>
      <c r="G48" s="564"/>
      <c r="H48" s="564"/>
      <c r="I48" s="564"/>
      <c r="J48" s="564"/>
      <c r="K48" s="564"/>
      <c r="L48" s="564"/>
      <c r="M48" s="564"/>
      <c r="N48" s="564"/>
      <c r="O48" s="564"/>
    </row>
    <row r="49" spans="1:15" s="510" customFormat="1">
      <c r="A49" s="564"/>
      <c r="B49" s="564"/>
      <c r="C49" s="564"/>
      <c r="D49" s="564"/>
      <c r="E49" s="564"/>
      <c r="F49" s="564"/>
      <c r="G49" s="564"/>
      <c r="H49" s="564"/>
      <c r="I49" s="564"/>
      <c r="J49" s="564"/>
      <c r="K49" s="564"/>
      <c r="L49" s="564"/>
      <c r="M49" s="564"/>
      <c r="N49" s="564"/>
      <c r="O49" s="564"/>
    </row>
    <row r="50" spans="1:15" s="510" customFormat="1">
      <c r="A50" s="564"/>
      <c r="B50" s="564"/>
      <c r="C50" s="564"/>
      <c r="D50" s="564"/>
      <c r="E50" s="564"/>
      <c r="F50" s="564"/>
      <c r="G50" s="564"/>
      <c r="H50" s="564"/>
      <c r="I50" s="564"/>
      <c r="J50" s="564"/>
      <c r="K50" s="564"/>
      <c r="L50" s="564"/>
      <c r="M50" s="564"/>
      <c r="N50" s="564"/>
      <c r="O50" s="564"/>
    </row>
    <row r="51" spans="1:15" s="510" customFormat="1">
      <c r="A51" s="564"/>
      <c r="B51" s="564"/>
      <c r="C51" s="564"/>
      <c r="D51" s="564"/>
      <c r="E51" s="564"/>
      <c r="F51" s="564"/>
      <c r="G51" s="564"/>
      <c r="H51" s="564"/>
      <c r="I51" s="564"/>
      <c r="J51" s="564"/>
      <c r="K51" s="564"/>
      <c r="L51" s="564"/>
      <c r="M51" s="564"/>
      <c r="N51" s="564"/>
      <c r="O51" s="564"/>
    </row>
    <row r="52" spans="1:15" s="510" customFormat="1">
      <c r="A52" s="564"/>
      <c r="B52" s="564"/>
      <c r="C52" s="564"/>
      <c r="D52" s="564"/>
      <c r="E52" s="564"/>
      <c r="F52" s="564"/>
      <c r="G52" s="564"/>
      <c r="H52" s="564"/>
      <c r="I52" s="564"/>
      <c r="J52" s="564"/>
      <c r="K52" s="564"/>
      <c r="L52" s="564"/>
      <c r="M52" s="564"/>
      <c r="N52" s="564"/>
      <c r="O52" s="564"/>
    </row>
    <row r="53" spans="1:15" s="510" customFormat="1">
      <c r="A53" s="564"/>
      <c r="B53" s="564"/>
      <c r="C53" s="564"/>
      <c r="D53" s="564"/>
      <c r="E53" s="564"/>
      <c r="F53" s="564"/>
      <c r="G53" s="564"/>
      <c r="H53" s="564"/>
      <c r="I53" s="564"/>
      <c r="J53" s="564"/>
      <c r="K53" s="564"/>
      <c r="L53" s="564"/>
      <c r="M53" s="564"/>
      <c r="N53" s="564"/>
      <c r="O53" s="564"/>
    </row>
    <row r="54" spans="1:15" s="510" customFormat="1">
      <c r="A54" s="564"/>
      <c r="B54" s="564"/>
      <c r="C54" s="564"/>
      <c r="D54" s="564"/>
      <c r="E54" s="564"/>
      <c r="F54" s="564"/>
      <c r="G54" s="564"/>
      <c r="H54" s="564"/>
      <c r="I54" s="564"/>
      <c r="J54" s="564"/>
      <c r="K54" s="564"/>
      <c r="L54" s="564"/>
      <c r="M54" s="564"/>
      <c r="N54" s="564"/>
      <c r="O54" s="564"/>
    </row>
    <row r="55" spans="1:15" s="510" customFormat="1">
      <c r="A55" s="564"/>
      <c r="B55" s="564"/>
      <c r="C55" s="564"/>
      <c r="D55" s="564"/>
      <c r="E55" s="564"/>
      <c r="F55" s="564"/>
      <c r="G55" s="564"/>
      <c r="H55" s="564"/>
      <c r="I55" s="564"/>
      <c r="J55" s="564"/>
      <c r="K55" s="564"/>
      <c r="L55" s="564"/>
      <c r="M55" s="564"/>
      <c r="N55" s="564"/>
      <c r="O55" s="564"/>
    </row>
    <row r="56" spans="1:15" s="510" customFormat="1">
      <c r="A56" s="564"/>
      <c r="B56" s="564"/>
      <c r="C56" s="564"/>
      <c r="D56" s="564"/>
      <c r="E56" s="564"/>
      <c r="F56" s="564"/>
      <c r="G56" s="564"/>
      <c r="H56" s="564"/>
      <c r="I56" s="564"/>
      <c r="J56" s="564"/>
      <c r="K56" s="564"/>
      <c r="L56" s="564"/>
      <c r="M56" s="564"/>
      <c r="N56" s="564"/>
      <c r="O56" s="564"/>
    </row>
    <row r="57" spans="1:15" s="510" customFormat="1">
      <c r="A57" s="564"/>
      <c r="B57" s="564"/>
      <c r="C57" s="564"/>
      <c r="D57" s="564"/>
      <c r="E57" s="564"/>
      <c r="F57" s="564"/>
      <c r="G57" s="564"/>
      <c r="H57" s="564"/>
      <c r="I57" s="564"/>
      <c r="J57" s="564"/>
      <c r="K57" s="564"/>
      <c r="L57" s="564"/>
      <c r="M57" s="564"/>
      <c r="N57" s="564"/>
      <c r="O57" s="564"/>
    </row>
    <row r="58" spans="1:15" s="510" customFormat="1">
      <c r="A58" s="564"/>
      <c r="B58" s="564"/>
      <c r="C58" s="564"/>
      <c r="D58" s="564"/>
      <c r="E58" s="564"/>
      <c r="F58" s="564"/>
      <c r="G58" s="564"/>
      <c r="H58" s="564"/>
      <c r="I58" s="564"/>
      <c r="J58" s="564"/>
      <c r="K58" s="564"/>
      <c r="L58" s="564"/>
      <c r="M58" s="564"/>
      <c r="N58" s="564"/>
      <c r="O58" s="564"/>
    </row>
    <row r="59" spans="1:15" s="510" customFormat="1">
      <c r="A59" s="564"/>
      <c r="B59" s="564"/>
      <c r="C59" s="564"/>
      <c r="D59" s="564"/>
      <c r="E59" s="564"/>
      <c r="F59" s="564"/>
      <c r="G59" s="564"/>
      <c r="H59" s="564"/>
      <c r="I59" s="564"/>
      <c r="J59" s="564"/>
      <c r="K59" s="564"/>
      <c r="L59" s="564"/>
      <c r="M59" s="564"/>
      <c r="N59" s="564"/>
      <c r="O59" s="564"/>
    </row>
    <row r="60" spans="1:15" s="510" customFormat="1">
      <c r="A60" s="564"/>
      <c r="B60" s="564"/>
      <c r="C60" s="564"/>
      <c r="D60" s="564"/>
      <c r="E60" s="564"/>
      <c r="F60" s="564"/>
      <c r="G60" s="564"/>
      <c r="H60" s="564"/>
      <c r="I60" s="564"/>
      <c r="J60" s="564"/>
      <c r="K60" s="564"/>
      <c r="L60" s="564"/>
      <c r="M60" s="564"/>
      <c r="N60" s="564"/>
      <c r="O60" s="564"/>
    </row>
    <row r="61" spans="1:15" s="510" customFormat="1">
      <c r="A61" s="564"/>
      <c r="B61" s="564"/>
      <c r="C61" s="564"/>
      <c r="D61" s="564"/>
      <c r="E61" s="564"/>
      <c r="F61" s="564"/>
      <c r="G61" s="564"/>
      <c r="H61" s="564"/>
      <c r="I61" s="564"/>
      <c r="J61" s="564"/>
      <c r="K61" s="564"/>
      <c r="L61" s="564"/>
      <c r="M61" s="564"/>
      <c r="N61" s="564"/>
      <c r="O61" s="564"/>
    </row>
    <row r="62" spans="1:15" s="510" customFormat="1">
      <c r="A62" s="564"/>
      <c r="B62" s="564"/>
      <c r="C62" s="564"/>
      <c r="D62" s="564"/>
      <c r="E62" s="564"/>
      <c r="F62" s="564"/>
      <c r="G62" s="564"/>
      <c r="H62" s="564"/>
      <c r="I62" s="564"/>
      <c r="J62" s="564"/>
      <c r="K62" s="564"/>
      <c r="L62" s="564"/>
      <c r="M62" s="564"/>
      <c r="N62" s="564"/>
      <c r="O62" s="564"/>
    </row>
    <row r="63" spans="1:15" s="510" customFormat="1">
      <c r="A63" s="564"/>
      <c r="B63" s="564"/>
      <c r="C63" s="564"/>
      <c r="D63" s="564"/>
      <c r="E63" s="564"/>
      <c r="F63" s="564"/>
      <c r="G63" s="564"/>
      <c r="H63" s="564"/>
      <c r="I63" s="564"/>
      <c r="J63" s="564"/>
      <c r="K63" s="564"/>
      <c r="L63" s="564"/>
      <c r="M63" s="564"/>
      <c r="N63" s="564"/>
      <c r="O63" s="564"/>
    </row>
    <row r="64" spans="1:15" s="510" customFormat="1">
      <c r="A64" s="564"/>
      <c r="B64" s="564"/>
      <c r="C64" s="564"/>
      <c r="D64" s="564"/>
      <c r="E64" s="564"/>
      <c r="F64" s="564"/>
      <c r="G64" s="564"/>
      <c r="H64" s="564"/>
      <c r="I64" s="564"/>
      <c r="J64" s="564"/>
      <c r="K64" s="564"/>
      <c r="L64" s="564"/>
      <c r="M64" s="564"/>
      <c r="N64" s="564"/>
      <c r="O64" s="564"/>
    </row>
    <row r="65" spans="1:15" s="510" customFormat="1">
      <c r="A65" s="564"/>
      <c r="B65" s="564"/>
      <c r="C65" s="564"/>
      <c r="D65" s="564"/>
      <c r="E65" s="564"/>
      <c r="F65" s="564"/>
      <c r="G65" s="564"/>
      <c r="H65" s="564"/>
      <c r="I65" s="564"/>
      <c r="J65" s="564"/>
      <c r="K65" s="564"/>
      <c r="L65" s="564"/>
      <c r="M65" s="564"/>
      <c r="N65" s="564"/>
      <c r="O65" s="564"/>
    </row>
    <row r="66" spans="1:15" s="510" customFormat="1">
      <c r="A66" s="564"/>
      <c r="B66" s="564"/>
      <c r="C66" s="564"/>
      <c r="D66" s="564"/>
      <c r="E66" s="564"/>
      <c r="F66" s="564"/>
      <c r="G66" s="564"/>
      <c r="H66" s="564"/>
      <c r="I66" s="564"/>
      <c r="J66" s="564"/>
      <c r="K66" s="564"/>
      <c r="L66" s="564"/>
      <c r="M66" s="564"/>
      <c r="N66" s="564"/>
      <c r="O66" s="564"/>
    </row>
    <row r="67" spans="1:15" s="510" customFormat="1">
      <c r="A67" s="564"/>
      <c r="B67" s="564"/>
      <c r="C67" s="564"/>
      <c r="D67" s="564"/>
      <c r="E67" s="564"/>
      <c r="F67" s="564"/>
      <c r="G67" s="564"/>
      <c r="H67" s="564"/>
      <c r="I67" s="564"/>
      <c r="J67" s="564"/>
      <c r="K67" s="564"/>
      <c r="L67" s="564"/>
      <c r="M67" s="564"/>
      <c r="N67" s="564"/>
      <c r="O67" s="564"/>
    </row>
    <row r="68" spans="1:15" s="510" customFormat="1">
      <c r="A68" s="564"/>
      <c r="B68" s="564"/>
      <c r="C68" s="564"/>
      <c r="D68" s="564"/>
      <c r="E68" s="564"/>
      <c r="F68" s="564"/>
      <c r="G68" s="564"/>
      <c r="H68" s="564"/>
      <c r="I68" s="564"/>
      <c r="J68" s="564"/>
      <c r="K68" s="564"/>
      <c r="L68" s="564"/>
      <c r="M68" s="564"/>
      <c r="N68" s="564"/>
      <c r="O68" s="564"/>
    </row>
    <row r="69" spans="1:15" s="510" customFormat="1">
      <c r="A69" s="564"/>
      <c r="B69" s="564"/>
      <c r="C69" s="564"/>
      <c r="D69" s="564"/>
      <c r="E69" s="564"/>
      <c r="F69" s="564"/>
      <c r="G69" s="564"/>
      <c r="H69" s="564"/>
      <c r="I69" s="564"/>
      <c r="J69" s="564"/>
      <c r="K69" s="564"/>
      <c r="L69" s="564"/>
      <c r="M69" s="564"/>
      <c r="N69" s="564"/>
      <c r="O69" s="564"/>
    </row>
    <row r="70" spans="1:15" s="510" customFormat="1">
      <c r="A70" s="564"/>
      <c r="B70" s="564"/>
      <c r="C70" s="564"/>
      <c r="D70" s="564"/>
      <c r="E70" s="564"/>
      <c r="F70" s="564"/>
      <c r="G70" s="564"/>
      <c r="H70" s="564"/>
      <c r="I70" s="564"/>
      <c r="J70" s="564"/>
      <c r="K70" s="564"/>
      <c r="L70" s="564"/>
      <c r="M70" s="564"/>
      <c r="N70" s="564"/>
      <c r="O70" s="564"/>
    </row>
    <row r="71" spans="1:15" s="510" customFormat="1">
      <c r="A71" s="564"/>
      <c r="B71" s="564"/>
      <c r="C71" s="564"/>
      <c r="D71" s="564"/>
      <c r="E71" s="564"/>
      <c r="F71" s="564"/>
      <c r="G71" s="564"/>
      <c r="H71" s="564"/>
      <c r="I71" s="564"/>
      <c r="J71" s="564"/>
      <c r="K71" s="564"/>
      <c r="L71" s="564"/>
      <c r="M71" s="564"/>
      <c r="N71" s="564"/>
      <c r="O71" s="564"/>
    </row>
    <row r="72" spans="1:15" s="510" customFormat="1">
      <c r="A72" s="564"/>
      <c r="B72" s="564"/>
      <c r="C72" s="564"/>
      <c r="D72" s="564"/>
      <c r="E72" s="564"/>
      <c r="F72" s="564"/>
      <c r="G72" s="564"/>
      <c r="H72" s="564"/>
      <c r="I72" s="564"/>
      <c r="J72" s="564"/>
      <c r="K72" s="564"/>
      <c r="L72" s="564"/>
      <c r="M72" s="564"/>
      <c r="N72" s="564"/>
      <c r="O72" s="564"/>
    </row>
    <row r="73" spans="1:15" s="510" customFormat="1">
      <c r="A73" s="564"/>
      <c r="B73" s="564"/>
      <c r="C73" s="564"/>
      <c r="D73" s="564"/>
      <c r="E73" s="564"/>
      <c r="F73" s="564"/>
      <c r="G73" s="564"/>
      <c r="H73" s="564"/>
      <c r="I73" s="564"/>
      <c r="J73" s="564"/>
      <c r="K73" s="564"/>
      <c r="L73" s="564"/>
      <c r="M73" s="564"/>
      <c r="N73" s="564"/>
      <c r="O73" s="564"/>
    </row>
    <row r="74" spans="1:15" s="510" customFormat="1">
      <c r="A74" s="564"/>
      <c r="B74" s="564"/>
      <c r="C74" s="564"/>
      <c r="D74" s="564"/>
      <c r="E74" s="564"/>
      <c r="F74" s="564"/>
      <c r="G74" s="564"/>
      <c r="H74" s="564"/>
      <c r="I74" s="564"/>
      <c r="J74" s="564"/>
      <c r="K74" s="564"/>
      <c r="L74" s="564"/>
      <c r="M74" s="564"/>
      <c r="N74" s="564"/>
      <c r="O74" s="564"/>
    </row>
    <row r="75" spans="1:15" s="510" customFormat="1">
      <c r="A75" s="564"/>
      <c r="B75" s="564"/>
      <c r="C75" s="564"/>
      <c r="D75" s="564"/>
      <c r="E75" s="564"/>
      <c r="F75" s="564"/>
      <c r="G75" s="564"/>
      <c r="H75" s="564"/>
      <c r="I75" s="564"/>
      <c r="J75" s="564"/>
      <c r="K75" s="564"/>
      <c r="L75" s="564"/>
      <c r="M75" s="564"/>
      <c r="N75" s="564"/>
      <c r="O75" s="564"/>
    </row>
    <row r="76" spans="1:15" s="510" customFormat="1">
      <c r="A76" s="564"/>
      <c r="B76" s="564"/>
      <c r="C76" s="564"/>
      <c r="D76" s="564"/>
      <c r="E76" s="564"/>
      <c r="F76" s="564"/>
      <c r="G76" s="564"/>
      <c r="H76" s="564"/>
      <c r="I76" s="564"/>
      <c r="J76" s="564"/>
      <c r="K76" s="564"/>
      <c r="L76" s="564"/>
      <c r="M76" s="564"/>
      <c r="N76" s="564"/>
      <c r="O76" s="564"/>
    </row>
    <row r="77" spans="1:15" s="510" customFormat="1">
      <c r="A77" s="564"/>
      <c r="B77" s="564"/>
      <c r="C77" s="564"/>
      <c r="D77" s="564"/>
      <c r="E77" s="564"/>
      <c r="F77" s="564"/>
      <c r="G77" s="564"/>
      <c r="H77" s="564"/>
      <c r="I77" s="564"/>
      <c r="J77" s="564"/>
      <c r="K77" s="564"/>
      <c r="L77" s="564"/>
      <c r="M77" s="564"/>
      <c r="N77" s="564"/>
      <c r="O77" s="564"/>
    </row>
    <row r="78" spans="1:15" s="510" customFormat="1">
      <c r="A78" s="564"/>
      <c r="B78" s="564"/>
      <c r="C78" s="564"/>
      <c r="D78" s="564"/>
      <c r="E78" s="564"/>
      <c r="F78" s="564"/>
      <c r="G78" s="564"/>
      <c r="H78" s="564"/>
      <c r="I78" s="564"/>
      <c r="J78" s="564"/>
      <c r="K78" s="564"/>
      <c r="L78" s="564"/>
      <c r="M78" s="564"/>
      <c r="N78" s="564"/>
      <c r="O78" s="564"/>
    </row>
    <row r="79" spans="1:15" s="510" customFormat="1">
      <c r="A79" s="564"/>
      <c r="B79" s="564"/>
      <c r="C79" s="564"/>
      <c r="D79" s="564"/>
      <c r="E79" s="564"/>
      <c r="F79" s="564"/>
      <c r="G79" s="564"/>
      <c r="H79" s="564"/>
      <c r="I79" s="564"/>
      <c r="J79" s="564"/>
      <c r="K79" s="564"/>
      <c r="L79" s="564"/>
      <c r="M79" s="564"/>
      <c r="N79" s="564"/>
      <c r="O79" s="564"/>
    </row>
    <row r="80" spans="1:15" s="510" customFormat="1">
      <c r="A80" s="564"/>
      <c r="B80" s="564"/>
      <c r="C80" s="564"/>
      <c r="D80" s="564"/>
      <c r="E80" s="564"/>
      <c r="F80" s="564"/>
      <c r="G80" s="564"/>
      <c r="H80" s="564"/>
      <c r="I80" s="564"/>
      <c r="J80" s="564"/>
      <c r="K80" s="564"/>
      <c r="L80" s="564"/>
      <c r="M80" s="564"/>
      <c r="N80" s="564"/>
      <c r="O80" s="564"/>
    </row>
    <row r="81" spans="1:15" s="510" customFormat="1">
      <c r="A81" s="564"/>
      <c r="B81" s="564"/>
      <c r="C81" s="564"/>
      <c r="D81" s="564"/>
      <c r="E81" s="564"/>
      <c r="F81" s="564"/>
      <c r="G81" s="564"/>
      <c r="H81" s="564"/>
      <c r="I81" s="564"/>
      <c r="J81" s="564"/>
      <c r="K81" s="564"/>
      <c r="L81" s="564"/>
      <c r="M81" s="564"/>
      <c r="N81" s="564"/>
      <c r="O81" s="564"/>
    </row>
    <row r="82" spans="1:15" s="510" customFormat="1">
      <c r="A82" s="564"/>
      <c r="B82" s="564"/>
      <c r="C82" s="564"/>
      <c r="D82" s="564"/>
      <c r="E82" s="564"/>
      <c r="F82" s="564"/>
      <c r="G82" s="564"/>
      <c r="H82" s="564"/>
      <c r="I82" s="564"/>
      <c r="J82" s="564"/>
      <c r="K82" s="564"/>
      <c r="L82" s="564"/>
      <c r="M82" s="564"/>
      <c r="N82" s="564"/>
      <c r="O82" s="564"/>
    </row>
    <row r="83" spans="1:15" s="510" customFormat="1">
      <c r="A83" s="564"/>
      <c r="B83" s="564"/>
      <c r="C83" s="564"/>
      <c r="D83" s="564"/>
      <c r="E83" s="564"/>
      <c r="F83" s="564"/>
      <c r="G83" s="564"/>
      <c r="H83" s="564"/>
      <c r="I83" s="564"/>
      <c r="J83" s="564"/>
      <c r="K83" s="564"/>
      <c r="L83" s="564"/>
      <c r="M83" s="564"/>
      <c r="N83" s="564"/>
      <c r="O83" s="564"/>
    </row>
    <row r="84" spans="1:15" s="510" customFormat="1">
      <c r="A84" s="564"/>
      <c r="B84" s="564"/>
      <c r="C84" s="564"/>
      <c r="D84" s="564"/>
      <c r="E84" s="564"/>
      <c r="F84" s="564"/>
      <c r="G84" s="564"/>
      <c r="H84" s="564"/>
      <c r="I84" s="564"/>
      <c r="J84" s="564"/>
      <c r="K84" s="564"/>
      <c r="L84" s="564"/>
      <c r="M84" s="564"/>
      <c r="N84" s="564"/>
      <c r="O84" s="564"/>
    </row>
    <row r="85" spans="1:15" s="510" customFormat="1">
      <c r="A85" s="564"/>
      <c r="B85" s="564"/>
      <c r="C85" s="564"/>
      <c r="D85" s="564"/>
      <c r="E85" s="564"/>
      <c r="F85" s="564"/>
      <c r="G85" s="564"/>
      <c r="H85" s="564"/>
      <c r="I85" s="564"/>
      <c r="J85" s="564"/>
      <c r="K85" s="564"/>
      <c r="L85" s="564"/>
      <c r="M85" s="564"/>
      <c r="N85" s="564"/>
      <c r="O85" s="564"/>
    </row>
    <row r="86" spans="1:15" s="510" customFormat="1">
      <c r="A86" s="564"/>
      <c r="B86" s="564"/>
      <c r="C86" s="564"/>
      <c r="D86" s="564"/>
      <c r="E86" s="564"/>
      <c r="F86" s="564"/>
      <c r="G86" s="564"/>
      <c r="H86" s="564"/>
      <c r="I86" s="564"/>
      <c r="J86" s="564"/>
      <c r="K86" s="564"/>
      <c r="L86" s="564"/>
      <c r="M86" s="564"/>
      <c r="N86" s="564"/>
      <c r="O86" s="564"/>
    </row>
    <row r="87" spans="1:15" s="510" customFormat="1">
      <c r="A87" s="564"/>
      <c r="B87" s="564"/>
      <c r="C87" s="564"/>
      <c r="D87" s="564"/>
      <c r="E87" s="564"/>
      <c r="F87" s="564"/>
      <c r="G87" s="564"/>
      <c r="H87" s="564"/>
      <c r="I87" s="564"/>
      <c r="J87" s="564"/>
      <c r="K87" s="564"/>
      <c r="L87" s="564"/>
      <c r="M87" s="564"/>
      <c r="N87" s="564"/>
      <c r="O87" s="564"/>
    </row>
    <row r="88" spans="1:15" s="510" customFormat="1">
      <c r="A88" s="564"/>
      <c r="B88" s="564"/>
      <c r="C88" s="564"/>
      <c r="D88" s="564"/>
      <c r="E88" s="564"/>
      <c r="F88" s="564"/>
      <c r="G88" s="564"/>
      <c r="H88" s="564"/>
      <c r="I88" s="564"/>
      <c r="J88" s="564"/>
      <c r="K88" s="564"/>
      <c r="L88" s="564"/>
      <c r="M88" s="564"/>
      <c r="N88" s="564"/>
      <c r="O88" s="564"/>
    </row>
    <row r="89" spans="1:15" s="510" customFormat="1">
      <c r="A89" s="564"/>
      <c r="B89" s="564"/>
      <c r="C89" s="564"/>
      <c r="D89" s="564"/>
      <c r="E89" s="564"/>
      <c r="F89" s="564"/>
      <c r="G89" s="564"/>
      <c r="H89" s="564"/>
      <c r="I89" s="564"/>
      <c r="J89" s="564"/>
      <c r="K89" s="564"/>
      <c r="L89" s="564"/>
      <c r="M89" s="564"/>
      <c r="N89" s="564"/>
      <c r="O89" s="564"/>
    </row>
    <row r="90" spans="1:15" s="510" customFormat="1">
      <c r="A90" s="564"/>
      <c r="B90" s="564"/>
      <c r="C90" s="564"/>
      <c r="D90" s="564"/>
      <c r="E90" s="564"/>
      <c r="F90" s="564"/>
      <c r="G90" s="564"/>
      <c r="H90" s="564"/>
      <c r="I90" s="564"/>
      <c r="J90" s="564"/>
      <c r="K90" s="564"/>
      <c r="L90" s="564"/>
      <c r="M90" s="564"/>
      <c r="N90" s="564"/>
      <c r="O90" s="564"/>
    </row>
    <row r="91" spans="1:15" s="510" customFormat="1">
      <c r="A91" s="564"/>
      <c r="B91" s="564"/>
      <c r="C91" s="564"/>
      <c r="D91" s="564"/>
      <c r="E91" s="564"/>
      <c r="F91" s="564"/>
      <c r="G91" s="564"/>
      <c r="H91" s="564"/>
      <c r="I91" s="564"/>
      <c r="J91" s="564"/>
      <c r="K91" s="564"/>
      <c r="L91" s="564"/>
      <c r="M91" s="564"/>
      <c r="N91" s="564"/>
      <c r="O91" s="564"/>
    </row>
    <row r="92" spans="1:15" s="510" customFormat="1">
      <c r="A92" s="564"/>
      <c r="B92" s="564"/>
      <c r="C92" s="564"/>
      <c r="D92" s="564"/>
      <c r="E92" s="564"/>
      <c r="F92" s="564"/>
      <c r="G92" s="564"/>
      <c r="H92" s="564"/>
      <c r="I92" s="564"/>
      <c r="J92" s="564"/>
      <c r="K92" s="564"/>
      <c r="L92" s="564"/>
      <c r="M92" s="564"/>
      <c r="N92" s="564"/>
      <c r="O92" s="564"/>
    </row>
    <row r="93" spans="1:15" s="510" customFormat="1">
      <c r="A93" s="564"/>
      <c r="B93" s="564"/>
      <c r="C93" s="564"/>
      <c r="D93" s="564"/>
      <c r="E93" s="564"/>
      <c r="F93" s="564"/>
      <c r="G93" s="564"/>
      <c r="H93" s="564"/>
      <c r="I93" s="564"/>
      <c r="J93" s="564"/>
      <c r="K93" s="564"/>
      <c r="L93" s="564"/>
      <c r="M93" s="564"/>
      <c r="N93" s="564"/>
      <c r="O93" s="564"/>
    </row>
    <row r="94" spans="1:15" s="510" customFormat="1">
      <c r="A94" s="564"/>
      <c r="B94" s="564"/>
      <c r="C94" s="564"/>
      <c r="D94" s="564"/>
      <c r="E94" s="564"/>
      <c r="F94" s="564"/>
      <c r="G94" s="564"/>
      <c r="H94" s="564"/>
      <c r="I94" s="564"/>
      <c r="J94" s="564"/>
      <c r="K94" s="564"/>
      <c r="L94" s="564"/>
      <c r="M94" s="564"/>
      <c r="N94" s="564"/>
      <c r="O94" s="564"/>
    </row>
    <row r="95" spans="1:15" s="510" customFormat="1">
      <c r="A95" s="564"/>
      <c r="B95" s="564"/>
      <c r="C95" s="564"/>
      <c r="D95" s="564"/>
      <c r="E95" s="564"/>
      <c r="F95" s="564"/>
      <c r="G95" s="564"/>
      <c r="H95" s="564"/>
      <c r="I95" s="564"/>
      <c r="J95" s="564"/>
      <c r="K95" s="564"/>
      <c r="L95" s="564"/>
      <c r="M95" s="564"/>
      <c r="N95" s="564"/>
      <c r="O95" s="564"/>
    </row>
    <row r="96" spans="1:15" s="510" customFormat="1">
      <c r="A96" s="564"/>
      <c r="B96" s="564"/>
      <c r="C96" s="564"/>
      <c r="D96" s="564"/>
      <c r="E96" s="564"/>
      <c r="F96" s="564"/>
      <c r="G96" s="564"/>
      <c r="H96" s="564"/>
      <c r="I96" s="564"/>
      <c r="J96" s="564"/>
      <c r="K96" s="564"/>
      <c r="L96" s="564"/>
      <c r="M96" s="564"/>
      <c r="N96" s="564"/>
      <c r="O96" s="564"/>
    </row>
    <row r="97" spans="1:15" s="510" customFormat="1">
      <c r="A97" s="564"/>
      <c r="B97" s="564"/>
      <c r="C97" s="564"/>
      <c r="D97" s="564"/>
      <c r="E97" s="564"/>
      <c r="F97" s="564"/>
      <c r="G97" s="564"/>
      <c r="H97" s="564"/>
      <c r="I97" s="564"/>
      <c r="J97" s="564"/>
      <c r="K97" s="564"/>
      <c r="L97" s="564"/>
      <c r="M97" s="564"/>
      <c r="N97" s="564"/>
      <c r="O97" s="564"/>
    </row>
    <row r="98" spans="1:15" s="510" customFormat="1">
      <c r="A98" s="564"/>
      <c r="B98" s="564"/>
      <c r="C98" s="564"/>
      <c r="D98" s="564"/>
      <c r="E98" s="564"/>
      <c r="F98" s="564"/>
      <c r="G98" s="564"/>
      <c r="H98" s="564"/>
      <c r="I98" s="564"/>
      <c r="J98" s="564"/>
      <c r="K98" s="564"/>
      <c r="L98" s="564"/>
      <c r="M98" s="564"/>
      <c r="N98" s="564"/>
      <c r="O98" s="564"/>
    </row>
    <row r="99" spans="1:15" s="510" customFormat="1">
      <c r="A99" s="564"/>
      <c r="B99" s="564"/>
      <c r="C99" s="564"/>
      <c r="D99" s="564"/>
      <c r="E99" s="564"/>
      <c r="F99" s="564"/>
      <c r="G99" s="564"/>
      <c r="H99" s="564"/>
      <c r="I99" s="564"/>
      <c r="J99" s="564"/>
      <c r="K99" s="564"/>
      <c r="L99" s="564"/>
      <c r="M99" s="564"/>
      <c r="N99" s="564"/>
      <c r="O99" s="564"/>
    </row>
    <row r="100" spans="1:15" s="510" customFormat="1">
      <c r="A100" s="564"/>
      <c r="B100" s="564"/>
      <c r="C100" s="564"/>
      <c r="D100" s="564"/>
      <c r="E100" s="564"/>
      <c r="F100" s="564"/>
      <c r="G100" s="564"/>
      <c r="H100" s="564"/>
      <c r="I100" s="564"/>
      <c r="J100" s="564"/>
      <c r="K100" s="564"/>
      <c r="L100" s="564"/>
      <c r="M100" s="564"/>
      <c r="N100" s="564"/>
      <c r="O100" s="564"/>
    </row>
    <row r="101" spans="1:15" s="510" customFormat="1">
      <c r="A101" s="564"/>
      <c r="B101" s="564"/>
      <c r="C101" s="564"/>
      <c r="D101" s="564"/>
      <c r="E101" s="564"/>
      <c r="F101" s="564"/>
      <c r="G101" s="564"/>
      <c r="H101" s="564"/>
      <c r="I101" s="564"/>
      <c r="J101" s="564"/>
      <c r="K101" s="564"/>
      <c r="L101" s="564"/>
      <c r="M101" s="564"/>
      <c r="N101" s="564"/>
      <c r="O101" s="564"/>
    </row>
    <row r="102" spans="1:15" s="510" customFormat="1">
      <c r="A102" s="564"/>
      <c r="B102" s="564"/>
      <c r="C102" s="564"/>
      <c r="D102" s="564"/>
      <c r="E102" s="564"/>
      <c r="F102" s="564"/>
      <c r="G102" s="564"/>
      <c r="H102" s="564"/>
      <c r="I102" s="564"/>
      <c r="J102" s="564"/>
      <c r="K102" s="564"/>
      <c r="L102" s="564"/>
      <c r="M102" s="564"/>
      <c r="N102" s="564"/>
      <c r="O102" s="564"/>
    </row>
    <row r="103" spans="1:15" s="510" customFormat="1">
      <c r="A103" s="564"/>
      <c r="B103" s="564"/>
      <c r="C103" s="564"/>
      <c r="D103" s="564"/>
      <c r="E103" s="564"/>
      <c r="F103" s="564"/>
      <c r="G103" s="564"/>
      <c r="H103" s="564"/>
      <c r="I103" s="564"/>
      <c r="J103" s="564"/>
      <c r="K103" s="564"/>
      <c r="L103" s="564"/>
      <c r="M103" s="564"/>
      <c r="N103" s="564"/>
      <c r="O103" s="564"/>
    </row>
    <row r="104" spans="1:15" s="510" customFormat="1">
      <c r="A104" s="564"/>
      <c r="B104" s="564"/>
      <c r="C104" s="564"/>
      <c r="D104" s="564"/>
      <c r="E104" s="564"/>
      <c r="F104" s="564"/>
      <c r="G104" s="564"/>
      <c r="H104" s="564"/>
      <c r="I104" s="564"/>
      <c r="J104" s="564"/>
      <c r="K104" s="564"/>
      <c r="L104" s="564"/>
      <c r="M104" s="564"/>
      <c r="N104" s="564"/>
      <c r="O104" s="564"/>
    </row>
    <row r="105" spans="1:15" s="510" customFormat="1">
      <c r="A105" s="564"/>
      <c r="B105" s="564"/>
      <c r="C105" s="564"/>
      <c r="D105" s="564"/>
      <c r="E105" s="564"/>
      <c r="F105" s="564"/>
      <c r="G105" s="564"/>
      <c r="H105" s="564"/>
      <c r="I105" s="564"/>
      <c r="J105" s="564"/>
      <c r="K105" s="564"/>
      <c r="L105" s="564"/>
      <c r="M105" s="564"/>
      <c r="N105" s="564"/>
      <c r="O105" s="564"/>
    </row>
    <row r="106" spans="1:15" s="510" customFormat="1">
      <c r="A106" s="564"/>
      <c r="B106" s="564"/>
      <c r="C106" s="564"/>
      <c r="D106" s="564"/>
      <c r="E106" s="564"/>
      <c r="F106" s="564"/>
      <c r="G106" s="564"/>
      <c r="H106" s="564"/>
      <c r="I106" s="564"/>
      <c r="J106" s="564"/>
      <c r="K106" s="564"/>
      <c r="L106" s="564"/>
      <c r="M106" s="564"/>
      <c r="N106" s="564"/>
      <c r="O106" s="564"/>
    </row>
    <row r="107" spans="1:15" s="510" customFormat="1"/>
    <row r="108" spans="1:15" s="510" customFormat="1"/>
    <row r="109" spans="1:15" s="510" customFormat="1"/>
    <row r="110" spans="1:15" s="510" customFormat="1"/>
    <row r="111" spans="1:15" s="510" customFormat="1"/>
    <row r="112" spans="1:15"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
      <c r="A350" s="484">
        <f>A2</f>
        <v>0</v>
      </c>
      <c r="B350" s="484" t="s">
        <v>1757</v>
      </c>
      <c r="C350" s="484" t="s">
        <v>1757</v>
      </c>
      <c r="D350" s="484" t="s">
        <v>1757</v>
      </c>
      <c r="E350" s="484">
        <v>11111</v>
      </c>
      <c r="F350" s="484" t="s">
        <v>67</v>
      </c>
      <c r="G350" s="484">
        <f>SUM(G2:G349)</f>
        <v>0</v>
      </c>
      <c r="H350" s="484">
        <f t="shared" ref="H350:L350" si="0">SUM(H2:H349)</f>
        <v>0</v>
      </c>
      <c r="I350" s="484">
        <f t="shared" si="0"/>
        <v>0</v>
      </c>
      <c r="J350" s="484">
        <f t="shared" si="0"/>
        <v>0</v>
      </c>
      <c r="K350" s="484">
        <f t="shared" si="0"/>
        <v>0</v>
      </c>
      <c r="L350" s="508">
        <f t="shared" si="0"/>
        <v>0</v>
      </c>
      <c r="M350" s="514">
        <v>1</v>
      </c>
      <c r="N350" s="514">
        <v>1</v>
      </c>
      <c r="O350" s="514">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c r="A1" s="515" t="s">
        <v>154</v>
      </c>
      <c r="B1" s="515" t="s">
        <v>155</v>
      </c>
      <c r="C1" s="515" t="s">
        <v>781</v>
      </c>
      <c r="D1" s="515" t="s">
        <v>226</v>
      </c>
      <c r="E1" s="515" t="s">
        <v>782</v>
      </c>
      <c r="F1" s="515" t="s">
        <v>783</v>
      </c>
      <c r="G1" s="515" t="s">
        <v>784</v>
      </c>
      <c r="H1" s="515" t="s">
        <v>785</v>
      </c>
      <c r="I1" s="515" t="s">
        <v>786</v>
      </c>
      <c r="J1" s="515" t="s">
        <v>787</v>
      </c>
      <c r="K1" s="515" t="s">
        <v>788</v>
      </c>
      <c r="L1" s="515" t="s">
        <v>789</v>
      </c>
      <c r="M1" s="515" t="s">
        <v>790</v>
      </c>
      <c r="N1" s="515" t="s">
        <v>791</v>
      </c>
      <c r="O1" s="515" t="s">
        <v>792</v>
      </c>
      <c r="P1" s="515" t="s">
        <v>793</v>
      </c>
      <c r="Q1" s="515" t="s">
        <v>794</v>
      </c>
      <c r="R1" s="515" t="s">
        <v>795</v>
      </c>
      <c r="S1" s="515" t="s">
        <v>796</v>
      </c>
      <c r="T1" s="515" t="s">
        <v>797</v>
      </c>
      <c r="U1" s="515" t="s">
        <v>798</v>
      </c>
      <c r="V1" s="515" t="s">
        <v>799</v>
      </c>
      <c r="W1" s="515" t="s">
        <v>800</v>
      </c>
      <c r="X1" s="515" t="s">
        <v>801</v>
      </c>
      <c r="Y1" s="515" t="s">
        <v>802</v>
      </c>
      <c r="Z1" s="515" t="s">
        <v>803</v>
      </c>
      <c r="AA1" s="515" t="s">
        <v>804</v>
      </c>
      <c r="AB1" s="515" t="s">
        <v>805</v>
      </c>
      <c r="AC1" s="515" t="s">
        <v>806</v>
      </c>
      <c r="AD1" s="515" t="s">
        <v>807</v>
      </c>
      <c r="AE1" s="515" t="s">
        <v>808</v>
      </c>
      <c r="AF1" s="515" t="s">
        <v>809</v>
      </c>
      <c r="AG1" s="515" t="s">
        <v>810</v>
      </c>
      <c r="AH1" s="515" t="s">
        <v>811</v>
      </c>
      <c r="AI1" s="515" t="s">
        <v>812</v>
      </c>
      <c r="AJ1" s="515" t="s">
        <v>813</v>
      </c>
      <c r="AK1" s="515" t="s">
        <v>814</v>
      </c>
      <c r="AL1" s="515" t="s">
        <v>815</v>
      </c>
      <c r="AM1" s="515" t="s">
        <v>816</v>
      </c>
      <c r="AN1" s="515" t="s">
        <v>817</v>
      </c>
      <c r="AO1" s="515" t="s">
        <v>818</v>
      </c>
      <c r="AP1" s="515" t="s">
        <v>819</v>
      </c>
      <c r="AQ1" s="515" t="s">
        <v>820</v>
      </c>
      <c r="AR1" s="515" t="s">
        <v>821</v>
      </c>
      <c r="AS1" s="515" t="s">
        <v>822</v>
      </c>
      <c r="AT1" s="515" t="s">
        <v>823</v>
      </c>
      <c r="AU1" s="515" t="s">
        <v>824</v>
      </c>
      <c r="AV1" s="515" t="s">
        <v>825</v>
      </c>
      <c r="AW1" s="515" t="s">
        <v>826</v>
      </c>
      <c r="AX1" s="515" t="s">
        <v>827</v>
      </c>
      <c r="AY1" s="515" t="s">
        <v>828</v>
      </c>
      <c r="AZ1" s="515" t="s">
        <v>829</v>
      </c>
      <c r="BA1" s="515" t="s">
        <v>830</v>
      </c>
      <c r="BB1" s="515" t="s">
        <v>831</v>
      </c>
      <c r="BC1" s="515" t="s">
        <v>832</v>
      </c>
      <c r="BD1" s="515" t="s">
        <v>833</v>
      </c>
      <c r="BE1" s="515" t="s">
        <v>834</v>
      </c>
      <c r="BF1" s="515" t="s">
        <v>835</v>
      </c>
      <c r="BG1" s="515" t="s">
        <v>836</v>
      </c>
      <c r="BH1" s="515" t="s">
        <v>837</v>
      </c>
      <c r="BI1" s="515" t="s">
        <v>838</v>
      </c>
      <c r="BJ1" s="515" t="s">
        <v>839</v>
      </c>
      <c r="BK1" s="515" t="s">
        <v>840</v>
      </c>
      <c r="BL1" s="515" t="s">
        <v>841</v>
      </c>
      <c r="BM1" s="515" t="s">
        <v>842</v>
      </c>
      <c r="BN1" s="515" t="s">
        <v>843</v>
      </c>
      <c r="BO1" s="515" t="s">
        <v>844</v>
      </c>
      <c r="BP1" s="515" t="s">
        <v>845</v>
      </c>
      <c r="BQ1" s="515" t="s">
        <v>846</v>
      </c>
      <c r="BR1" s="515" t="s">
        <v>847</v>
      </c>
      <c r="BS1" s="515" t="s">
        <v>848</v>
      </c>
      <c r="BT1" s="515" t="s">
        <v>849</v>
      </c>
      <c r="BU1" s="515" t="s">
        <v>850</v>
      </c>
      <c r="BV1" s="515" t="s">
        <v>851</v>
      </c>
      <c r="BW1" s="515" t="s">
        <v>852</v>
      </c>
      <c r="BX1" s="515" t="s">
        <v>853</v>
      </c>
      <c r="BY1" s="515" t="s">
        <v>854</v>
      </c>
      <c r="BZ1" s="515" t="s">
        <v>855</v>
      </c>
      <c r="CA1" s="515" t="s">
        <v>856</v>
      </c>
      <c r="CB1" s="515" t="s">
        <v>857</v>
      </c>
      <c r="CC1" s="515" t="s">
        <v>858</v>
      </c>
      <c r="CD1" s="515" t="s">
        <v>859</v>
      </c>
      <c r="CE1" s="515" t="s">
        <v>860</v>
      </c>
      <c r="CF1" s="515" t="s">
        <v>861</v>
      </c>
      <c r="CG1" s="515" t="s">
        <v>862</v>
      </c>
      <c r="CH1" s="515" t="s">
        <v>863</v>
      </c>
      <c r="CI1" s="515" t="s">
        <v>864</v>
      </c>
      <c r="CJ1" s="515" t="s">
        <v>865</v>
      </c>
      <c r="CK1" s="515" t="s">
        <v>866</v>
      </c>
      <c r="CL1" s="515" t="s">
        <v>867</v>
      </c>
      <c r="CM1" s="515" t="s">
        <v>868</v>
      </c>
      <c r="CN1" s="515" t="s">
        <v>869</v>
      </c>
      <c r="CO1" s="515" t="s">
        <v>870</v>
      </c>
      <c r="CP1" s="515" t="s">
        <v>871</v>
      </c>
      <c r="CQ1" s="515" t="s">
        <v>872</v>
      </c>
      <c r="CR1" s="515" t="s">
        <v>873</v>
      </c>
      <c r="CS1" s="515" t="s">
        <v>874</v>
      </c>
      <c r="CT1" s="515" t="s">
        <v>875</v>
      </c>
      <c r="CU1" s="515" t="s">
        <v>876</v>
      </c>
      <c r="CV1" s="515" t="s">
        <v>877</v>
      </c>
      <c r="CW1" s="515" t="s">
        <v>878</v>
      </c>
      <c r="CX1" s="515" t="s">
        <v>879</v>
      </c>
      <c r="CY1" s="515" t="s">
        <v>880</v>
      </c>
      <c r="CZ1" s="515" t="s">
        <v>881</v>
      </c>
      <c r="DA1" s="515" t="s">
        <v>882</v>
      </c>
      <c r="DB1" s="515" t="s">
        <v>883</v>
      </c>
      <c r="DC1" s="515" t="s">
        <v>884</v>
      </c>
      <c r="DD1" s="515" t="s">
        <v>885</v>
      </c>
      <c r="DE1" s="515" t="s">
        <v>886</v>
      </c>
      <c r="DF1" s="515" t="s">
        <v>887</v>
      </c>
      <c r="DG1" s="515" t="s">
        <v>888</v>
      </c>
      <c r="DH1" s="515" t="s">
        <v>889</v>
      </c>
      <c r="DI1" s="515" t="s">
        <v>273</v>
      </c>
      <c r="DJ1" s="515" t="s">
        <v>274</v>
      </c>
      <c r="DK1" s="516" t="s">
        <v>275</v>
      </c>
    </row>
    <row r="2" spans="1:11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c r="CA2" s="549"/>
      <c r="CB2" s="549"/>
      <c r="CC2" s="549"/>
      <c r="CD2" s="549"/>
      <c r="CE2" s="549"/>
      <c r="CF2" s="549"/>
      <c r="CG2" s="549"/>
      <c r="CH2" s="549"/>
      <c r="CI2" s="549"/>
      <c r="CJ2" s="549"/>
      <c r="CK2" s="549"/>
      <c r="CL2" s="549"/>
      <c r="CM2" s="549"/>
      <c r="CN2" s="549"/>
      <c r="CO2" s="549"/>
      <c r="CP2" s="549"/>
      <c r="CQ2" s="549"/>
      <c r="CR2" s="549"/>
      <c r="CS2" s="549"/>
      <c r="CT2" s="549"/>
      <c r="CU2" s="549"/>
      <c r="CV2" s="549"/>
      <c r="CW2" s="549"/>
      <c r="CX2" s="549"/>
      <c r="CY2" s="549"/>
      <c r="CZ2" s="549"/>
      <c r="DA2" s="549"/>
      <c r="DB2" s="549"/>
      <c r="DC2" s="549"/>
      <c r="DD2" s="549"/>
      <c r="DE2" s="549"/>
      <c r="DF2" s="549"/>
      <c r="DG2" s="549"/>
      <c r="DH2" s="549"/>
      <c r="DI2" s="549"/>
      <c r="DJ2" s="549"/>
      <c r="DK2" s="549"/>
    </row>
    <row r="3" spans="1:11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c r="CA3" s="549"/>
      <c r="CB3" s="549"/>
      <c r="CC3" s="549"/>
      <c r="CD3" s="549"/>
      <c r="CE3" s="549"/>
      <c r="CF3" s="549"/>
      <c r="CG3" s="549"/>
      <c r="CH3" s="549"/>
      <c r="CI3" s="549"/>
      <c r="CJ3" s="549"/>
      <c r="CK3" s="549"/>
      <c r="CL3" s="549"/>
      <c r="CM3" s="549"/>
      <c r="CN3" s="549"/>
      <c r="CO3" s="549"/>
      <c r="CP3" s="549"/>
      <c r="CQ3" s="549"/>
      <c r="CR3" s="549"/>
      <c r="CS3" s="549"/>
      <c r="CT3" s="549"/>
      <c r="CU3" s="549"/>
      <c r="CV3" s="549"/>
      <c r="CW3" s="549"/>
      <c r="CX3" s="549"/>
      <c r="CY3" s="549"/>
      <c r="CZ3" s="549"/>
      <c r="DA3" s="549"/>
      <c r="DB3" s="549"/>
      <c r="DC3" s="549"/>
      <c r="DD3" s="549"/>
      <c r="DE3" s="549"/>
      <c r="DF3" s="549"/>
      <c r="DG3" s="549"/>
      <c r="DH3" s="549"/>
      <c r="DI3" s="549"/>
      <c r="DJ3" s="549"/>
      <c r="DK3" s="549"/>
    </row>
    <row r="4" spans="1:11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c r="CA4" s="549"/>
      <c r="CB4" s="549"/>
      <c r="CC4" s="549"/>
      <c r="CD4" s="549"/>
      <c r="CE4" s="549"/>
      <c r="CF4" s="549"/>
      <c r="CG4" s="549"/>
      <c r="CH4" s="549"/>
      <c r="CI4" s="549"/>
      <c r="CJ4" s="549"/>
      <c r="CK4" s="549"/>
      <c r="CL4" s="549"/>
      <c r="CM4" s="549"/>
      <c r="CN4" s="549"/>
      <c r="CO4" s="549"/>
      <c r="CP4" s="549"/>
      <c r="CQ4" s="549"/>
      <c r="CR4" s="549"/>
      <c r="CS4" s="549"/>
      <c r="CT4" s="549"/>
      <c r="CU4" s="549"/>
      <c r="CV4" s="549"/>
      <c r="CW4" s="549"/>
      <c r="CX4" s="549"/>
      <c r="CY4" s="549"/>
      <c r="CZ4" s="549"/>
      <c r="DA4" s="549"/>
      <c r="DB4" s="549"/>
      <c r="DC4" s="549"/>
      <c r="DD4" s="549"/>
      <c r="DE4" s="549"/>
      <c r="DF4" s="549"/>
      <c r="DG4" s="549"/>
      <c r="DH4" s="549"/>
      <c r="DI4" s="549"/>
      <c r="DJ4" s="549"/>
      <c r="DK4" s="549"/>
    </row>
    <row r="5" spans="1:11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c r="CA5" s="549"/>
      <c r="CB5" s="549"/>
      <c r="CC5" s="549"/>
      <c r="CD5" s="549"/>
      <c r="CE5" s="549"/>
      <c r="CF5" s="549"/>
      <c r="CG5" s="549"/>
      <c r="CH5" s="549"/>
      <c r="CI5" s="549"/>
      <c r="CJ5" s="549"/>
      <c r="CK5" s="549"/>
      <c r="CL5" s="549"/>
      <c r="CM5" s="549"/>
      <c r="CN5" s="549"/>
      <c r="CO5" s="549"/>
      <c r="CP5" s="549"/>
      <c r="CQ5" s="549"/>
      <c r="CR5" s="549"/>
      <c r="CS5" s="549"/>
      <c r="CT5" s="549"/>
      <c r="CU5" s="549"/>
      <c r="CV5" s="549"/>
      <c r="CW5" s="549"/>
      <c r="CX5" s="549"/>
      <c r="CY5" s="549"/>
      <c r="CZ5" s="549"/>
      <c r="DA5" s="549"/>
      <c r="DB5" s="549"/>
      <c r="DC5" s="549"/>
      <c r="DD5" s="549"/>
      <c r="DE5" s="549"/>
      <c r="DF5" s="549"/>
      <c r="DG5" s="549"/>
      <c r="DH5" s="549"/>
      <c r="DI5" s="549"/>
      <c r="DJ5" s="549"/>
      <c r="DK5" s="549"/>
    </row>
    <row r="6" spans="1:11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c r="CA6" s="549"/>
      <c r="CB6" s="549"/>
      <c r="CC6" s="549"/>
      <c r="CD6" s="549"/>
      <c r="CE6" s="549"/>
      <c r="CF6" s="549"/>
      <c r="CG6" s="549"/>
      <c r="CH6" s="549"/>
      <c r="CI6" s="549"/>
      <c r="CJ6" s="549"/>
      <c r="CK6" s="549"/>
      <c r="CL6" s="549"/>
      <c r="CM6" s="549"/>
      <c r="CN6" s="549"/>
      <c r="CO6" s="549"/>
      <c r="CP6" s="549"/>
      <c r="CQ6" s="549"/>
      <c r="CR6" s="549"/>
      <c r="CS6" s="549"/>
      <c r="CT6" s="549"/>
      <c r="CU6" s="549"/>
      <c r="CV6" s="549"/>
      <c r="CW6" s="549"/>
      <c r="CX6" s="549"/>
      <c r="CY6" s="549"/>
      <c r="CZ6" s="549"/>
      <c r="DA6" s="549"/>
      <c r="DB6" s="549"/>
      <c r="DC6" s="549"/>
      <c r="DD6" s="549"/>
      <c r="DE6" s="549"/>
      <c r="DF6" s="549"/>
      <c r="DG6" s="549"/>
      <c r="DH6" s="549"/>
      <c r="DI6" s="549"/>
      <c r="DJ6" s="549"/>
      <c r="DK6" s="549"/>
    </row>
    <row r="7" spans="1:11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c r="CA7" s="549"/>
      <c r="CB7" s="549"/>
      <c r="CC7" s="549"/>
      <c r="CD7" s="549"/>
      <c r="CE7" s="549"/>
      <c r="CF7" s="549"/>
      <c r="CG7" s="549"/>
      <c r="CH7" s="549"/>
      <c r="CI7" s="549"/>
      <c r="CJ7" s="549"/>
      <c r="CK7" s="549"/>
      <c r="CL7" s="549"/>
      <c r="CM7" s="549"/>
      <c r="CN7" s="549"/>
      <c r="CO7" s="549"/>
      <c r="CP7" s="549"/>
      <c r="CQ7" s="549"/>
      <c r="CR7" s="549"/>
      <c r="CS7" s="549"/>
      <c r="CT7" s="549"/>
      <c r="CU7" s="549"/>
      <c r="CV7" s="549"/>
      <c r="CW7" s="549"/>
      <c r="CX7" s="549"/>
      <c r="CY7" s="549"/>
      <c r="CZ7" s="549"/>
      <c r="DA7" s="549"/>
      <c r="DB7" s="549"/>
      <c r="DC7" s="549"/>
      <c r="DD7" s="549"/>
      <c r="DE7" s="549"/>
      <c r="DF7" s="549"/>
      <c r="DG7" s="549"/>
      <c r="DH7" s="549"/>
      <c r="DI7" s="549"/>
      <c r="DJ7" s="549"/>
      <c r="DK7" s="549"/>
    </row>
    <row r="8" spans="1:11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c r="CA8" s="549"/>
      <c r="CB8" s="549"/>
      <c r="CC8" s="549"/>
      <c r="CD8" s="549"/>
      <c r="CE8" s="549"/>
      <c r="CF8" s="549"/>
      <c r="CG8" s="549"/>
      <c r="CH8" s="549"/>
      <c r="CI8" s="549"/>
      <c r="CJ8" s="549"/>
      <c r="CK8" s="549"/>
      <c r="CL8" s="549"/>
      <c r="CM8" s="549"/>
      <c r="CN8" s="549"/>
      <c r="CO8" s="549"/>
      <c r="CP8" s="549"/>
      <c r="CQ8" s="549"/>
      <c r="CR8" s="549"/>
      <c r="CS8" s="549"/>
      <c r="CT8" s="549"/>
      <c r="CU8" s="549"/>
      <c r="CV8" s="549"/>
      <c r="CW8" s="549"/>
      <c r="CX8" s="549"/>
      <c r="CY8" s="549"/>
      <c r="CZ8" s="549"/>
      <c r="DA8" s="549"/>
      <c r="DB8" s="549"/>
      <c r="DC8" s="549"/>
      <c r="DD8" s="549"/>
      <c r="DE8" s="549"/>
      <c r="DF8" s="549"/>
      <c r="DG8" s="549"/>
      <c r="DH8" s="549"/>
      <c r="DI8" s="549"/>
      <c r="DJ8" s="549"/>
      <c r="DK8" s="549"/>
    </row>
    <row r="9" spans="1:11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c r="CA9" s="549"/>
      <c r="CB9" s="549"/>
      <c r="CC9" s="549"/>
      <c r="CD9" s="549"/>
      <c r="CE9" s="549"/>
      <c r="CF9" s="549"/>
      <c r="CG9" s="549"/>
      <c r="CH9" s="549"/>
      <c r="CI9" s="549"/>
      <c r="CJ9" s="549"/>
      <c r="CK9" s="549"/>
      <c r="CL9" s="549"/>
      <c r="CM9" s="549"/>
      <c r="CN9" s="549"/>
      <c r="CO9" s="549"/>
      <c r="CP9" s="549"/>
      <c r="CQ9" s="549"/>
      <c r="CR9" s="549"/>
      <c r="CS9" s="549"/>
      <c r="CT9" s="549"/>
      <c r="CU9" s="549"/>
      <c r="CV9" s="549"/>
      <c r="CW9" s="549"/>
      <c r="CX9" s="549"/>
      <c r="CY9" s="549"/>
      <c r="CZ9" s="549"/>
      <c r="DA9" s="549"/>
      <c r="DB9" s="549"/>
      <c r="DC9" s="549"/>
      <c r="DD9" s="549"/>
      <c r="DE9" s="549"/>
      <c r="DF9" s="549"/>
      <c r="DG9" s="549"/>
      <c r="DH9" s="549"/>
      <c r="DI9" s="549"/>
      <c r="DJ9" s="549"/>
      <c r="DK9" s="549"/>
    </row>
    <row r="10" spans="1:11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c r="CA10" s="549"/>
      <c r="CB10" s="549"/>
      <c r="CC10" s="549"/>
      <c r="CD10" s="549"/>
      <c r="CE10" s="549"/>
      <c r="CF10" s="549"/>
      <c r="CG10" s="549"/>
      <c r="CH10" s="549"/>
      <c r="CI10" s="549"/>
      <c r="CJ10" s="549"/>
      <c r="CK10" s="549"/>
      <c r="CL10" s="549"/>
      <c r="CM10" s="549"/>
      <c r="CN10" s="549"/>
      <c r="CO10" s="549"/>
      <c r="CP10" s="549"/>
      <c r="CQ10" s="549"/>
      <c r="CR10" s="549"/>
      <c r="CS10" s="549"/>
      <c r="CT10" s="549"/>
      <c r="CU10" s="549"/>
      <c r="CV10" s="549"/>
      <c r="CW10" s="549"/>
      <c r="CX10" s="549"/>
      <c r="CY10" s="549"/>
      <c r="CZ10" s="549"/>
      <c r="DA10" s="549"/>
      <c r="DB10" s="549"/>
      <c r="DC10" s="549"/>
      <c r="DD10" s="549"/>
      <c r="DE10" s="549"/>
      <c r="DF10" s="549"/>
      <c r="DG10" s="549"/>
      <c r="DH10" s="549"/>
      <c r="DI10" s="549"/>
      <c r="DJ10" s="549"/>
      <c r="DK10" s="549"/>
    </row>
    <row r="11" spans="1:11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c r="CA11" s="549"/>
      <c r="CB11" s="549"/>
      <c r="CC11" s="549"/>
      <c r="CD11" s="549"/>
      <c r="CE11" s="549"/>
      <c r="CF11" s="549"/>
      <c r="CG11" s="549"/>
      <c r="CH11" s="549"/>
      <c r="CI11" s="549"/>
      <c r="CJ11" s="549"/>
      <c r="CK11" s="549"/>
      <c r="CL11" s="549"/>
      <c r="CM11" s="549"/>
      <c r="CN11" s="549"/>
      <c r="CO11" s="549"/>
      <c r="CP11" s="549"/>
      <c r="CQ11" s="549"/>
      <c r="CR11" s="549"/>
      <c r="CS11" s="549"/>
      <c r="CT11" s="549"/>
      <c r="CU11" s="549"/>
      <c r="CV11" s="549"/>
      <c r="CW11" s="549"/>
      <c r="CX11" s="549"/>
      <c r="CY11" s="549"/>
      <c r="CZ11" s="549"/>
      <c r="DA11" s="549"/>
      <c r="DB11" s="549"/>
      <c r="DC11" s="549"/>
      <c r="DD11" s="549"/>
      <c r="DE11" s="549"/>
      <c r="DF11" s="549"/>
      <c r="DG11" s="549"/>
      <c r="DH11" s="549"/>
      <c r="DI11" s="549"/>
      <c r="DJ11" s="549"/>
      <c r="DK11" s="549"/>
    </row>
    <row r="12" spans="1:11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c r="CA12" s="549"/>
      <c r="CB12" s="549"/>
      <c r="CC12" s="549"/>
      <c r="CD12" s="549"/>
      <c r="CE12" s="549"/>
      <c r="CF12" s="549"/>
      <c r="CG12" s="549"/>
      <c r="CH12" s="549"/>
      <c r="CI12" s="549"/>
      <c r="CJ12" s="549"/>
      <c r="CK12" s="549"/>
      <c r="CL12" s="549"/>
      <c r="CM12" s="549"/>
      <c r="CN12" s="549"/>
      <c r="CO12" s="549"/>
      <c r="CP12" s="549"/>
      <c r="CQ12" s="549"/>
      <c r="CR12" s="549"/>
      <c r="CS12" s="549"/>
      <c r="CT12" s="549"/>
      <c r="CU12" s="549"/>
      <c r="CV12" s="549"/>
      <c r="CW12" s="549"/>
      <c r="CX12" s="549"/>
      <c r="CY12" s="549"/>
      <c r="CZ12" s="549"/>
      <c r="DA12" s="549"/>
      <c r="DB12" s="549"/>
      <c r="DC12" s="549"/>
      <c r="DD12" s="549"/>
      <c r="DE12" s="549"/>
      <c r="DF12" s="549"/>
      <c r="DG12" s="549"/>
      <c r="DH12" s="549"/>
      <c r="DI12" s="549"/>
      <c r="DJ12" s="549"/>
      <c r="DK12" s="549"/>
    </row>
    <row r="13" spans="1:11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c r="CA13" s="549"/>
      <c r="CB13" s="549"/>
      <c r="CC13" s="549"/>
      <c r="CD13" s="549"/>
      <c r="CE13" s="549"/>
      <c r="CF13" s="549"/>
      <c r="CG13" s="549"/>
      <c r="CH13" s="549"/>
      <c r="CI13" s="549"/>
      <c r="CJ13" s="549"/>
      <c r="CK13" s="549"/>
      <c r="CL13" s="549"/>
      <c r="CM13" s="549"/>
      <c r="CN13" s="549"/>
      <c r="CO13" s="549"/>
      <c r="CP13" s="549"/>
      <c r="CQ13" s="549"/>
      <c r="CR13" s="549"/>
      <c r="CS13" s="549"/>
      <c r="CT13" s="549"/>
      <c r="CU13" s="549"/>
      <c r="CV13" s="549"/>
      <c r="CW13" s="549"/>
      <c r="CX13" s="549"/>
      <c r="CY13" s="549"/>
      <c r="CZ13" s="549"/>
      <c r="DA13" s="549"/>
      <c r="DB13" s="549"/>
      <c r="DC13" s="549"/>
      <c r="DD13" s="549"/>
      <c r="DE13" s="549"/>
      <c r="DF13" s="549"/>
      <c r="DG13" s="549"/>
      <c r="DH13" s="549"/>
      <c r="DI13" s="549"/>
      <c r="DJ13" s="549"/>
      <c r="DK13" s="549"/>
    </row>
    <row r="14" spans="1:11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c r="CA14" s="549"/>
      <c r="CB14" s="549"/>
      <c r="CC14" s="549"/>
      <c r="CD14" s="549"/>
      <c r="CE14" s="549"/>
      <c r="CF14" s="549"/>
      <c r="CG14" s="549"/>
      <c r="CH14" s="549"/>
      <c r="CI14" s="549"/>
      <c r="CJ14" s="549"/>
      <c r="CK14" s="549"/>
      <c r="CL14" s="549"/>
      <c r="CM14" s="549"/>
      <c r="CN14" s="549"/>
      <c r="CO14" s="549"/>
      <c r="CP14" s="549"/>
      <c r="CQ14" s="549"/>
      <c r="CR14" s="549"/>
      <c r="CS14" s="549"/>
      <c r="CT14" s="549"/>
      <c r="CU14" s="549"/>
      <c r="CV14" s="549"/>
      <c r="CW14" s="549"/>
      <c r="CX14" s="549"/>
      <c r="CY14" s="549"/>
      <c r="CZ14" s="549"/>
      <c r="DA14" s="549"/>
      <c r="DB14" s="549"/>
      <c r="DC14" s="549"/>
      <c r="DD14" s="549"/>
      <c r="DE14" s="549"/>
      <c r="DF14" s="549"/>
      <c r="DG14" s="549"/>
      <c r="DH14" s="549"/>
      <c r="DI14" s="549"/>
      <c r="DJ14" s="549"/>
      <c r="DK14" s="549"/>
    </row>
    <row r="15" spans="1:11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c r="CA15" s="549"/>
      <c r="CB15" s="549"/>
      <c r="CC15" s="549"/>
      <c r="CD15" s="549"/>
      <c r="CE15" s="549"/>
      <c r="CF15" s="549"/>
      <c r="CG15" s="549"/>
      <c r="CH15" s="549"/>
      <c r="CI15" s="549"/>
      <c r="CJ15" s="549"/>
      <c r="CK15" s="549"/>
      <c r="CL15" s="549"/>
      <c r="CM15" s="549"/>
      <c r="CN15" s="549"/>
      <c r="CO15" s="549"/>
      <c r="CP15" s="549"/>
      <c r="CQ15" s="549"/>
      <c r="CR15" s="549"/>
      <c r="CS15" s="549"/>
      <c r="CT15" s="549"/>
      <c r="CU15" s="549"/>
      <c r="CV15" s="549"/>
      <c r="CW15" s="549"/>
      <c r="CX15" s="549"/>
      <c r="CY15" s="549"/>
      <c r="CZ15" s="549"/>
      <c r="DA15" s="549"/>
      <c r="DB15" s="549"/>
      <c r="DC15" s="549"/>
      <c r="DD15" s="549"/>
      <c r="DE15" s="549"/>
      <c r="DF15" s="549"/>
      <c r="DG15" s="549"/>
      <c r="DH15" s="549"/>
      <c r="DI15" s="549"/>
      <c r="DJ15" s="549"/>
      <c r="DK15" s="549"/>
    </row>
    <row r="16" spans="1:11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c r="CA16" s="549"/>
      <c r="CB16" s="549"/>
      <c r="CC16" s="549"/>
      <c r="CD16" s="549"/>
      <c r="CE16" s="549"/>
      <c r="CF16" s="549"/>
      <c r="CG16" s="549"/>
      <c r="CH16" s="549"/>
      <c r="CI16" s="549"/>
      <c r="CJ16" s="549"/>
      <c r="CK16" s="549"/>
      <c r="CL16" s="549"/>
      <c r="CM16" s="549"/>
      <c r="CN16" s="549"/>
      <c r="CO16" s="549"/>
      <c r="CP16" s="549"/>
      <c r="CQ16" s="549"/>
      <c r="CR16" s="549"/>
      <c r="CS16" s="549"/>
      <c r="CT16" s="549"/>
      <c r="CU16" s="549"/>
      <c r="CV16" s="549"/>
      <c r="CW16" s="549"/>
      <c r="CX16" s="549"/>
      <c r="CY16" s="549"/>
      <c r="CZ16" s="549"/>
      <c r="DA16" s="549"/>
      <c r="DB16" s="549"/>
      <c r="DC16" s="549"/>
      <c r="DD16" s="549"/>
      <c r="DE16" s="549"/>
      <c r="DF16" s="549"/>
      <c r="DG16" s="549"/>
      <c r="DH16" s="549"/>
      <c r="DI16" s="549"/>
      <c r="DJ16" s="549"/>
      <c r="DK16" s="549"/>
    </row>
    <row r="17" spans="1:11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c r="CA17" s="549"/>
      <c r="CB17" s="549"/>
      <c r="CC17" s="549"/>
      <c r="CD17" s="549"/>
      <c r="CE17" s="549"/>
      <c r="CF17" s="549"/>
      <c r="CG17" s="549"/>
      <c r="CH17" s="549"/>
      <c r="CI17" s="549"/>
      <c r="CJ17" s="549"/>
      <c r="CK17" s="549"/>
      <c r="CL17" s="549"/>
      <c r="CM17" s="549"/>
      <c r="CN17" s="549"/>
      <c r="CO17" s="549"/>
      <c r="CP17" s="549"/>
      <c r="CQ17" s="549"/>
      <c r="CR17" s="549"/>
      <c r="CS17" s="549"/>
      <c r="CT17" s="549"/>
      <c r="CU17" s="549"/>
      <c r="CV17" s="549"/>
      <c r="CW17" s="549"/>
      <c r="CX17" s="549"/>
      <c r="CY17" s="549"/>
      <c r="CZ17" s="549"/>
      <c r="DA17" s="549"/>
      <c r="DB17" s="549"/>
      <c r="DC17" s="549"/>
      <c r="DD17" s="549"/>
      <c r="DE17" s="549"/>
      <c r="DF17" s="549"/>
      <c r="DG17" s="549"/>
      <c r="DH17" s="549"/>
      <c r="DI17" s="549"/>
      <c r="DJ17" s="549"/>
      <c r="DK17" s="549"/>
    </row>
    <row r="18" spans="1:11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c r="CA18" s="549"/>
      <c r="CB18" s="549"/>
      <c r="CC18" s="549"/>
      <c r="CD18" s="549"/>
      <c r="CE18" s="549"/>
      <c r="CF18" s="549"/>
      <c r="CG18" s="549"/>
      <c r="CH18" s="549"/>
      <c r="CI18" s="549"/>
      <c r="CJ18" s="549"/>
      <c r="CK18" s="549"/>
      <c r="CL18" s="549"/>
      <c r="CM18" s="549"/>
      <c r="CN18" s="549"/>
      <c r="CO18" s="549"/>
      <c r="CP18" s="549"/>
      <c r="CQ18" s="549"/>
      <c r="CR18" s="549"/>
      <c r="CS18" s="549"/>
      <c r="CT18" s="549"/>
      <c r="CU18" s="549"/>
      <c r="CV18" s="549"/>
      <c r="CW18" s="549"/>
      <c r="CX18" s="549"/>
      <c r="CY18" s="549"/>
      <c r="CZ18" s="549"/>
      <c r="DA18" s="549"/>
      <c r="DB18" s="549"/>
      <c r="DC18" s="549"/>
      <c r="DD18" s="549"/>
      <c r="DE18" s="549"/>
      <c r="DF18" s="549"/>
      <c r="DG18" s="549"/>
      <c r="DH18" s="549"/>
      <c r="DI18" s="549"/>
      <c r="DJ18" s="549"/>
      <c r="DK18" s="549"/>
    </row>
    <row r="19" spans="1:11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c r="CA19" s="549"/>
      <c r="CB19" s="549"/>
      <c r="CC19" s="549"/>
      <c r="CD19" s="549"/>
      <c r="CE19" s="549"/>
      <c r="CF19" s="549"/>
      <c r="CG19" s="549"/>
      <c r="CH19" s="549"/>
      <c r="CI19" s="549"/>
      <c r="CJ19" s="549"/>
      <c r="CK19" s="549"/>
      <c r="CL19" s="549"/>
      <c r="CM19" s="549"/>
      <c r="CN19" s="549"/>
      <c r="CO19" s="549"/>
      <c r="CP19" s="549"/>
      <c r="CQ19" s="549"/>
      <c r="CR19" s="549"/>
      <c r="CS19" s="549"/>
      <c r="CT19" s="549"/>
      <c r="CU19" s="549"/>
      <c r="CV19" s="549"/>
      <c r="CW19" s="549"/>
      <c r="CX19" s="549"/>
      <c r="CY19" s="549"/>
      <c r="CZ19" s="549"/>
      <c r="DA19" s="549"/>
      <c r="DB19" s="549"/>
      <c r="DC19" s="549"/>
      <c r="DD19" s="549"/>
      <c r="DE19" s="549"/>
      <c r="DF19" s="549"/>
      <c r="DG19" s="549"/>
      <c r="DH19" s="549"/>
      <c r="DI19" s="549"/>
      <c r="DJ19" s="549"/>
      <c r="DK19" s="549"/>
    </row>
    <row r="20" spans="1:11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c r="CA20" s="549"/>
      <c r="CB20" s="549"/>
      <c r="CC20" s="549"/>
      <c r="CD20" s="549"/>
      <c r="CE20" s="549"/>
      <c r="CF20" s="549"/>
      <c r="CG20" s="549"/>
      <c r="CH20" s="549"/>
      <c r="CI20" s="549"/>
      <c r="CJ20" s="549"/>
      <c r="CK20" s="549"/>
      <c r="CL20" s="549"/>
      <c r="CM20" s="549"/>
      <c r="CN20" s="549"/>
      <c r="CO20" s="549"/>
      <c r="CP20" s="549"/>
      <c r="CQ20" s="549"/>
      <c r="CR20" s="549"/>
      <c r="CS20" s="549"/>
      <c r="CT20" s="549"/>
      <c r="CU20" s="549"/>
      <c r="CV20" s="549"/>
      <c r="CW20" s="549"/>
      <c r="CX20" s="549"/>
      <c r="CY20" s="549"/>
      <c r="CZ20" s="549"/>
      <c r="DA20" s="549"/>
      <c r="DB20" s="549"/>
      <c r="DC20" s="549"/>
      <c r="DD20" s="549"/>
      <c r="DE20" s="549"/>
      <c r="DF20" s="549"/>
      <c r="DG20" s="549"/>
      <c r="DH20" s="549"/>
      <c r="DI20" s="549"/>
      <c r="DJ20" s="549"/>
      <c r="DK20" s="549"/>
    </row>
    <row r="21" spans="1:11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c r="CA21" s="549"/>
      <c r="CB21" s="549"/>
      <c r="CC21" s="549"/>
      <c r="CD21" s="549"/>
      <c r="CE21" s="549"/>
      <c r="CF21" s="549"/>
      <c r="CG21" s="549"/>
      <c r="CH21" s="549"/>
      <c r="CI21" s="549"/>
      <c r="CJ21" s="549"/>
      <c r="CK21" s="549"/>
      <c r="CL21" s="549"/>
      <c r="CM21" s="549"/>
      <c r="CN21" s="549"/>
      <c r="CO21" s="549"/>
      <c r="CP21" s="549"/>
      <c r="CQ21" s="549"/>
      <c r="CR21" s="549"/>
      <c r="CS21" s="549"/>
      <c r="CT21" s="549"/>
      <c r="CU21" s="549"/>
      <c r="CV21" s="549"/>
      <c r="CW21" s="549"/>
      <c r="CX21" s="549"/>
      <c r="CY21" s="549"/>
      <c r="CZ21" s="549"/>
      <c r="DA21" s="549"/>
      <c r="DB21" s="549"/>
      <c r="DC21" s="549"/>
      <c r="DD21" s="549"/>
      <c r="DE21" s="549"/>
      <c r="DF21" s="549"/>
      <c r="DG21" s="549"/>
      <c r="DH21" s="549"/>
      <c r="DI21" s="549"/>
      <c r="DJ21" s="549"/>
      <c r="DK21" s="549"/>
    </row>
    <row r="22" spans="1:11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c r="CA22" s="549"/>
      <c r="CB22" s="549"/>
      <c r="CC22" s="549"/>
      <c r="CD22" s="549"/>
      <c r="CE22" s="549"/>
      <c r="CF22" s="549"/>
      <c r="CG22" s="549"/>
      <c r="CH22" s="549"/>
      <c r="CI22" s="549"/>
      <c r="CJ22" s="549"/>
      <c r="CK22" s="549"/>
      <c r="CL22" s="549"/>
      <c r="CM22" s="549"/>
      <c r="CN22" s="549"/>
      <c r="CO22" s="549"/>
      <c r="CP22" s="549"/>
      <c r="CQ22" s="549"/>
      <c r="CR22" s="549"/>
      <c r="CS22" s="549"/>
      <c r="CT22" s="549"/>
      <c r="CU22" s="549"/>
      <c r="CV22" s="549"/>
      <c r="CW22" s="549"/>
      <c r="CX22" s="549"/>
      <c r="CY22" s="549"/>
      <c r="CZ22" s="549"/>
      <c r="DA22" s="549"/>
      <c r="DB22" s="549"/>
      <c r="DC22" s="549"/>
      <c r="DD22" s="549"/>
      <c r="DE22" s="549"/>
      <c r="DF22" s="549"/>
      <c r="DG22" s="549"/>
      <c r="DH22" s="549"/>
      <c r="DI22" s="549"/>
      <c r="DJ22" s="549"/>
      <c r="DK22" s="549"/>
    </row>
    <row r="23" spans="1:11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c r="CA23" s="549"/>
      <c r="CB23" s="549"/>
      <c r="CC23" s="549"/>
      <c r="CD23" s="549"/>
      <c r="CE23" s="549"/>
      <c r="CF23" s="549"/>
      <c r="CG23" s="549"/>
      <c r="CH23" s="549"/>
      <c r="CI23" s="549"/>
      <c r="CJ23" s="549"/>
      <c r="CK23" s="549"/>
      <c r="CL23" s="549"/>
      <c r="CM23" s="549"/>
      <c r="CN23" s="549"/>
      <c r="CO23" s="549"/>
      <c r="CP23" s="549"/>
      <c r="CQ23" s="549"/>
      <c r="CR23" s="549"/>
      <c r="CS23" s="549"/>
      <c r="CT23" s="549"/>
      <c r="CU23" s="549"/>
      <c r="CV23" s="549"/>
      <c r="CW23" s="549"/>
      <c r="CX23" s="549"/>
      <c r="CY23" s="549"/>
      <c r="CZ23" s="549"/>
      <c r="DA23" s="549"/>
      <c r="DB23" s="549"/>
      <c r="DC23" s="549"/>
      <c r="DD23" s="549"/>
      <c r="DE23" s="549"/>
      <c r="DF23" s="549"/>
      <c r="DG23" s="549"/>
      <c r="DH23" s="549"/>
      <c r="DI23" s="549"/>
      <c r="DJ23" s="549"/>
      <c r="DK23" s="549"/>
    </row>
    <row r="24" spans="1:11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c r="BN24" s="549"/>
      <c r="BO24" s="549"/>
      <c r="BP24" s="549"/>
      <c r="BQ24" s="549"/>
      <c r="BR24" s="549"/>
      <c r="BS24" s="549"/>
      <c r="BT24" s="549"/>
      <c r="BU24" s="549"/>
      <c r="BV24" s="549"/>
      <c r="BW24" s="549"/>
      <c r="BX24" s="549"/>
      <c r="BY24" s="549"/>
      <c r="BZ24" s="549"/>
      <c r="CA24" s="549"/>
      <c r="CB24" s="549"/>
      <c r="CC24" s="549"/>
      <c r="CD24" s="549"/>
      <c r="CE24" s="549"/>
      <c r="CF24" s="549"/>
      <c r="CG24" s="549"/>
      <c r="CH24" s="549"/>
      <c r="CI24" s="549"/>
      <c r="CJ24" s="549"/>
      <c r="CK24" s="549"/>
      <c r="CL24" s="549"/>
      <c r="CM24" s="549"/>
      <c r="CN24" s="549"/>
      <c r="CO24" s="549"/>
      <c r="CP24" s="549"/>
      <c r="CQ24" s="549"/>
      <c r="CR24" s="549"/>
      <c r="CS24" s="549"/>
      <c r="CT24" s="549"/>
      <c r="CU24" s="549"/>
      <c r="CV24" s="549"/>
      <c r="CW24" s="549"/>
      <c r="CX24" s="549"/>
      <c r="CY24" s="549"/>
      <c r="CZ24" s="549"/>
      <c r="DA24" s="549"/>
      <c r="DB24" s="549"/>
      <c r="DC24" s="549"/>
      <c r="DD24" s="549"/>
      <c r="DE24" s="549"/>
      <c r="DF24" s="549"/>
      <c r="DG24" s="549"/>
      <c r="DH24" s="549"/>
      <c r="DI24" s="549"/>
      <c r="DJ24" s="549"/>
      <c r="DK24" s="549"/>
    </row>
    <row r="25" spans="1:11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c r="BN25" s="549"/>
      <c r="BO25" s="549"/>
      <c r="BP25" s="549"/>
      <c r="BQ25" s="549"/>
      <c r="BR25" s="549"/>
      <c r="BS25" s="549"/>
      <c r="BT25" s="549"/>
      <c r="BU25" s="549"/>
      <c r="BV25" s="549"/>
      <c r="BW25" s="549"/>
      <c r="BX25" s="549"/>
      <c r="BY25" s="549"/>
      <c r="BZ25" s="549"/>
      <c r="CA25" s="549"/>
      <c r="CB25" s="549"/>
      <c r="CC25" s="549"/>
      <c r="CD25" s="549"/>
      <c r="CE25" s="549"/>
      <c r="CF25" s="549"/>
      <c r="CG25" s="549"/>
      <c r="CH25" s="549"/>
      <c r="CI25" s="549"/>
      <c r="CJ25" s="549"/>
      <c r="CK25" s="549"/>
      <c r="CL25" s="549"/>
      <c r="CM25" s="549"/>
      <c r="CN25" s="549"/>
      <c r="CO25" s="549"/>
      <c r="CP25" s="549"/>
      <c r="CQ25" s="549"/>
      <c r="CR25" s="549"/>
      <c r="CS25" s="549"/>
      <c r="CT25" s="549"/>
      <c r="CU25" s="549"/>
      <c r="CV25" s="549"/>
      <c r="CW25" s="549"/>
      <c r="CX25" s="549"/>
      <c r="CY25" s="549"/>
      <c r="CZ25" s="549"/>
      <c r="DA25" s="549"/>
      <c r="DB25" s="549"/>
      <c r="DC25" s="549"/>
      <c r="DD25" s="549"/>
      <c r="DE25" s="549"/>
      <c r="DF25" s="549"/>
      <c r="DG25" s="549"/>
      <c r="DH25" s="549"/>
      <c r="DI25" s="549"/>
      <c r="DJ25" s="549"/>
      <c r="DK25" s="549"/>
    </row>
    <row r="26" spans="1:11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c r="BN26" s="549"/>
      <c r="BO26" s="549"/>
      <c r="BP26" s="549"/>
      <c r="BQ26" s="549"/>
      <c r="BR26" s="549"/>
      <c r="BS26" s="549"/>
      <c r="BT26" s="549"/>
      <c r="BU26" s="549"/>
      <c r="BV26" s="549"/>
      <c r="BW26" s="549"/>
      <c r="BX26" s="549"/>
      <c r="BY26" s="549"/>
      <c r="BZ26" s="549"/>
      <c r="CA26" s="549"/>
      <c r="CB26" s="549"/>
      <c r="CC26" s="549"/>
      <c r="CD26" s="549"/>
      <c r="CE26" s="549"/>
      <c r="CF26" s="549"/>
      <c r="CG26" s="549"/>
      <c r="CH26" s="549"/>
      <c r="CI26" s="549"/>
      <c r="CJ26" s="549"/>
      <c r="CK26" s="549"/>
      <c r="CL26" s="549"/>
      <c r="CM26" s="549"/>
      <c r="CN26" s="549"/>
      <c r="CO26" s="549"/>
      <c r="CP26" s="549"/>
      <c r="CQ26" s="549"/>
      <c r="CR26" s="549"/>
      <c r="CS26" s="549"/>
      <c r="CT26" s="549"/>
      <c r="CU26" s="549"/>
      <c r="CV26" s="549"/>
      <c r="CW26" s="549"/>
      <c r="CX26" s="549"/>
      <c r="CY26" s="549"/>
      <c r="CZ26" s="549"/>
      <c r="DA26" s="549"/>
      <c r="DB26" s="549"/>
      <c r="DC26" s="549"/>
      <c r="DD26" s="549"/>
      <c r="DE26" s="549"/>
      <c r="DF26" s="549"/>
      <c r="DG26" s="549"/>
      <c r="DH26" s="549"/>
      <c r="DI26" s="549"/>
      <c r="DJ26" s="549"/>
      <c r="DK26" s="549"/>
    </row>
    <row r="27" spans="1:11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c r="BN27" s="549"/>
      <c r="BO27" s="549"/>
      <c r="BP27" s="549"/>
      <c r="BQ27" s="549"/>
      <c r="BR27" s="549"/>
      <c r="BS27" s="549"/>
      <c r="BT27" s="549"/>
      <c r="BU27" s="549"/>
      <c r="BV27" s="549"/>
      <c r="BW27" s="549"/>
      <c r="BX27" s="549"/>
      <c r="BY27" s="549"/>
      <c r="BZ27" s="549"/>
      <c r="CA27" s="549"/>
      <c r="CB27" s="549"/>
      <c r="CC27" s="549"/>
      <c r="CD27" s="549"/>
      <c r="CE27" s="549"/>
      <c r="CF27" s="549"/>
      <c r="CG27" s="549"/>
      <c r="CH27" s="549"/>
      <c r="CI27" s="549"/>
      <c r="CJ27" s="549"/>
      <c r="CK27" s="549"/>
      <c r="CL27" s="549"/>
      <c r="CM27" s="549"/>
      <c r="CN27" s="549"/>
      <c r="CO27" s="549"/>
      <c r="CP27" s="549"/>
      <c r="CQ27" s="549"/>
      <c r="CR27" s="549"/>
      <c r="CS27" s="549"/>
      <c r="CT27" s="549"/>
      <c r="CU27" s="549"/>
      <c r="CV27" s="549"/>
      <c r="CW27" s="549"/>
      <c r="CX27" s="549"/>
      <c r="CY27" s="549"/>
      <c r="CZ27" s="549"/>
      <c r="DA27" s="549"/>
      <c r="DB27" s="549"/>
      <c r="DC27" s="549"/>
      <c r="DD27" s="549"/>
      <c r="DE27" s="549"/>
      <c r="DF27" s="549"/>
      <c r="DG27" s="549"/>
      <c r="DH27" s="549"/>
      <c r="DI27" s="549"/>
      <c r="DJ27" s="549"/>
      <c r="DK27" s="549"/>
    </row>
    <row r="28" spans="1:11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c r="BN28" s="549"/>
      <c r="BO28" s="549"/>
      <c r="BP28" s="549"/>
      <c r="BQ28" s="549"/>
      <c r="BR28" s="549"/>
      <c r="BS28" s="549"/>
      <c r="BT28" s="549"/>
      <c r="BU28" s="549"/>
      <c r="BV28" s="549"/>
      <c r="BW28" s="549"/>
      <c r="BX28" s="549"/>
      <c r="BY28" s="549"/>
      <c r="BZ28" s="549"/>
      <c r="CA28" s="549"/>
      <c r="CB28" s="549"/>
      <c r="CC28" s="549"/>
      <c r="CD28" s="549"/>
      <c r="CE28" s="549"/>
      <c r="CF28" s="549"/>
      <c r="CG28" s="549"/>
      <c r="CH28" s="549"/>
      <c r="CI28" s="549"/>
      <c r="CJ28" s="549"/>
      <c r="CK28" s="549"/>
      <c r="CL28" s="549"/>
      <c r="CM28" s="549"/>
      <c r="CN28" s="549"/>
      <c r="CO28" s="549"/>
      <c r="CP28" s="549"/>
      <c r="CQ28" s="549"/>
      <c r="CR28" s="549"/>
      <c r="CS28" s="549"/>
      <c r="CT28" s="549"/>
      <c r="CU28" s="549"/>
      <c r="CV28" s="549"/>
      <c r="CW28" s="549"/>
      <c r="CX28" s="549"/>
      <c r="CY28" s="549"/>
      <c r="CZ28" s="549"/>
      <c r="DA28" s="549"/>
      <c r="DB28" s="549"/>
      <c r="DC28" s="549"/>
      <c r="DD28" s="549"/>
      <c r="DE28" s="549"/>
      <c r="DF28" s="549"/>
      <c r="DG28" s="549"/>
      <c r="DH28" s="549"/>
      <c r="DI28" s="549"/>
      <c r="DJ28" s="549"/>
      <c r="DK28" s="549"/>
    </row>
    <row r="29" spans="1:11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c r="BN29" s="549"/>
      <c r="BO29" s="549"/>
      <c r="BP29" s="549"/>
      <c r="BQ29" s="549"/>
      <c r="BR29" s="549"/>
      <c r="BS29" s="549"/>
      <c r="BT29" s="549"/>
      <c r="BU29" s="549"/>
      <c r="BV29" s="549"/>
      <c r="BW29" s="549"/>
      <c r="BX29" s="549"/>
      <c r="BY29" s="549"/>
      <c r="BZ29" s="549"/>
      <c r="CA29" s="549"/>
      <c r="CB29" s="549"/>
      <c r="CC29" s="549"/>
      <c r="CD29" s="549"/>
      <c r="CE29" s="549"/>
      <c r="CF29" s="549"/>
      <c r="CG29" s="549"/>
      <c r="CH29" s="549"/>
      <c r="CI29" s="549"/>
      <c r="CJ29" s="549"/>
      <c r="CK29" s="549"/>
      <c r="CL29" s="549"/>
      <c r="CM29" s="549"/>
      <c r="CN29" s="549"/>
      <c r="CO29" s="549"/>
      <c r="CP29" s="549"/>
      <c r="CQ29" s="549"/>
      <c r="CR29" s="549"/>
      <c r="CS29" s="549"/>
      <c r="CT29" s="549"/>
      <c r="CU29" s="549"/>
      <c r="CV29" s="549"/>
      <c r="CW29" s="549"/>
      <c r="CX29" s="549"/>
      <c r="CY29" s="549"/>
      <c r="CZ29" s="549"/>
      <c r="DA29" s="549"/>
      <c r="DB29" s="549"/>
      <c r="DC29" s="549"/>
      <c r="DD29" s="549"/>
      <c r="DE29" s="549"/>
      <c r="DF29" s="549"/>
      <c r="DG29" s="549"/>
      <c r="DH29" s="549"/>
      <c r="DI29" s="549"/>
      <c r="DJ29" s="549"/>
      <c r="DK29" s="549"/>
    </row>
    <row r="30" spans="1:11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c r="BN30" s="549"/>
      <c r="BO30" s="549"/>
      <c r="BP30" s="549"/>
      <c r="BQ30" s="549"/>
      <c r="BR30" s="549"/>
      <c r="BS30" s="549"/>
      <c r="BT30" s="549"/>
      <c r="BU30" s="549"/>
      <c r="BV30" s="549"/>
      <c r="BW30" s="549"/>
      <c r="BX30" s="549"/>
      <c r="BY30" s="549"/>
      <c r="BZ30" s="549"/>
      <c r="CA30" s="549"/>
      <c r="CB30" s="549"/>
      <c r="CC30" s="549"/>
      <c r="CD30" s="549"/>
      <c r="CE30" s="549"/>
      <c r="CF30" s="549"/>
      <c r="CG30" s="549"/>
      <c r="CH30" s="549"/>
      <c r="CI30" s="549"/>
      <c r="CJ30" s="549"/>
      <c r="CK30" s="549"/>
      <c r="CL30" s="549"/>
      <c r="CM30" s="549"/>
      <c r="CN30" s="549"/>
      <c r="CO30" s="549"/>
      <c r="CP30" s="549"/>
      <c r="CQ30" s="549"/>
      <c r="CR30" s="549"/>
      <c r="CS30" s="549"/>
      <c r="CT30" s="549"/>
      <c r="CU30" s="549"/>
      <c r="CV30" s="549"/>
      <c r="CW30" s="549"/>
      <c r="CX30" s="549"/>
      <c r="CY30" s="549"/>
      <c r="CZ30" s="549"/>
      <c r="DA30" s="549"/>
      <c r="DB30" s="549"/>
      <c r="DC30" s="549"/>
      <c r="DD30" s="549"/>
      <c r="DE30" s="549"/>
      <c r="DF30" s="549"/>
      <c r="DG30" s="549"/>
      <c r="DH30" s="549"/>
      <c r="DI30" s="549"/>
      <c r="DJ30" s="549"/>
      <c r="DK30" s="549"/>
    </row>
    <row r="31" spans="1:11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c r="BN31" s="549"/>
      <c r="BO31" s="549"/>
      <c r="BP31" s="549"/>
      <c r="BQ31" s="549"/>
      <c r="BR31" s="549"/>
      <c r="BS31" s="549"/>
      <c r="BT31" s="549"/>
      <c r="BU31" s="549"/>
      <c r="BV31" s="549"/>
      <c r="BW31" s="549"/>
      <c r="BX31" s="549"/>
      <c r="BY31" s="549"/>
      <c r="BZ31" s="549"/>
      <c r="CA31" s="549"/>
      <c r="CB31" s="549"/>
      <c r="CC31" s="549"/>
      <c r="CD31" s="549"/>
      <c r="CE31" s="549"/>
      <c r="CF31" s="549"/>
      <c r="CG31" s="549"/>
      <c r="CH31" s="549"/>
      <c r="CI31" s="549"/>
      <c r="CJ31" s="549"/>
      <c r="CK31" s="549"/>
      <c r="CL31" s="549"/>
      <c r="CM31" s="549"/>
      <c r="CN31" s="549"/>
      <c r="CO31" s="549"/>
      <c r="CP31" s="549"/>
      <c r="CQ31" s="549"/>
      <c r="CR31" s="549"/>
      <c r="CS31" s="549"/>
      <c r="CT31" s="549"/>
      <c r="CU31" s="549"/>
      <c r="CV31" s="549"/>
      <c r="CW31" s="549"/>
      <c r="CX31" s="549"/>
      <c r="CY31" s="549"/>
      <c r="CZ31" s="549"/>
      <c r="DA31" s="549"/>
      <c r="DB31" s="549"/>
      <c r="DC31" s="549"/>
      <c r="DD31" s="549"/>
      <c r="DE31" s="549"/>
      <c r="DF31" s="549"/>
      <c r="DG31" s="549"/>
      <c r="DH31" s="549"/>
      <c r="DI31" s="549"/>
      <c r="DJ31" s="549"/>
      <c r="DK31" s="549"/>
    </row>
    <row r="32" spans="1:11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c r="BN32" s="549"/>
      <c r="BO32" s="549"/>
      <c r="BP32" s="549"/>
      <c r="BQ32" s="549"/>
      <c r="BR32" s="549"/>
      <c r="BS32" s="549"/>
      <c r="BT32" s="549"/>
      <c r="BU32" s="549"/>
      <c r="BV32" s="549"/>
      <c r="BW32" s="549"/>
      <c r="BX32" s="549"/>
      <c r="BY32" s="549"/>
      <c r="BZ32" s="549"/>
      <c r="CA32" s="549"/>
      <c r="CB32" s="549"/>
      <c r="CC32" s="549"/>
      <c r="CD32" s="549"/>
      <c r="CE32" s="549"/>
      <c r="CF32" s="549"/>
      <c r="CG32" s="549"/>
      <c r="CH32" s="549"/>
      <c r="CI32" s="549"/>
      <c r="CJ32" s="549"/>
      <c r="CK32" s="549"/>
      <c r="CL32" s="549"/>
      <c r="CM32" s="549"/>
      <c r="CN32" s="549"/>
      <c r="CO32" s="549"/>
      <c r="CP32" s="549"/>
      <c r="CQ32" s="549"/>
      <c r="CR32" s="549"/>
      <c r="CS32" s="549"/>
      <c r="CT32" s="549"/>
      <c r="CU32" s="549"/>
      <c r="CV32" s="549"/>
      <c r="CW32" s="549"/>
      <c r="CX32" s="549"/>
      <c r="CY32" s="549"/>
      <c r="CZ32" s="549"/>
      <c r="DA32" s="549"/>
      <c r="DB32" s="549"/>
      <c r="DC32" s="549"/>
      <c r="DD32" s="549"/>
      <c r="DE32" s="549"/>
      <c r="DF32" s="549"/>
      <c r="DG32" s="549"/>
      <c r="DH32" s="549"/>
      <c r="DI32" s="549"/>
      <c r="DJ32" s="549"/>
      <c r="DK32" s="549"/>
    </row>
    <row r="33" spans="1:11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c r="BN33" s="549"/>
      <c r="BO33" s="549"/>
      <c r="BP33" s="549"/>
      <c r="BQ33" s="549"/>
      <c r="BR33" s="549"/>
      <c r="BS33" s="549"/>
      <c r="BT33" s="549"/>
      <c r="BU33" s="549"/>
      <c r="BV33" s="549"/>
      <c r="BW33" s="549"/>
      <c r="BX33" s="549"/>
      <c r="BY33" s="549"/>
      <c r="BZ33" s="549"/>
      <c r="CA33" s="549"/>
      <c r="CB33" s="549"/>
      <c r="CC33" s="549"/>
      <c r="CD33" s="549"/>
      <c r="CE33" s="549"/>
      <c r="CF33" s="549"/>
      <c r="CG33" s="549"/>
      <c r="CH33" s="549"/>
      <c r="CI33" s="549"/>
      <c r="CJ33" s="549"/>
      <c r="CK33" s="549"/>
      <c r="CL33" s="549"/>
      <c r="CM33" s="549"/>
      <c r="CN33" s="549"/>
      <c r="CO33" s="549"/>
      <c r="CP33" s="549"/>
      <c r="CQ33" s="549"/>
      <c r="CR33" s="549"/>
      <c r="CS33" s="549"/>
      <c r="CT33" s="549"/>
      <c r="CU33" s="549"/>
      <c r="CV33" s="549"/>
      <c r="CW33" s="549"/>
      <c r="CX33" s="549"/>
      <c r="CY33" s="549"/>
      <c r="CZ33" s="549"/>
      <c r="DA33" s="549"/>
      <c r="DB33" s="549"/>
      <c r="DC33" s="549"/>
      <c r="DD33" s="549"/>
      <c r="DE33" s="549"/>
      <c r="DF33" s="549"/>
      <c r="DG33" s="549"/>
      <c r="DH33" s="549"/>
      <c r="DI33" s="549"/>
      <c r="DJ33" s="549"/>
      <c r="DK33" s="549"/>
    </row>
    <row r="34" spans="1:11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c r="BN34" s="549"/>
      <c r="BO34" s="549"/>
      <c r="BP34" s="549"/>
      <c r="BQ34" s="549"/>
      <c r="BR34" s="549"/>
      <c r="BS34" s="549"/>
      <c r="BT34" s="549"/>
      <c r="BU34" s="549"/>
      <c r="BV34" s="549"/>
      <c r="BW34" s="549"/>
      <c r="BX34" s="549"/>
      <c r="BY34" s="549"/>
      <c r="BZ34" s="549"/>
      <c r="CA34" s="549"/>
      <c r="CB34" s="549"/>
      <c r="CC34" s="549"/>
      <c r="CD34" s="549"/>
      <c r="CE34" s="549"/>
      <c r="CF34" s="549"/>
      <c r="CG34" s="549"/>
      <c r="CH34" s="549"/>
      <c r="CI34" s="549"/>
      <c r="CJ34" s="549"/>
      <c r="CK34" s="549"/>
      <c r="CL34" s="549"/>
      <c r="CM34" s="549"/>
      <c r="CN34" s="549"/>
      <c r="CO34" s="549"/>
      <c r="CP34" s="549"/>
      <c r="CQ34" s="549"/>
      <c r="CR34" s="549"/>
      <c r="CS34" s="549"/>
      <c r="CT34" s="549"/>
      <c r="CU34" s="549"/>
      <c r="CV34" s="549"/>
      <c r="CW34" s="549"/>
      <c r="CX34" s="549"/>
      <c r="CY34" s="549"/>
      <c r="CZ34" s="549"/>
      <c r="DA34" s="549"/>
      <c r="DB34" s="549"/>
      <c r="DC34" s="549"/>
      <c r="DD34" s="549"/>
      <c r="DE34" s="549"/>
      <c r="DF34" s="549"/>
      <c r="DG34" s="549"/>
      <c r="DH34" s="549"/>
      <c r="DI34" s="549"/>
      <c r="DJ34" s="549"/>
      <c r="DK34" s="549"/>
    </row>
    <row r="35" spans="1:11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c r="BN35" s="549"/>
      <c r="BO35" s="549"/>
      <c r="BP35" s="549"/>
      <c r="BQ35" s="549"/>
      <c r="BR35" s="549"/>
      <c r="BS35" s="549"/>
      <c r="BT35" s="549"/>
      <c r="BU35" s="549"/>
      <c r="BV35" s="549"/>
      <c r="BW35" s="549"/>
      <c r="BX35" s="549"/>
      <c r="BY35" s="549"/>
      <c r="BZ35" s="549"/>
      <c r="CA35" s="549"/>
      <c r="CB35" s="549"/>
      <c r="CC35" s="549"/>
      <c r="CD35" s="549"/>
      <c r="CE35" s="549"/>
      <c r="CF35" s="549"/>
      <c r="CG35" s="549"/>
      <c r="CH35" s="549"/>
      <c r="CI35" s="549"/>
      <c r="CJ35" s="549"/>
      <c r="CK35" s="549"/>
      <c r="CL35" s="549"/>
      <c r="CM35" s="549"/>
      <c r="CN35" s="549"/>
      <c r="CO35" s="549"/>
      <c r="CP35" s="549"/>
      <c r="CQ35" s="549"/>
      <c r="CR35" s="549"/>
      <c r="CS35" s="549"/>
      <c r="CT35" s="549"/>
      <c r="CU35" s="549"/>
      <c r="CV35" s="549"/>
      <c r="CW35" s="549"/>
      <c r="CX35" s="549"/>
      <c r="CY35" s="549"/>
      <c r="CZ35" s="549"/>
      <c r="DA35" s="549"/>
      <c r="DB35" s="549"/>
      <c r="DC35" s="549"/>
      <c r="DD35" s="549"/>
      <c r="DE35" s="549"/>
      <c r="DF35" s="549"/>
      <c r="DG35" s="549"/>
      <c r="DH35" s="549"/>
      <c r="DI35" s="549"/>
      <c r="DJ35" s="549"/>
      <c r="DK35" s="549"/>
    </row>
    <row r="36" spans="1:11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c r="BN36" s="549"/>
      <c r="BO36" s="549"/>
      <c r="BP36" s="549"/>
      <c r="BQ36" s="549"/>
      <c r="BR36" s="549"/>
      <c r="BS36" s="549"/>
      <c r="BT36" s="549"/>
      <c r="BU36" s="549"/>
      <c r="BV36" s="549"/>
      <c r="BW36" s="549"/>
      <c r="BX36" s="549"/>
      <c r="BY36" s="549"/>
      <c r="BZ36" s="549"/>
      <c r="CA36" s="549"/>
      <c r="CB36" s="549"/>
      <c r="CC36" s="549"/>
      <c r="CD36" s="549"/>
      <c r="CE36" s="549"/>
      <c r="CF36" s="549"/>
      <c r="CG36" s="549"/>
      <c r="CH36" s="549"/>
      <c r="CI36" s="549"/>
      <c r="CJ36" s="549"/>
      <c r="CK36" s="549"/>
      <c r="CL36" s="549"/>
      <c r="CM36" s="549"/>
      <c r="CN36" s="549"/>
      <c r="CO36" s="549"/>
      <c r="CP36" s="549"/>
      <c r="CQ36" s="549"/>
      <c r="CR36" s="549"/>
      <c r="CS36" s="549"/>
      <c r="CT36" s="549"/>
      <c r="CU36" s="549"/>
      <c r="CV36" s="549"/>
      <c r="CW36" s="549"/>
      <c r="CX36" s="549"/>
      <c r="CY36" s="549"/>
      <c r="CZ36" s="549"/>
      <c r="DA36" s="549"/>
      <c r="DB36" s="549"/>
      <c r="DC36" s="549"/>
      <c r="DD36" s="549"/>
      <c r="DE36" s="549"/>
      <c r="DF36" s="549"/>
      <c r="DG36" s="549"/>
      <c r="DH36" s="549"/>
      <c r="DI36" s="549"/>
      <c r="DJ36" s="549"/>
      <c r="DK36" s="549"/>
    </row>
    <row r="37" spans="1:11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c r="BN37" s="549"/>
      <c r="BO37" s="549"/>
      <c r="BP37" s="549"/>
      <c r="BQ37" s="549"/>
      <c r="BR37" s="549"/>
      <c r="BS37" s="549"/>
      <c r="BT37" s="549"/>
      <c r="BU37" s="549"/>
      <c r="BV37" s="549"/>
      <c r="BW37" s="549"/>
      <c r="BX37" s="549"/>
      <c r="BY37" s="549"/>
      <c r="BZ37" s="549"/>
      <c r="CA37" s="549"/>
      <c r="CB37" s="549"/>
      <c r="CC37" s="549"/>
      <c r="CD37" s="549"/>
      <c r="CE37" s="549"/>
      <c r="CF37" s="549"/>
      <c r="CG37" s="549"/>
      <c r="CH37" s="549"/>
      <c r="CI37" s="549"/>
      <c r="CJ37" s="549"/>
      <c r="CK37" s="549"/>
      <c r="CL37" s="549"/>
      <c r="CM37" s="549"/>
      <c r="CN37" s="549"/>
      <c r="CO37" s="549"/>
      <c r="CP37" s="549"/>
      <c r="CQ37" s="549"/>
      <c r="CR37" s="549"/>
      <c r="CS37" s="549"/>
      <c r="CT37" s="549"/>
      <c r="CU37" s="549"/>
      <c r="CV37" s="549"/>
      <c r="CW37" s="549"/>
      <c r="CX37" s="549"/>
      <c r="CY37" s="549"/>
      <c r="CZ37" s="549"/>
      <c r="DA37" s="549"/>
      <c r="DB37" s="549"/>
      <c r="DC37" s="549"/>
      <c r="DD37" s="549"/>
      <c r="DE37" s="549"/>
      <c r="DF37" s="549"/>
      <c r="DG37" s="549"/>
      <c r="DH37" s="549"/>
      <c r="DI37" s="549"/>
      <c r="DJ37" s="549"/>
      <c r="DK37" s="549"/>
    </row>
    <row r="38" spans="1:11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c r="BN38" s="549"/>
      <c r="BO38" s="549"/>
      <c r="BP38" s="549"/>
      <c r="BQ38" s="549"/>
      <c r="BR38" s="549"/>
      <c r="BS38" s="549"/>
      <c r="BT38" s="549"/>
      <c r="BU38" s="549"/>
      <c r="BV38" s="549"/>
      <c r="BW38" s="549"/>
      <c r="BX38" s="549"/>
      <c r="BY38" s="549"/>
      <c r="BZ38" s="549"/>
      <c r="CA38" s="549"/>
      <c r="CB38" s="549"/>
      <c r="CC38" s="549"/>
      <c r="CD38" s="549"/>
      <c r="CE38" s="549"/>
      <c r="CF38" s="549"/>
      <c r="CG38" s="549"/>
      <c r="CH38" s="549"/>
      <c r="CI38" s="549"/>
      <c r="CJ38" s="549"/>
      <c r="CK38" s="549"/>
      <c r="CL38" s="549"/>
      <c r="CM38" s="549"/>
      <c r="CN38" s="549"/>
      <c r="CO38" s="549"/>
      <c r="CP38" s="549"/>
      <c r="CQ38" s="549"/>
      <c r="CR38" s="549"/>
      <c r="CS38" s="549"/>
      <c r="CT38" s="549"/>
      <c r="CU38" s="549"/>
      <c r="CV38" s="549"/>
      <c r="CW38" s="549"/>
      <c r="CX38" s="549"/>
      <c r="CY38" s="549"/>
      <c r="CZ38" s="549"/>
      <c r="DA38" s="549"/>
      <c r="DB38" s="549"/>
      <c r="DC38" s="549"/>
      <c r="DD38" s="549"/>
      <c r="DE38" s="549"/>
      <c r="DF38" s="549"/>
      <c r="DG38" s="549"/>
      <c r="DH38" s="549"/>
      <c r="DI38" s="549"/>
      <c r="DJ38" s="549"/>
      <c r="DK38" s="549"/>
    </row>
    <row r="39" spans="1:11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c r="BN39" s="549"/>
      <c r="BO39" s="549"/>
      <c r="BP39" s="549"/>
      <c r="BQ39" s="549"/>
      <c r="BR39" s="549"/>
      <c r="BS39" s="549"/>
      <c r="BT39" s="549"/>
      <c r="BU39" s="549"/>
      <c r="BV39" s="549"/>
      <c r="BW39" s="549"/>
      <c r="BX39" s="549"/>
      <c r="BY39" s="549"/>
      <c r="BZ39" s="549"/>
      <c r="CA39" s="549"/>
      <c r="CB39" s="549"/>
      <c r="CC39" s="549"/>
      <c r="CD39" s="549"/>
      <c r="CE39" s="549"/>
      <c r="CF39" s="549"/>
      <c r="CG39" s="549"/>
      <c r="CH39" s="549"/>
      <c r="CI39" s="549"/>
      <c r="CJ39" s="549"/>
      <c r="CK39" s="549"/>
      <c r="CL39" s="549"/>
      <c r="CM39" s="549"/>
      <c r="CN39" s="549"/>
      <c r="CO39" s="549"/>
      <c r="CP39" s="549"/>
      <c r="CQ39" s="549"/>
      <c r="CR39" s="549"/>
      <c r="CS39" s="549"/>
      <c r="CT39" s="549"/>
      <c r="CU39" s="549"/>
      <c r="CV39" s="549"/>
      <c r="CW39" s="549"/>
      <c r="CX39" s="549"/>
      <c r="CY39" s="549"/>
      <c r="CZ39" s="549"/>
      <c r="DA39" s="549"/>
      <c r="DB39" s="549"/>
      <c r="DC39" s="549"/>
      <c r="DD39" s="549"/>
      <c r="DE39" s="549"/>
      <c r="DF39" s="549"/>
      <c r="DG39" s="549"/>
      <c r="DH39" s="549"/>
      <c r="DI39" s="549"/>
      <c r="DJ39" s="549"/>
      <c r="DK39" s="549"/>
    </row>
    <row r="40" spans="1:11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c r="BN40" s="549"/>
      <c r="BO40" s="549"/>
      <c r="BP40" s="549"/>
      <c r="BQ40" s="549"/>
      <c r="BR40" s="549"/>
      <c r="BS40" s="549"/>
      <c r="BT40" s="549"/>
      <c r="BU40" s="549"/>
      <c r="BV40" s="549"/>
      <c r="BW40" s="549"/>
      <c r="BX40" s="549"/>
      <c r="BY40" s="549"/>
      <c r="BZ40" s="549"/>
      <c r="CA40" s="549"/>
      <c r="CB40" s="549"/>
      <c r="CC40" s="549"/>
      <c r="CD40" s="549"/>
      <c r="CE40" s="549"/>
      <c r="CF40" s="549"/>
      <c r="CG40" s="549"/>
      <c r="CH40" s="549"/>
      <c r="CI40" s="549"/>
      <c r="CJ40" s="549"/>
      <c r="CK40" s="549"/>
      <c r="CL40" s="549"/>
      <c r="CM40" s="549"/>
      <c r="CN40" s="549"/>
      <c r="CO40" s="549"/>
      <c r="CP40" s="549"/>
      <c r="CQ40" s="549"/>
      <c r="CR40" s="549"/>
      <c r="CS40" s="549"/>
      <c r="CT40" s="549"/>
      <c r="CU40" s="549"/>
      <c r="CV40" s="549"/>
      <c r="CW40" s="549"/>
      <c r="CX40" s="549"/>
      <c r="CY40" s="549"/>
      <c r="CZ40" s="549"/>
      <c r="DA40" s="549"/>
      <c r="DB40" s="549"/>
      <c r="DC40" s="549"/>
      <c r="DD40" s="549"/>
      <c r="DE40" s="549"/>
      <c r="DF40" s="549"/>
      <c r="DG40" s="549"/>
      <c r="DH40" s="549"/>
      <c r="DI40" s="549"/>
      <c r="DJ40" s="549"/>
      <c r="DK40" s="549"/>
    </row>
    <row r="41" spans="1:11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c r="BN41" s="549"/>
      <c r="BO41" s="549"/>
      <c r="BP41" s="549"/>
      <c r="BQ41" s="549"/>
      <c r="BR41" s="549"/>
      <c r="BS41" s="549"/>
      <c r="BT41" s="549"/>
      <c r="BU41" s="549"/>
      <c r="BV41" s="549"/>
      <c r="BW41" s="549"/>
      <c r="BX41" s="549"/>
      <c r="BY41" s="549"/>
      <c r="BZ41" s="549"/>
      <c r="CA41" s="549"/>
      <c r="CB41" s="549"/>
      <c r="CC41" s="549"/>
      <c r="CD41" s="549"/>
      <c r="CE41" s="549"/>
      <c r="CF41" s="549"/>
      <c r="CG41" s="549"/>
      <c r="CH41" s="549"/>
      <c r="CI41" s="549"/>
      <c r="CJ41" s="549"/>
      <c r="CK41" s="549"/>
      <c r="CL41" s="549"/>
      <c r="CM41" s="549"/>
      <c r="CN41" s="549"/>
      <c r="CO41" s="549"/>
      <c r="CP41" s="549"/>
      <c r="CQ41" s="549"/>
      <c r="CR41" s="549"/>
      <c r="CS41" s="549"/>
      <c r="CT41" s="549"/>
      <c r="CU41" s="549"/>
      <c r="CV41" s="549"/>
      <c r="CW41" s="549"/>
      <c r="CX41" s="549"/>
      <c r="CY41" s="549"/>
      <c r="CZ41" s="549"/>
      <c r="DA41" s="549"/>
      <c r="DB41" s="549"/>
      <c r="DC41" s="549"/>
      <c r="DD41" s="549"/>
      <c r="DE41" s="549"/>
      <c r="DF41" s="549"/>
      <c r="DG41" s="549"/>
      <c r="DH41" s="549"/>
      <c r="DI41" s="549"/>
      <c r="DJ41" s="549"/>
      <c r="DK41" s="549"/>
    </row>
    <row r="42" spans="1:11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549"/>
      <c r="BS42" s="549"/>
      <c r="BT42" s="549"/>
      <c r="BU42" s="549"/>
      <c r="BV42" s="549"/>
      <c r="BW42" s="549"/>
      <c r="BX42" s="549"/>
      <c r="BY42" s="549"/>
      <c r="BZ42" s="549"/>
      <c r="CA42" s="549"/>
      <c r="CB42" s="549"/>
      <c r="CC42" s="549"/>
      <c r="CD42" s="549"/>
      <c r="CE42" s="549"/>
      <c r="CF42" s="549"/>
      <c r="CG42" s="549"/>
      <c r="CH42" s="549"/>
      <c r="CI42" s="549"/>
      <c r="CJ42" s="549"/>
      <c r="CK42" s="549"/>
      <c r="CL42" s="549"/>
      <c r="CM42" s="549"/>
      <c r="CN42" s="549"/>
      <c r="CO42" s="549"/>
      <c r="CP42" s="549"/>
      <c r="CQ42" s="549"/>
      <c r="CR42" s="549"/>
      <c r="CS42" s="549"/>
      <c r="CT42" s="549"/>
      <c r="CU42" s="549"/>
      <c r="CV42" s="549"/>
      <c r="CW42" s="549"/>
      <c r="CX42" s="549"/>
      <c r="CY42" s="549"/>
      <c r="CZ42" s="549"/>
      <c r="DA42" s="549"/>
      <c r="DB42" s="549"/>
      <c r="DC42" s="549"/>
      <c r="DD42" s="549"/>
      <c r="DE42" s="549"/>
      <c r="DF42" s="549"/>
      <c r="DG42" s="549"/>
      <c r="DH42" s="549"/>
      <c r="DI42" s="549"/>
      <c r="DJ42" s="549"/>
      <c r="DK42" s="549"/>
    </row>
    <row r="43" spans="1:11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549"/>
      <c r="BS43" s="549"/>
      <c r="BT43" s="549"/>
      <c r="BU43" s="549"/>
      <c r="BV43" s="549"/>
      <c r="BW43" s="549"/>
      <c r="BX43" s="549"/>
      <c r="BY43" s="549"/>
      <c r="BZ43" s="549"/>
      <c r="CA43" s="549"/>
      <c r="CB43" s="549"/>
      <c r="CC43" s="549"/>
      <c r="CD43" s="549"/>
      <c r="CE43" s="549"/>
      <c r="CF43" s="549"/>
      <c r="CG43" s="549"/>
      <c r="CH43" s="549"/>
      <c r="CI43" s="549"/>
      <c r="CJ43" s="549"/>
      <c r="CK43" s="549"/>
      <c r="CL43" s="549"/>
      <c r="CM43" s="549"/>
      <c r="CN43" s="549"/>
      <c r="CO43" s="549"/>
      <c r="CP43" s="549"/>
      <c r="CQ43" s="549"/>
      <c r="CR43" s="549"/>
      <c r="CS43" s="549"/>
      <c r="CT43" s="549"/>
      <c r="CU43" s="549"/>
      <c r="CV43" s="549"/>
      <c r="CW43" s="549"/>
      <c r="CX43" s="549"/>
      <c r="CY43" s="549"/>
      <c r="CZ43" s="549"/>
      <c r="DA43" s="549"/>
      <c r="DB43" s="549"/>
      <c r="DC43" s="549"/>
      <c r="DD43" s="549"/>
      <c r="DE43" s="549"/>
      <c r="DF43" s="549"/>
      <c r="DG43" s="549"/>
      <c r="DH43" s="549"/>
      <c r="DI43" s="549"/>
      <c r="DJ43" s="549"/>
      <c r="DK43" s="549"/>
    </row>
    <row r="44" spans="1:11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c r="BN44" s="549"/>
      <c r="BO44" s="549"/>
      <c r="BP44" s="549"/>
      <c r="BQ44" s="549"/>
      <c r="BR44" s="549"/>
      <c r="BS44" s="549"/>
      <c r="BT44" s="549"/>
      <c r="BU44" s="549"/>
      <c r="BV44" s="549"/>
      <c r="BW44" s="549"/>
      <c r="BX44" s="549"/>
      <c r="BY44" s="549"/>
      <c r="BZ44" s="549"/>
      <c r="CA44" s="549"/>
      <c r="CB44" s="549"/>
      <c r="CC44" s="549"/>
      <c r="CD44" s="549"/>
      <c r="CE44" s="549"/>
      <c r="CF44" s="549"/>
      <c r="CG44" s="549"/>
      <c r="CH44" s="549"/>
      <c r="CI44" s="549"/>
      <c r="CJ44" s="549"/>
      <c r="CK44" s="549"/>
      <c r="CL44" s="549"/>
      <c r="CM44" s="549"/>
      <c r="CN44" s="549"/>
      <c r="CO44" s="549"/>
      <c r="CP44" s="549"/>
      <c r="CQ44" s="549"/>
      <c r="CR44" s="549"/>
      <c r="CS44" s="549"/>
      <c r="CT44" s="549"/>
      <c r="CU44" s="549"/>
      <c r="CV44" s="549"/>
      <c r="CW44" s="549"/>
      <c r="CX44" s="549"/>
      <c r="CY44" s="549"/>
      <c r="CZ44" s="549"/>
      <c r="DA44" s="549"/>
      <c r="DB44" s="549"/>
      <c r="DC44" s="549"/>
      <c r="DD44" s="549"/>
      <c r="DE44" s="549"/>
      <c r="DF44" s="549"/>
      <c r="DG44" s="549"/>
      <c r="DH44" s="549"/>
      <c r="DI44" s="549"/>
      <c r="DJ44" s="549"/>
      <c r="DK44" s="549"/>
    </row>
    <row r="45" spans="1:11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c r="BN45" s="549"/>
      <c r="BO45" s="549"/>
      <c r="BP45" s="549"/>
      <c r="BQ45" s="549"/>
      <c r="BR45" s="549"/>
      <c r="BS45" s="549"/>
      <c r="BT45" s="549"/>
      <c r="BU45" s="549"/>
      <c r="BV45" s="549"/>
      <c r="BW45" s="549"/>
      <c r="BX45" s="549"/>
      <c r="BY45" s="549"/>
      <c r="BZ45" s="549"/>
      <c r="CA45" s="549"/>
      <c r="CB45" s="549"/>
      <c r="CC45" s="549"/>
      <c r="CD45" s="549"/>
      <c r="CE45" s="549"/>
      <c r="CF45" s="549"/>
      <c r="CG45" s="549"/>
      <c r="CH45" s="549"/>
      <c r="CI45" s="549"/>
      <c r="CJ45" s="549"/>
      <c r="CK45" s="549"/>
      <c r="CL45" s="549"/>
      <c r="CM45" s="549"/>
      <c r="CN45" s="549"/>
      <c r="CO45" s="549"/>
      <c r="CP45" s="549"/>
      <c r="CQ45" s="549"/>
      <c r="CR45" s="549"/>
      <c r="CS45" s="549"/>
      <c r="CT45" s="549"/>
      <c r="CU45" s="549"/>
      <c r="CV45" s="549"/>
      <c r="CW45" s="549"/>
      <c r="CX45" s="549"/>
      <c r="CY45" s="549"/>
      <c r="CZ45" s="549"/>
      <c r="DA45" s="549"/>
      <c r="DB45" s="549"/>
      <c r="DC45" s="549"/>
      <c r="DD45" s="549"/>
      <c r="DE45" s="549"/>
      <c r="DF45" s="549"/>
      <c r="DG45" s="549"/>
      <c r="DH45" s="549"/>
      <c r="DI45" s="549"/>
      <c r="DJ45" s="549"/>
      <c r="DK45" s="549"/>
    </row>
    <row r="46" spans="1:11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c r="BP46" s="549"/>
      <c r="BQ46" s="549"/>
      <c r="BR46" s="549"/>
      <c r="BS46" s="549"/>
      <c r="BT46" s="549"/>
      <c r="BU46" s="549"/>
      <c r="BV46" s="549"/>
      <c r="BW46" s="549"/>
      <c r="BX46" s="549"/>
      <c r="BY46" s="549"/>
      <c r="BZ46" s="549"/>
      <c r="CA46" s="549"/>
      <c r="CB46" s="549"/>
      <c r="CC46" s="549"/>
      <c r="CD46" s="549"/>
      <c r="CE46" s="549"/>
      <c r="CF46" s="549"/>
      <c r="CG46" s="549"/>
      <c r="CH46" s="549"/>
      <c r="CI46" s="549"/>
      <c r="CJ46" s="549"/>
      <c r="CK46" s="549"/>
      <c r="CL46" s="549"/>
      <c r="CM46" s="549"/>
      <c r="CN46" s="549"/>
      <c r="CO46" s="549"/>
      <c r="CP46" s="549"/>
      <c r="CQ46" s="549"/>
      <c r="CR46" s="549"/>
      <c r="CS46" s="549"/>
      <c r="CT46" s="549"/>
      <c r="CU46" s="549"/>
      <c r="CV46" s="549"/>
      <c r="CW46" s="549"/>
      <c r="CX46" s="549"/>
      <c r="CY46" s="549"/>
      <c r="CZ46" s="549"/>
      <c r="DA46" s="549"/>
      <c r="DB46" s="549"/>
      <c r="DC46" s="549"/>
      <c r="DD46" s="549"/>
      <c r="DE46" s="549"/>
      <c r="DF46" s="549"/>
      <c r="DG46" s="549"/>
      <c r="DH46" s="549"/>
      <c r="DI46" s="549"/>
      <c r="DJ46" s="549"/>
      <c r="DK46" s="549"/>
    </row>
    <row r="47" spans="1:11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c r="BP47" s="549"/>
      <c r="BQ47" s="549"/>
      <c r="BR47" s="549"/>
      <c r="BS47" s="549"/>
      <c r="BT47" s="549"/>
      <c r="BU47" s="549"/>
      <c r="BV47" s="549"/>
      <c r="BW47" s="549"/>
      <c r="BX47" s="549"/>
      <c r="BY47" s="549"/>
      <c r="BZ47" s="549"/>
      <c r="CA47" s="549"/>
      <c r="CB47" s="549"/>
      <c r="CC47" s="549"/>
      <c r="CD47" s="549"/>
      <c r="CE47" s="549"/>
      <c r="CF47" s="549"/>
      <c r="CG47" s="549"/>
      <c r="CH47" s="549"/>
      <c r="CI47" s="549"/>
      <c r="CJ47" s="549"/>
      <c r="CK47" s="549"/>
      <c r="CL47" s="549"/>
      <c r="CM47" s="549"/>
      <c r="CN47" s="549"/>
      <c r="CO47" s="549"/>
      <c r="CP47" s="549"/>
      <c r="CQ47" s="549"/>
      <c r="CR47" s="549"/>
      <c r="CS47" s="549"/>
      <c r="CT47" s="549"/>
      <c r="CU47" s="549"/>
      <c r="CV47" s="549"/>
      <c r="CW47" s="549"/>
      <c r="CX47" s="549"/>
      <c r="CY47" s="549"/>
      <c r="CZ47" s="549"/>
      <c r="DA47" s="549"/>
      <c r="DB47" s="549"/>
      <c r="DC47" s="549"/>
      <c r="DD47" s="549"/>
      <c r="DE47" s="549"/>
      <c r="DF47" s="549"/>
      <c r="DG47" s="549"/>
      <c r="DH47" s="549"/>
      <c r="DI47" s="549"/>
      <c r="DJ47" s="549"/>
      <c r="DK47" s="549"/>
    </row>
    <row r="48" spans="1:11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c r="BP48" s="549"/>
      <c r="BQ48" s="549"/>
      <c r="BR48" s="549"/>
      <c r="BS48" s="549"/>
      <c r="BT48" s="549"/>
      <c r="BU48" s="549"/>
      <c r="BV48" s="549"/>
      <c r="BW48" s="549"/>
      <c r="BX48" s="549"/>
      <c r="BY48" s="549"/>
      <c r="BZ48" s="549"/>
      <c r="CA48" s="549"/>
      <c r="CB48" s="549"/>
      <c r="CC48" s="549"/>
      <c r="CD48" s="549"/>
      <c r="CE48" s="549"/>
      <c r="CF48" s="549"/>
      <c r="CG48" s="549"/>
      <c r="CH48" s="549"/>
      <c r="CI48" s="549"/>
      <c r="CJ48" s="549"/>
      <c r="CK48" s="549"/>
      <c r="CL48" s="549"/>
      <c r="CM48" s="549"/>
      <c r="CN48" s="549"/>
      <c r="CO48" s="549"/>
      <c r="CP48" s="549"/>
      <c r="CQ48" s="549"/>
      <c r="CR48" s="549"/>
      <c r="CS48" s="549"/>
      <c r="CT48" s="549"/>
      <c r="CU48" s="549"/>
      <c r="CV48" s="549"/>
      <c r="CW48" s="549"/>
      <c r="CX48" s="549"/>
      <c r="CY48" s="549"/>
      <c r="CZ48" s="549"/>
      <c r="DA48" s="549"/>
      <c r="DB48" s="549"/>
      <c r="DC48" s="549"/>
      <c r="DD48" s="549"/>
      <c r="DE48" s="549"/>
      <c r="DF48" s="549"/>
      <c r="DG48" s="549"/>
      <c r="DH48" s="549"/>
      <c r="DI48" s="549"/>
      <c r="DJ48" s="549"/>
      <c r="DK48" s="549"/>
    </row>
    <row r="49" spans="1:11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c r="BP49" s="549"/>
      <c r="BQ49" s="549"/>
      <c r="BR49" s="549"/>
      <c r="BS49" s="549"/>
      <c r="BT49" s="549"/>
      <c r="BU49" s="549"/>
      <c r="BV49" s="549"/>
      <c r="BW49" s="549"/>
      <c r="BX49" s="549"/>
      <c r="BY49" s="549"/>
      <c r="BZ49" s="549"/>
      <c r="CA49" s="549"/>
      <c r="CB49" s="549"/>
      <c r="CC49" s="549"/>
      <c r="CD49" s="549"/>
      <c r="CE49" s="549"/>
      <c r="CF49" s="549"/>
      <c r="CG49" s="549"/>
      <c r="CH49" s="549"/>
      <c r="CI49" s="549"/>
      <c r="CJ49" s="549"/>
      <c r="CK49" s="549"/>
      <c r="CL49" s="549"/>
      <c r="CM49" s="549"/>
      <c r="CN49" s="549"/>
      <c r="CO49" s="549"/>
      <c r="CP49" s="549"/>
      <c r="CQ49" s="549"/>
      <c r="CR49" s="549"/>
      <c r="CS49" s="549"/>
      <c r="CT49" s="549"/>
      <c r="CU49" s="549"/>
      <c r="CV49" s="549"/>
      <c r="CW49" s="549"/>
      <c r="CX49" s="549"/>
      <c r="CY49" s="549"/>
      <c r="CZ49" s="549"/>
      <c r="DA49" s="549"/>
      <c r="DB49" s="549"/>
      <c r="DC49" s="549"/>
      <c r="DD49" s="549"/>
      <c r="DE49" s="549"/>
      <c r="DF49" s="549"/>
      <c r="DG49" s="549"/>
      <c r="DH49" s="549"/>
      <c r="DI49" s="549"/>
      <c r="DJ49" s="549"/>
      <c r="DK49" s="549"/>
    </row>
    <row r="50" spans="1:11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c r="BP50" s="549"/>
      <c r="BQ50" s="549"/>
      <c r="BR50" s="549"/>
      <c r="BS50" s="549"/>
      <c r="BT50" s="549"/>
      <c r="BU50" s="549"/>
      <c r="BV50" s="549"/>
      <c r="BW50" s="549"/>
      <c r="BX50" s="549"/>
      <c r="BY50" s="549"/>
      <c r="BZ50" s="549"/>
      <c r="CA50" s="549"/>
      <c r="CB50" s="549"/>
      <c r="CC50" s="549"/>
      <c r="CD50" s="549"/>
      <c r="CE50" s="549"/>
      <c r="CF50" s="549"/>
      <c r="CG50" s="549"/>
      <c r="CH50" s="549"/>
      <c r="CI50" s="549"/>
      <c r="CJ50" s="549"/>
      <c r="CK50" s="549"/>
      <c r="CL50" s="549"/>
      <c r="CM50" s="549"/>
      <c r="CN50" s="549"/>
      <c r="CO50" s="549"/>
      <c r="CP50" s="549"/>
      <c r="CQ50" s="549"/>
      <c r="CR50" s="549"/>
      <c r="CS50" s="549"/>
      <c r="CT50" s="549"/>
      <c r="CU50" s="549"/>
      <c r="CV50" s="549"/>
      <c r="CW50" s="549"/>
      <c r="CX50" s="549"/>
      <c r="CY50" s="549"/>
      <c r="CZ50" s="549"/>
      <c r="DA50" s="549"/>
      <c r="DB50" s="549"/>
      <c r="DC50" s="549"/>
      <c r="DD50" s="549"/>
      <c r="DE50" s="549"/>
      <c r="DF50" s="549"/>
      <c r="DG50" s="549"/>
      <c r="DH50" s="549"/>
      <c r="DI50" s="549"/>
      <c r="DJ50" s="549"/>
      <c r="DK50" s="549"/>
    </row>
    <row r="51" spans="1:11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c r="BP51" s="549"/>
      <c r="BQ51" s="549"/>
      <c r="BR51" s="549"/>
      <c r="BS51" s="549"/>
      <c r="BT51" s="549"/>
      <c r="BU51" s="549"/>
      <c r="BV51" s="549"/>
      <c r="BW51" s="549"/>
      <c r="BX51" s="549"/>
      <c r="BY51" s="549"/>
      <c r="BZ51" s="549"/>
      <c r="CA51" s="549"/>
      <c r="CB51" s="549"/>
      <c r="CC51" s="549"/>
      <c r="CD51" s="549"/>
      <c r="CE51" s="549"/>
      <c r="CF51" s="549"/>
      <c r="CG51" s="549"/>
      <c r="CH51" s="549"/>
      <c r="CI51" s="549"/>
      <c r="CJ51" s="549"/>
      <c r="CK51" s="549"/>
      <c r="CL51" s="549"/>
      <c r="CM51" s="549"/>
      <c r="CN51" s="549"/>
      <c r="CO51" s="549"/>
      <c r="CP51" s="549"/>
      <c r="CQ51" s="549"/>
      <c r="CR51" s="549"/>
      <c r="CS51" s="549"/>
      <c r="CT51" s="549"/>
      <c r="CU51" s="549"/>
      <c r="CV51" s="549"/>
      <c r="CW51" s="549"/>
      <c r="CX51" s="549"/>
      <c r="CY51" s="549"/>
      <c r="CZ51" s="549"/>
      <c r="DA51" s="549"/>
      <c r="DB51" s="549"/>
      <c r="DC51" s="549"/>
      <c r="DD51" s="549"/>
      <c r="DE51" s="549"/>
      <c r="DF51" s="549"/>
      <c r="DG51" s="549"/>
      <c r="DH51" s="549"/>
      <c r="DI51" s="549"/>
      <c r="DJ51" s="549"/>
      <c r="DK51" s="549"/>
    </row>
    <row r="52" spans="1:11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c r="BP52" s="549"/>
      <c r="BQ52" s="549"/>
      <c r="BR52" s="549"/>
      <c r="BS52" s="549"/>
      <c r="BT52" s="549"/>
      <c r="BU52" s="549"/>
      <c r="BV52" s="549"/>
      <c r="BW52" s="549"/>
      <c r="BX52" s="549"/>
      <c r="BY52" s="549"/>
      <c r="BZ52" s="549"/>
      <c r="CA52" s="549"/>
      <c r="CB52" s="549"/>
      <c r="CC52" s="549"/>
      <c r="CD52" s="549"/>
      <c r="CE52" s="549"/>
      <c r="CF52" s="549"/>
      <c r="CG52" s="549"/>
      <c r="CH52" s="549"/>
      <c r="CI52" s="549"/>
      <c r="CJ52" s="549"/>
      <c r="CK52" s="549"/>
      <c r="CL52" s="549"/>
      <c r="CM52" s="549"/>
      <c r="CN52" s="549"/>
      <c r="CO52" s="549"/>
      <c r="CP52" s="549"/>
      <c r="CQ52" s="549"/>
      <c r="CR52" s="549"/>
      <c r="CS52" s="549"/>
      <c r="CT52" s="549"/>
      <c r="CU52" s="549"/>
      <c r="CV52" s="549"/>
      <c r="CW52" s="549"/>
      <c r="CX52" s="549"/>
      <c r="CY52" s="549"/>
      <c r="CZ52" s="549"/>
      <c r="DA52" s="549"/>
      <c r="DB52" s="549"/>
      <c r="DC52" s="549"/>
      <c r="DD52" s="549"/>
      <c r="DE52" s="549"/>
      <c r="DF52" s="549"/>
      <c r="DG52" s="549"/>
      <c r="DH52" s="549"/>
      <c r="DI52" s="549"/>
      <c r="DJ52" s="549"/>
      <c r="DK52" s="549"/>
    </row>
    <row r="53" spans="1:11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c r="BP53" s="549"/>
      <c r="BQ53" s="549"/>
      <c r="BR53" s="549"/>
      <c r="BS53" s="549"/>
      <c r="BT53" s="549"/>
      <c r="BU53" s="549"/>
      <c r="BV53" s="549"/>
      <c r="BW53" s="549"/>
      <c r="BX53" s="549"/>
      <c r="BY53" s="549"/>
      <c r="BZ53" s="549"/>
      <c r="CA53" s="549"/>
      <c r="CB53" s="549"/>
      <c r="CC53" s="549"/>
      <c r="CD53" s="549"/>
      <c r="CE53" s="549"/>
      <c r="CF53" s="549"/>
      <c r="CG53" s="549"/>
      <c r="CH53" s="549"/>
      <c r="CI53" s="549"/>
      <c r="CJ53" s="549"/>
      <c r="CK53" s="549"/>
      <c r="CL53" s="549"/>
      <c r="CM53" s="549"/>
      <c r="CN53" s="549"/>
      <c r="CO53" s="549"/>
      <c r="CP53" s="549"/>
      <c r="CQ53" s="549"/>
      <c r="CR53" s="549"/>
      <c r="CS53" s="549"/>
      <c r="CT53" s="549"/>
      <c r="CU53" s="549"/>
      <c r="CV53" s="549"/>
      <c r="CW53" s="549"/>
      <c r="CX53" s="549"/>
      <c r="CY53" s="549"/>
      <c r="CZ53" s="549"/>
      <c r="DA53" s="549"/>
      <c r="DB53" s="549"/>
      <c r="DC53" s="549"/>
      <c r="DD53" s="549"/>
      <c r="DE53" s="549"/>
      <c r="DF53" s="549"/>
      <c r="DG53" s="549"/>
      <c r="DH53" s="549"/>
      <c r="DI53" s="549"/>
      <c r="DJ53" s="549"/>
      <c r="DK53" s="549"/>
    </row>
    <row r="54" spans="1:11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c r="BP54" s="549"/>
      <c r="BQ54" s="549"/>
      <c r="BR54" s="549"/>
      <c r="BS54" s="549"/>
      <c r="BT54" s="549"/>
      <c r="BU54" s="549"/>
      <c r="BV54" s="549"/>
      <c r="BW54" s="549"/>
      <c r="BX54" s="549"/>
      <c r="BY54" s="549"/>
      <c r="BZ54" s="549"/>
      <c r="CA54" s="549"/>
      <c r="CB54" s="549"/>
      <c r="CC54" s="549"/>
      <c r="CD54" s="549"/>
      <c r="CE54" s="549"/>
      <c r="CF54" s="549"/>
      <c r="CG54" s="549"/>
      <c r="CH54" s="549"/>
      <c r="CI54" s="549"/>
      <c r="CJ54" s="549"/>
      <c r="CK54" s="549"/>
      <c r="CL54" s="549"/>
      <c r="CM54" s="549"/>
      <c r="CN54" s="549"/>
      <c r="CO54" s="549"/>
      <c r="CP54" s="549"/>
      <c r="CQ54" s="549"/>
      <c r="CR54" s="549"/>
      <c r="CS54" s="549"/>
      <c r="CT54" s="549"/>
      <c r="CU54" s="549"/>
      <c r="CV54" s="549"/>
      <c r="CW54" s="549"/>
      <c r="CX54" s="549"/>
      <c r="CY54" s="549"/>
      <c r="CZ54" s="549"/>
      <c r="DA54" s="549"/>
      <c r="DB54" s="549"/>
      <c r="DC54" s="549"/>
      <c r="DD54" s="549"/>
      <c r="DE54" s="549"/>
      <c r="DF54" s="549"/>
      <c r="DG54" s="549"/>
      <c r="DH54" s="549"/>
      <c r="DI54" s="549"/>
      <c r="DJ54" s="549"/>
      <c r="DK54" s="549"/>
    </row>
    <row r="55" spans="1:11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c r="BP55" s="549"/>
      <c r="BQ55" s="549"/>
      <c r="BR55" s="549"/>
      <c r="BS55" s="549"/>
      <c r="BT55" s="549"/>
      <c r="BU55" s="549"/>
      <c r="BV55" s="549"/>
      <c r="BW55" s="549"/>
      <c r="BX55" s="549"/>
      <c r="BY55" s="549"/>
      <c r="BZ55" s="549"/>
      <c r="CA55" s="549"/>
      <c r="CB55" s="549"/>
      <c r="CC55" s="549"/>
      <c r="CD55" s="549"/>
      <c r="CE55" s="549"/>
      <c r="CF55" s="549"/>
      <c r="CG55" s="549"/>
      <c r="CH55" s="549"/>
      <c r="CI55" s="549"/>
      <c r="CJ55" s="549"/>
      <c r="CK55" s="549"/>
      <c r="CL55" s="549"/>
      <c r="CM55" s="549"/>
      <c r="CN55" s="549"/>
      <c r="CO55" s="549"/>
      <c r="CP55" s="549"/>
      <c r="CQ55" s="549"/>
      <c r="CR55" s="549"/>
      <c r="CS55" s="549"/>
      <c r="CT55" s="549"/>
      <c r="CU55" s="549"/>
      <c r="CV55" s="549"/>
      <c r="CW55" s="549"/>
      <c r="CX55" s="549"/>
      <c r="CY55" s="549"/>
      <c r="CZ55" s="549"/>
      <c r="DA55" s="549"/>
      <c r="DB55" s="549"/>
      <c r="DC55" s="549"/>
      <c r="DD55" s="549"/>
      <c r="DE55" s="549"/>
      <c r="DF55" s="549"/>
      <c r="DG55" s="549"/>
      <c r="DH55" s="549"/>
      <c r="DI55" s="549"/>
      <c r="DJ55" s="549"/>
      <c r="DK55" s="549"/>
    </row>
    <row r="56" spans="1:11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c r="BP56" s="549"/>
      <c r="BQ56" s="549"/>
      <c r="BR56" s="549"/>
      <c r="BS56" s="549"/>
      <c r="BT56" s="549"/>
      <c r="BU56" s="549"/>
      <c r="BV56" s="549"/>
      <c r="BW56" s="549"/>
      <c r="BX56" s="549"/>
      <c r="BY56" s="549"/>
      <c r="BZ56" s="549"/>
      <c r="CA56" s="549"/>
      <c r="CB56" s="549"/>
      <c r="CC56" s="549"/>
      <c r="CD56" s="549"/>
      <c r="CE56" s="549"/>
      <c r="CF56" s="549"/>
      <c r="CG56" s="549"/>
      <c r="CH56" s="549"/>
      <c r="CI56" s="549"/>
      <c r="CJ56" s="549"/>
      <c r="CK56" s="549"/>
      <c r="CL56" s="549"/>
      <c r="CM56" s="549"/>
      <c r="CN56" s="549"/>
      <c r="CO56" s="549"/>
      <c r="CP56" s="549"/>
      <c r="CQ56" s="549"/>
      <c r="CR56" s="549"/>
      <c r="CS56" s="549"/>
      <c r="CT56" s="549"/>
      <c r="CU56" s="549"/>
      <c r="CV56" s="549"/>
      <c r="CW56" s="549"/>
      <c r="CX56" s="549"/>
      <c r="CY56" s="549"/>
      <c r="CZ56" s="549"/>
      <c r="DA56" s="549"/>
      <c r="DB56" s="549"/>
      <c r="DC56" s="549"/>
      <c r="DD56" s="549"/>
      <c r="DE56" s="549"/>
      <c r="DF56" s="549"/>
      <c r="DG56" s="549"/>
      <c r="DH56" s="549"/>
      <c r="DI56" s="549"/>
      <c r="DJ56" s="549"/>
      <c r="DK56" s="549"/>
    </row>
    <row r="57" spans="1:11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c r="BP57" s="549"/>
      <c r="BQ57" s="549"/>
      <c r="BR57" s="549"/>
      <c r="BS57" s="549"/>
      <c r="BT57" s="549"/>
      <c r="BU57" s="549"/>
      <c r="BV57" s="549"/>
      <c r="BW57" s="549"/>
      <c r="BX57" s="549"/>
      <c r="BY57" s="549"/>
      <c r="BZ57" s="549"/>
      <c r="CA57" s="549"/>
      <c r="CB57" s="549"/>
      <c r="CC57" s="549"/>
      <c r="CD57" s="549"/>
      <c r="CE57" s="549"/>
      <c r="CF57" s="549"/>
      <c r="CG57" s="549"/>
      <c r="CH57" s="549"/>
      <c r="CI57" s="549"/>
      <c r="CJ57" s="549"/>
      <c r="CK57" s="549"/>
      <c r="CL57" s="549"/>
      <c r="CM57" s="549"/>
      <c r="CN57" s="549"/>
      <c r="CO57" s="549"/>
      <c r="CP57" s="549"/>
      <c r="CQ57" s="549"/>
      <c r="CR57" s="549"/>
      <c r="CS57" s="549"/>
      <c r="CT57" s="549"/>
      <c r="CU57" s="549"/>
      <c r="CV57" s="549"/>
      <c r="CW57" s="549"/>
      <c r="CX57" s="549"/>
      <c r="CY57" s="549"/>
      <c r="CZ57" s="549"/>
      <c r="DA57" s="549"/>
      <c r="DB57" s="549"/>
      <c r="DC57" s="549"/>
      <c r="DD57" s="549"/>
      <c r="DE57" s="549"/>
      <c r="DF57" s="549"/>
      <c r="DG57" s="549"/>
      <c r="DH57" s="549"/>
      <c r="DI57" s="549"/>
      <c r="DJ57" s="549"/>
      <c r="DK57" s="549"/>
    </row>
    <row r="58" spans="1:11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c r="BN58" s="549"/>
      <c r="BO58" s="549"/>
      <c r="BP58" s="549"/>
      <c r="BQ58" s="549"/>
      <c r="BR58" s="549"/>
      <c r="BS58" s="549"/>
      <c r="BT58" s="549"/>
      <c r="BU58" s="549"/>
      <c r="BV58" s="549"/>
      <c r="BW58" s="549"/>
      <c r="BX58" s="549"/>
      <c r="BY58" s="549"/>
      <c r="BZ58" s="549"/>
      <c r="CA58" s="549"/>
      <c r="CB58" s="549"/>
      <c r="CC58" s="549"/>
      <c r="CD58" s="549"/>
      <c r="CE58" s="549"/>
      <c r="CF58" s="549"/>
      <c r="CG58" s="549"/>
      <c r="CH58" s="549"/>
      <c r="CI58" s="549"/>
      <c r="CJ58" s="549"/>
      <c r="CK58" s="549"/>
      <c r="CL58" s="549"/>
      <c r="CM58" s="549"/>
      <c r="CN58" s="549"/>
      <c r="CO58" s="549"/>
      <c r="CP58" s="549"/>
      <c r="CQ58" s="549"/>
      <c r="CR58" s="549"/>
      <c r="CS58" s="549"/>
      <c r="CT58" s="549"/>
      <c r="CU58" s="549"/>
      <c r="CV58" s="549"/>
      <c r="CW58" s="549"/>
      <c r="CX58" s="549"/>
      <c r="CY58" s="549"/>
      <c r="CZ58" s="549"/>
      <c r="DA58" s="549"/>
      <c r="DB58" s="549"/>
      <c r="DC58" s="549"/>
      <c r="DD58" s="549"/>
      <c r="DE58" s="549"/>
      <c r="DF58" s="549"/>
      <c r="DG58" s="549"/>
      <c r="DH58" s="549"/>
      <c r="DI58" s="549"/>
      <c r="DJ58" s="549"/>
      <c r="DK58" s="549"/>
    </row>
    <row r="59" spans="1:11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c r="BN59" s="549"/>
      <c r="BO59" s="549"/>
      <c r="BP59" s="549"/>
      <c r="BQ59" s="549"/>
      <c r="BR59" s="549"/>
      <c r="BS59" s="549"/>
      <c r="BT59" s="549"/>
      <c r="BU59" s="549"/>
      <c r="BV59" s="549"/>
      <c r="BW59" s="549"/>
      <c r="BX59" s="549"/>
      <c r="BY59" s="549"/>
      <c r="BZ59" s="549"/>
      <c r="CA59" s="549"/>
      <c r="CB59" s="549"/>
      <c r="CC59" s="549"/>
      <c r="CD59" s="549"/>
      <c r="CE59" s="549"/>
      <c r="CF59" s="549"/>
      <c r="CG59" s="549"/>
      <c r="CH59" s="549"/>
      <c r="CI59" s="549"/>
      <c r="CJ59" s="549"/>
      <c r="CK59" s="549"/>
      <c r="CL59" s="549"/>
      <c r="CM59" s="549"/>
      <c r="CN59" s="549"/>
      <c r="CO59" s="549"/>
      <c r="CP59" s="549"/>
      <c r="CQ59" s="549"/>
      <c r="CR59" s="549"/>
      <c r="CS59" s="549"/>
      <c r="CT59" s="549"/>
      <c r="CU59" s="549"/>
      <c r="CV59" s="549"/>
      <c r="CW59" s="549"/>
      <c r="CX59" s="549"/>
      <c r="CY59" s="549"/>
      <c r="CZ59" s="549"/>
      <c r="DA59" s="549"/>
      <c r="DB59" s="549"/>
      <c r="DC59" s="549"/>
      <c r="DD59" s="549"/>
      <c r="DE59" s="549"/>
      <c r="DF59" s="549"/>
      <c r="DG59" s="549"/>
      <c r="DH59" s="549"/>
      <c r="DI59" s="549"/>
      <c r="DJ59" s="549"/>
      <c r="DK59" s="549"/>
    </row>
    <row r="60" spans="1:11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c r="BN60" s="549"/>
      <c r="BO60" s="549"/>
      <c r="BP60" s="549"/>
      <c r="BQ60" s="549"/>
      <c r="BR60" s="549"/>
      <c r="BS60" s="549"/>
      <c r="BT60" s="549"/>
      <c r="BU60" s="549"/>
      <c r="BV60" s="549"/>
      <c r="BW60" s="549"/>
      <c r="BX60" s="549"/>
      <c r="BY60" s="549"/>
      <c r="BZ60" s="549"/>
      <c r="CA60" s="549"/>
      <c r="CB60" s="549"/>
      <c r="CC60" s="549"/>
      <c r="CD60" s="549"/>
      <c r="CE60" s="549"/>
      <c r="CF60" s="549"/>
      <c r="CG60" s="549"/>
      <c r="CH60" s="549"/>
      <c r="CI60" s="549"/>
      <c r="CJ60" s="549"/>
      <c r="CK60" s="549"/>
      <c r="CL60" s="549"/>
      <c r="CM60" s="549"/>
      <c r="CN60" s="549"/>
      <c r="CO60" s="549"/>
      <c r="CP60" s="549"/>
      <c r="CQ60" s="549"/>
      <c r="CR60" s="549"/>
      <c r="CS60" s="549"/>
      <c r="CT60" s="549"/>
      <c r="CU60" s="549"/>
      <c r="CV60" s="549"/>
      <c r="CW60" s="549"/>
      <c r="CX60" s="549"/>
      <c r="CY60" s="549"/>
      <c r="CZ60" s="549"/>
      <c r="DA60" s="549"/>
      <c r="DB60" s="549"/>
      <c r="DC60" s="549"/>
      <c r="DD60" s="549"/>
      <c r="DE60" s="549"/>
      <c r="DF60" s="549"/>
      <c r="DG60" s="549"/>
      <c r="DH60" s="549"/>
      <c r="DI60" s="549"/>
      <c r="DJ60" s="549"/>
      <c r="DK60" s="549"/>
    </row>
    <row r="61" spans="1:115" s="510" customFormat="1" ht="18" customHeigh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c r="BN61" s="549"/>
      <c r="BO61" s="549"/>
      <c r="BP61" s="549"/>
      <c r="BQ61" s="549"/>
      <c r="BR61" s="549"/>
      <c r="BS61" s="549"/>
      <c r="BT61" s="549"/>
      <c r="BU61" s="549"/>
      <c r="BV61" s="549"/>
      <c r="BW61" s="549"/>
      <c r="BX61" s="549"/>
      <c r="BY61" s="549"/>
      <c r="BZ61" s="549"/>
      <c r="CA61" s="549"/>
      <c r="CB61" s="549"/>
      <c r="CC61" s="549"/>
      <c r="CD61" s="549"/>
      <c r="CE61" s="549"/>
      <c r="CF61" s="549"/>
      <c r="CG61" s="549"/>
      <c r="CH61" s="549"/>
      <c r="CI61" s="549"/>
      <c r="CJ61" s="549"/>
      <c r="CK61" s="549"/>
      <c r="CL61" s="549"/>
      <c r="CM61" s="549"/>
      <c r="CN61" s="549"/>
      <c r="CO61" s="549"/>
      <c r="CP61" s="549"/>
      <c r="CQ61" s="549"/>
      <c r="CR61" s="549"/>
      <c r="CS61" s="549"/>
      <c r="CT61" s="549"/>
      <c r="CU61" s="549"/>
      <c r="CV61" s="549"/>
      <c r="CW61" s="549"/>
      <c r="CX61" s="549"/>
      <c r="CY61" s="549"/>
      <c r="CZ61" s="549"/>
      <c r="DA61" s="549"/>
      <c r="DB61" s="549"/>
      <c r="DC61" s="549"/>
      <c r="DD61" s="549"/>
      <c r="DE61" s="549"/>
      <c r="DF61" s="549"/>
      <c r="DG61" s="549"/>
      <c r="DH61" s="549"/>
      <c r="DI61" s="549"/>
      <c r="DJ61" s="549"/>
      <c r="DK61" s="549"/>
    </row>
    <row r="62" spans="1:11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c r="DE62" s="549"/>
      <c r="DF62" s="549"/>
      <c r="DG62" s="549"/>
      <c r="DH62" s="549"/>
      <c r="DI62" s="549"/>
      <c r="DJ62" s="549"/>
      <c r="DK62" s="549"/>
    </row>
    <row r="63" spans="1:11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c r="BN63" s="549"/>
      <c r="BO63" s="549"/>
      <c r="BP63" s="549"/>
      <c r="BQ63" s="549"/>
      <c r="BR63" s="549"/>
      <c r="BS63" s="549"/>
      <c r="BT63" s="549"/>
      <c r="BU63" s="549"/>
      <c r="BV63" s="549"/>
      <c r="BW63" s="549"/>
      <c r="BX63" s="549"/>
      <c r="BY63" s="549"/>
      <c r="BZ63" s="549"/>
      <c r="CA63" s="549"/>
      <c r="CB63" s="549"/>
      <c r="CC63" s="549"/>
      <c r="CD63" s="549"/>
      <c r="CE63" s="549"/>
      <c r="CF63" s="549"/>
      <c r="CG63" s="549"/>
      <c r="CH63" s="549"/>
      <c r="CI63" s="549"/>
      <c r="CJ63" s="549"/>
      <c r="CK63" s="549"/>
      <c r="CL63" s="549"/>
      <c r="CM63" s="549"/>
      <c r="CN63" s="549"/>
      <c r="CO63" s="549"/>
      <c r="CP63" s="549"/>
      <c r="CQ63" s="549"/>
      <c r="CR63" s="549"/>
      <c r="CS63" s="549"/>
      <c r="CT63" s="549"/>
      <c r="CU63" s="549"/>
      <c r="CV63" s="549"/>
      <c r="CW63" s="549"/>
      <c r="CX63" s="549"/>
      <c r="CY63" s="549"/>
      <c r="CZ63" s="549"/>
      <c r="DA63" s="549"/>
      <c r="DB63" s="549"/>
      <c r="DC63" s="549"/>
      <c r="DD63" s="549"/>
      <c r="DE63" s="549"/>
      <c r="DF63" s="549"/>
      <c r="DG63" s="549"/>
      <c r="DH63" s="549"/>
      <c r="DI63" s="549"/>
      <c r="DJ63" s="549"/>
      <c r="DK63" s="549"/>
    </row>
    <row r="64" spans="1:11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c r="BN64" s="549"/>
      <c r="BO64" s="549"/>
      <c r="BP64" s="549"/>
      <c r="BQ64" s="549"/>
      <c r="BR64" s="549"/>
      <c r="BS64" s="549"/>
      <c r="BT64" s="549"/>
      <c r="BU64" s="549"/>
      <c r="BV64" s="549"/>
      <c r="BW64" s="549"/>
      <c r="BX64" s="549"/>
      <c r="BY64" s="549"/>
      <c r="BZ64" s="549"/>
      <c r="CA64" s="549"/>
      <c r="CB64" s="549"/>
      <c r="CC64" s="549"/>
      <c r="CD64" s="549"/>
      <c r="CE64" s="549"/>
      <c r="CF64" s="549"/>
      <c r="CG64" s="549"/>
      <c r="CH64" s="549"/>
      <c r="CI64" s="549"/>
      <c r="CJ64" s="549"/>
      <c r="CK64" s="549"/>
      <c r="CL64" s="549"/>
      <c r="CM64" s="549"/>
      <c r="CN64" s="549"/>
      <c r="CO64" s="549"/>
      <c r="CP64" s="549"/>
      <c r="CQ64" s="549"/>
      <c r="CR64" s="549"/>
      <c r="CS64" s="549"/>
      <c r="CT64" s="549"/>
      <c r="CU64" s="549"/>
      <c r="CV64" s="549"/>
      <c r="CW64" s="549"/>
      <c r="CX64" s="549"/>
      <c r="CY64" s="549"/>
      <c r="CZ64" s="549"/>
      <c r="DA64" s="549"/>
      <c r="DB64" s="549"/>
      <c r="DC64" s="549"/>
      <c r="DD64" s="549"/>
      <c r="DE64" s="549"/>
      <c r="DF64" s="549"/>
      <c r="DG64" s="549"/>
      <c r="DH64" s="549"/>
      <c r="DI64" s="549"/>
      <c r="DJ64" s="549"/>
      <c r="DK64" s="549"/>
    </row>
    <row r="65" spans="1:11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c r="BN65" s="549"/>
      <c r="BO65" s="549"/>
      <c r="BP65" s="549"/>
      <c r="BQ65" s="549"/>
      <c r="BR65" s="549"/>
      <c r="BS65" s="549"/>
      <c r="BT65" s="549"/>
      <c r="BU65" s="549"/>
      <c r="BV65" s="549"/>
      <c r="BW65" s="549"/>
      <c r="BX65" s="549"/>
      <c r="BY65" s="549"/>
      <c r="BZ65" s="549"/>
      <c r="CA65" s="549"/>
      <c r="CB65" s="549"/>
      <c r="CC65" s="549"/>
      <c r="CD65" s="549"/>
      <c r="CE65" s="549"/>
      <c r="CF65" s="549"/>
      <c r="CG65" s="549"/>
      <c r="CH65" s="549"/>
      <c r="CI65" s="549"/>
      <c r="CJ65" s="549"/>
      <c r="CK65" s="549"/>
      <c r="CL65" s="549"/>
      <c r="CM65" s="549"/>
      <c r="CN65" s="549"/>
      <c r="CO65" s="549"/>
      <c r="CP65" s="549"/>
      <c r="CQ65" s="549"/>
      <c r="CR65" s="549"/>
      <c r="CS65" s="549"/>
      <c r="CT65" s="549"/>
      <c r="CU65" s="549"/>
      <c r="CV65" s="549"/>
      <c r="CW65" s="549"/>
      <c r="CX65" s="549"/>
      <c r="CY65" s="549"/>
      <c r="CZ65" s="549"/>
      <c r="DA65" s="549"/>
      <c r="DB65" s="549"/>
      <c r="DC65" s="549"/>
      <c r="DD65" s="549"/>
      <c r="DE65" s="549"/>
      <c r="DF65" s="549"/>
      <c r="DG65" s="549"/>
      <c r="DH65" s="549"/>
      <c r="DI65" s="549"/>
      <c r="DJ65" s="549"/>
      <c r="DK65" s="549"/>
    </row>
    <row r="66" spans="1:11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549"/>
      <c r="BU66" s="549"/>
      <c r="BV66" s="549"/>
      <c r="BW66" s="549"/>
      <c r="BX66" s="549"/>
      <c r="BY66" s="549"/>
      <c r="BZ66" s="549"/>
      <c r="CA66" s="549"/>
      <c r="CB66" s="549"/>
      <c r="CC66" s="549"/>
      <c r="CD66" s="549"/>
      <c r="CE66" s="549"/>
      <c r="CF66" s="549"/>
      <c r="CG66" s="549"/>
      <c r="CH66" s="549"/>
      <c r="CI66" s="549"/>
      <c r="CJ66" s="549"/>
      <c r="CK66" s="549"/>
      <c r="CL66" s="549"/>
      <c r="CM66" s="549"/>
      <c r="CN66" s="549"/>
      <c r="CO66" s="549"/>
      <c r="CP66" s="549"/>
      <c r="CQ66" s="549"/>
      <c r="CR66" s="549"/>
      <c r="CS66" s="549"/>
      <c r="CT66" s="549"/>
      <c r="CU66" s="549"/>
      <c r="CV66" s="549"/>
      <c r="CW66" s="549"/>
      <c r="CX66" s="549"/>
      <c r="CY66" s="549"/>
      <c r="CZ66" s="549"/>
      <c r="DA66" s="549"/>
      <c r="DB66" s="549"/>
      <c r="DC66" s="549"/>
      <c r="DD66" s="549"/>
      <c r="DE66" s="549"/>
      <c r="DF66" s="549"/>
      <c r="DG66" s="549"/>
      <c r="DH66" s="549"/>
      <c r="DI66" s="549"/>
      <c r="DJ66" s="549"/>
      <c r="DK66" s="549"/>
    </row>
    <row r="67" spans="1:11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549"/>
      <c r="BU67" s="549"/>
      <c r="BV67" s="549"/>
      <c r="BW67" s="549"/>
      <c r="BX67" s="549"/>
      <c r="BY67" s="549"/>
      <c r="BZ67" s="549"/>
      <c r="CA67" s="549"/>
      <c r="CB67" s="549"/>
      <c r="CC67" s="549"/>
      <c r="CD67" s="549"/>
      <c r="CE67" s="549"/>
      <c r="CF67" s="549"/>
      <c r="CG67" s="549"/>
      <c r="CH67" s="549"/>
      <c r="CI67" s="549"/>
      <c r="CJ67" s="549"/>
      <c r="CK67" s="549"/>
      <c r="CL67" s="549"/>
      <c r="CM67" s="549"/>
      <c r="CN67" s="549"/>
      <c r="CO67" s="549"/>
      <c r="CP67" s="549"/>
      <c r="CQ67" s="549"/>
      <c r="CR67" s="549"/>
      <c r="CS67" s="549"/>
      <c r="CT67" s="549"/>
      <c r="CU67" s="549"/>
      <c r="CV67" s="549"/>
      <c r="CW67" s="549"/>
      <c r="CX67" s="549"/>
      <c r="CY67" s="549"/>
      <c r="CZ67" s="549"/>
      <c r="DA67" s="549"/>
      <c r="DB67" s="549"/>
      <c r="DC67" s="549"/>
      <c r="DD67" s="549"/>
      <c r="DE67" s="549"/>
      <c r="DF67" s="549"/>
      <c r="DG67" s="549"/>
      <c r="DH67" s="549"/>
      <c r="DI67" s="549"/>
      <c r="DJ67" s="549"/>
      <c r="DK67" s="549"/>
    </row>
    <row r="68" spans="1:11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549"/>
      <c r="BU68" s="549"/>
      <c r="BV68" s="549"/>
      <c r="BW68" s="549"/>
      <c r="BX68" s="549"/>
      <c r="BY68" s="549"/>
      <c r="BZ68" s="549"/>
      <c r="CA68" s="549"/>
      <c r="CB68" s="549"/>
      <c r="CC68" s="549"/>
      <c r="CD68" s="549"/>
      <c r="CE68" s="549"/>
      <c r="CF68" s="549"/>
      <c r="CG68" s="549"/>
      <c r="CH68" s="549"/>
      <c r="CI68" s="549"/>
      <c r="CJ68" s="549"/>
      <c r="CK68" s="549"/>
      <c r="CL68" s="549"/>
      <c r="CM68" s="549"/>
      <c r="CN68" s="549"/>
      <c r="CO68" s="549"/>
      <c r="CP68" s="549"/>
      <c r="CQ68" s="549"/>
      <c r="CR68" s="549"/>
      <c r="CS68" s="549"/>
      <c r="CT68" s="549"/>
      <c r="CU68" s="549"/>
      <c r="CV68" s="549"/>
      <c r="CW68" s="549"/>
      <c r="CX68" s="549"/>
      <c r="CY68" s="549"/>
      <c r="CZ68" s="549"/>
      <c r="DA68" s="549"/>
      <c r="DB68" s="549"/>
      <c r="DC68" s="549"/>
      <c r="DD68" s="549"/>
      <c r="DE68" s="549"/>
      <c r="DF68" s="549"/>
      <c r="DG68" s="549"/>
      <c r="DH68" s="549"/>
      <c r="DI68" s="549"/>
      <c r="DJ68" s="549"/>
      <c r="DK68" s="549"/>
    </row>
    <row r="69" spans="1:11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549"/>
      <c r="BU69" s="549"/>
      <c r="BV69" s="549"/>
      <c r="BW69" s="549"/>
      <c r="BX69" s="549"/>
      <c r="BY69" s="549"/>
      <c r="BZ69" s="549"/>
      <c r="CA69" s="549"/>
      <c r="CB69" s="549"/>
      <c r="CC69" s="549"/>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9"/>
      <c r="DA69" s="549"/>
      <c r="DB69" s="549"/>
      <c r="DC69" s="549"/>
      <c r="DD69" s="549"/>
      <c r="DE69" s="549"/>
      <c r="DF69" s="549"/>
      <c r="DG69" s="549"/>
      <c r="DH69" s="549"/>
      <c r="DI69" s="549"/>
      <c r="DJ69" s="549"/>
      <c r="DK69" s="549"/>
    </row>
    <row r="70" spans="1:11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c r="DE70" s="549"/>
      <c r="DF70" s="549"/>
      <c r="DG70" s="549"/>
      <c r="DH70" s="549"/>
      <c r="DI70" s="549"/>
      <c r="DJ70" s="549"/>
      <c r="DK70" s="549"/>
    </row>
    <row r="71" spans="1:11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c r="BN71" s="549"/>
      <c r="BO71" s="549"/>
      <c r="BP71" s="549"/>
      <c r="BQ71" s="549"/>
      <c r="BR71" s="549"/>
      <c r="BS71" s="549"/>
      <c r="BT71" s="549"/>
      <c r="BU71" s="549"/>
      <c r="BV71" s="549"/>
      <c r="BW71" s="549"/>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9"/>
      <c r="CY71" s="549"/>
      <c r="CZ71" s="549"/>
      <c r="DA71" s="549"/>
      <c r="DB71" s="549"/>
      <c r="DC71" s="549"/>
      <c r="DD71" s="549"/>
      <c r="DE71" s="549"/>
      <c r="DF71" s="549"/>
      <c r="DG71" s="549"/>
      <c r="DH71" s="549"/>
      <c r="DI71" s="549"/>
      <c r="DJ71" s="549"/>
      <c r="DK71" s="549"/>
    </row>
    <row r="72" spans="1:11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c r="BN72" s="549"/>
      <c r="BO72" s="549"/>
      <c r="BP72" s="549"/>
      <c r="BQ72" s="549"/>
      <c r="BR72" s="549"/>
      <c r="BS72" s="549"/>
      <c r="BT72" s="549"/>
      <c r="BU72" s="549"/>
      <c r="BV72" s="549"/>
      <c r="BW72" s="549"/>
      <c r="BX72" s="549"/>
      <c r="BY72" s="549"/>
      <c r="BZ72" s="549"/>
      <c r="CA72" s="549"/>
      <c r="CB72" s="549"/>
      <c r="CC72" s="549"/>
      <c r="CD72" s="549"/>
      <c r="CE72" s="549"/>
      <c r="CF72" s="549"/>
      <c r="CG72" s="549"/>
      <c r="CH72" s="549"/>
      <c r="CI72" s="549"/>
      <c r="CJ72" s="549"/>
      <c r="CK72" s="549"/>
      <c r="CL72" s="549"/>
      <c r="CM72" s="549"/>
      <c r="CN72" s="549"/>
      <c r="CO72" s="549"/>
      <c r="CP72" s="549"/>
      <c r="CQ72" s="549"/>
      <c r="CR72" s="549"/>
      <c r="CS72" s="549"/>
      <c r="CT72" s="549"/>
      <c r="CU72" s="549"/>
      <c r="CV72" s="549"/>
      <c r="CW72" s="549"/>
      <c r="CX72" s="549"/>
      <c r="CY72" s="549"/>
      <c r="CZ72" s="549"/>
      <c r="DA72" s="549"/>
      <c r="DB72" s="549"/>
      <c r="DC72" s="549"/>
      <c r="DD72" s="549"/>
      <c r="DE72" s="549"/>
      <c r="DF72" s="549"/>
      <c r="DG72" s="549"/>
      <c r="DH72" s="549"/>
      <c r="DI72" s="549"/>
      <c r="DJ72" s="549"/>
      <c r="DK72" s="549"/>
    </row>
    <row r="73" spans="1:11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9"/>
      <c r="BQ73" s="549"/>
      <c r="BR73" s="549"/>
      <c r="BS73" s="549"/>
      <c r="BT73" s="549"/>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c r="DE73" s="549"/>
      <c r="DF73" s="549"/>
      <c r="DG73" s="549"/>
      <c r="DH73" s="549"/>
      <c r="DI73" s="549"/>
      <c r="DJ73" s="549"/>
      <c r="DK73" s="549"/>
    </row>
    <row r="74" spans="1:11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c r="BN74" s="549"/>
      <c r="BO74" s="549"/>
      <c r="BP74" s="549"/>
      <c r="BQ74" s="549"/>
      <c r="BR74" s="549"/>
      <c r="BS74" s="549"/>
      <c r="BT74" s="549"/>
      <c r="BU74" s="549"/>
      <c r="BV74" s="549"/>
      <c r="BW74" s="549"/>
      <c r="BX74" s="549"/>
      <c r="BY74" s="549"/>
      <c r="BZ74" s="549"/>
      <c r="CA74" s="549"/>
      <c r="CB74" s="549"/>
      <c r="CC74" s="549"/>
      <c r="CD74" s="549"/>
      <c r="CE74" s="549"/>
      <c r="CF74" s="549"/>
      <c r="CG74" s="549"/>
      <c r="CH74" s="549"/>
      <c r="CI74" s="549"/>
      <c r="CJ74" s="549"/>
      <c r="CK74" s="549"/>
      <c r="CL74" s="549"/>
      <c r="CM74" s="549"/>
      <c r="CN74" s="549"/>
      <c r="CO74" s="549"/>
      <c r="CP74" s="549"/>
      <c r="CQ74" s="549"/>
      <c r="CR74" s="549"/>
      <c r="CS74" s="549"/>
      <c r="CT74" s="549"/>
      <c r="CU74" s="549"/>
      <c r="CV74" s="549"/>
      <c r="CW74" s="549"/>
      <c r="CX74" s="549"/>
      <c r="CY74" s="549"/>
      <c r="CZ74" s="549"/>
      <c r="DA74" s="549"/>
      <c r="DB74" s="549"/>
      <c r="DC74" s="549"/>
      <c r="DD74" s="549"/>
      <c r="DE74" s="549"/>
      <c r="DF74" s="549"/>
      <c r="DG74" s="549"/>
      <c r="DH74" s="549"/>
      <c r="DI74" s="549"/>
      <c r="DJ74" s="549"/>
      <c r="DK74" s="549"/>
    </row>
    <row r="75" spans="1:11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c r="BN75" s="549"/>
      <c r="BO75" s="549"/>
      <c r="BP75" s="549"/>
      <c r="BQ75" s="549"/>
      <c r="BR75" s="549"/>
      <c r="BS75" s="549"/>
      <c r="BT75" s="549"/>
      <c r="BU75" s="549"/>
      <c r="BV75" s="549"/>
      <c r="BW75" s="549"/>
      <c r="BX75" s="549"/>
      <c r="BY75" s="549"/>
      <c r="BZ75" s="549"/>
      <c r="CA75" s="549"/>
      <c r="CB75" s="549"/>
      <c r="CC75" s="549"/>
      <c r="CD75" s="549"/>
      <c r="CE75" s="549"/>
      <c r="CF75" s="549"/>
      <c r="CG75" s="549"/>
      <c r="CH75" s="549"/>
      <c r="CI75" s="549"/>
      <c r="CJ75" s="549"/>
      <c r="CK75" s="549"/>
      <c r="CL75" s="549"/>
      <c r="CM75" s="549"/>
      <c r="CN75" s="549"/>
      <c r="CO75" s="549"/>
      <c r="CP75" s="549"/>
      <c r="CQ75" s="549"/>
      <c r="CR75" s="549"/>
      <c r="CS75" s="549"/>
      <c r="CT75" s="549"/>
      <c r="CU75" s="549"/>
      <c r="CV75" s="549"/>
      <c r="CW75" s="549"/>
      <c r="CX75" s="549"/>
      <c r="CY75" s="549"/>
      <c r="CZ75" s="549"/>
      <c r="DA75" s="549"/>
      <c r="DB75" s="549"/>
      <c r="DC75" s="549"/>
      <c r="DD75" s="549"/>
      <c r="DE75" s="549"/>
      <c r="DF75" s="549"/>
      <c r="DG75" s="549"/>
      <c r="DH75" s="549"/>
      <c r="DI75" s="549"/>
      <c r="DJ75" s="549"/>
      <c r="DK75" s="549"/>
    </row>
    <row r="76" spans="1:11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c r="BN76" s="549"/>
      <c r="BO76" s="549"/>
      <c r="BP76" s="549"/>
      <c r="BQ76" s="549"/>
      <c r="BR76" s="549"/>
      <c r="BS76" s="549"/>
      <c r="BT76" s="549"/>
      <c r="BU76" s="549"/>
      <c r="BV76" s="549"/>
      <c r="BW76" s="549"/>
      <c r="BX76" s="549"/>
      <c r="BY76" s="549"/>
      <c r="BZ76" s="549"/>
      <c r="CA76" s="549"/>
      <c r="CB76" s="549"/>
      <c r="CC76" s="549"/>
      <c r="CD76" s="549"/>
      <c r="CE76" s="549"/>
      <c r="CF76" s="549"/>
      <c r="CG76" s="549"/>
      <c r="CH76" s="549"/>
      <c r="CI76" s="549"/>
      <c r="CJ76" s="549"/>
      <c r="CK76" s="549"/>
      <c r="CL76" s="549"/>
      <c r="CM76" s="549"/>
      <c r="CN76" s="549"/>
      <c r="CO76" s="549"/>
      <c r="CP76" s="549"/>
      <c r="CQ76" s="549"/>
      <c r="CR76" s="549"/>
      <c r="CS76" s="549"/>
      <c r="CT76" s="549"/>
      <c r="CU76" s="549"/>
      <c r="CV76" s="549"/>
      <c r="CW76" s="549"/>
      <c r="CX76" s="549"/>
      <c r="CY76" s="549"/>
      <c r="CZ76" s="549"/>
      <c r="DA76" s="549"/>
      <c r="DB76" s="549"/>
      <c r="DC76" s="549"/>
      <c r="DD76" s="549"/>
      <c r="DE76" s="549"/>
      <c r="DF76" s="549"/>
      <c r="DG76" s="549"/>
      <c r="DH76" s="549"/>
      <c r="DI76" s="549"/>
      <c r="DJ76" s="549"/>
      <c r="DK76" s="549"/>
    </row>
    <row r="77" spans="1:11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c r="BN77" s="549"/>
      <c r="BO77" s="549"/>
      <c r="BP77" s="549"/>
      <c r="BQ77" s="549"/>
      <c r="BR77" s="549"/>
      <c r="BS77" s="549"/>
      <c r="BT77" s="549"/>
      <c r="BU77" s="549"/>
      <c r="BV77" s="549"/>
      <c r="BW77" s="549"/>
      <c r="BX77" s="549"/>
      <c r="BY77" s="549"/>
      <c r="BZ77" s="549"/>
      <c r="CA77" s="549"/>
      <c r="CB77" s="549"/>
      <c r="CC77" s="549"/>
      <c r="CD77" s="549"/>
      <c r="CE77" s="549"/>
      <c r="CF77" s="549"/>
      <c r="CG77" s="549"/>
      <c r="CH77" s="549"/>
      <c r="CI77" s="549"/>
      <c r="CJ77" s="549"/>
      <c r="CK77" s="549"/>
      <c r="CL77" s="549"/>
      <c r="CM77" s="549"/>
      <c r="CN77" s="549"/>
      <c r="CO77" s="549"/>
      <c r="CP77" s="549"/>
      <c r="CQ77" s="549"/>
      <c r="CR77" s="549"/>
      <c r="CS77" s="549"/>
      <c r="CT77" s="549"/>
      <c r="CU77" s="549"/>
      <c r="CV77" s="549"/>
      <c r="CW77" s="549"/>
      <c r="CX77" s="549"/>
      <c r="CY77" s="549"/>
      <c r="CZ77" s="549"/>
      <c r="DA77" s="549"/>
      <c r="DB77" s="549"/>
      <c r="DC77" s="549"/>
      <c r="DD77" s="549"/>
      <c r="DE77" s="549"/>
      <c r="DF77" s="549"/>
      <c r="DG77" s="549"/>
      <c r="DH77" s="549"/>
      <c r="DI77" s="549"/>
      <c r="DJ77" s="549"/>
      <c r="DK77" s="549"/>
    </row>
    <row r="78" spans="1:11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c r="BN78" s="549"/>
      <c r="BO78" s="549"/>
      <c r="BP78" s="549"/>
      <c r="BQ78" s="549"/>
      <c r="BR78" s="549"/>
      <c r="BS78" s="549"/>
      <c r="BT78" s="549"/>
      <c r="BU78" s="549"/>
      <c r="BV78" s="549"/>
      <c r="BW78" s="549"/>
      <c r="BX78" s="549"/>
      <c r="BY78" s="549"/>
      <c r="BZ78" s="549"/>
      <c r="CA78" s="549"/>
      <c r="CB78" s="549"/>
      <c r="CC78" s="549"/>
      <c r="CD78" s="549"/>
      <c r="CE78" s="549"/>
      <c r="CF78" s="549"/>
      <c r="CG78" s="549"/>
      <c r="CH78" s="549"/>
      <c r="CI78" s="549"/>
      <c r="CJ78" s="549"/>
      <c r="CK78" s="549"/>
      <c r="CL78" s="549"/>
      <c r="CM78" s="549"/>
      <c r="CN78" s="549"/>
      <c r="CO78" s="549"/>
      <c r="CP78" s="549"/>
      <c r="CQ78" s="549"/>
      <c r="CR78" s="549"/>
      <c r="CS78" s="549"/>
      <c r="CT78" s="549"/>
      <c r="CU78" s="549"/>
      <c r="CV78" s="549"/>
      <c r="CW78" s="549"/>
      <c r="CX78" s="549"/>
      <c r="CY78" s="549"/>
      <c r="CZ78" s="549"/>
      <c r="DA78" s="549"/>
      <c r="DB78" s="549"/>
      <c r="DC78" s="549"/>
      <c r="DD78" s="549"/>
      <c r="DE78" s="549"/>
      <c r="DF78" s="549"/>
      <c r="DG78" s="549"/>
      <c r="DH78" s="549"/>
      <c r="DI78" s="549"/>
      <c r="DJ78" s="549"/>
      <c r="DK78" s="549"/>
    </row>
    <row r="79" spans="1:11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c r="BN79" s="549"/>
      <c r="BO79" s="549"/>
      <c r="BP79" s="549"/>
      <c r="BQ79" s="549"/>
      <c r="BR79" s="549"/>
      <c r="BS79" s="549"/>
      <c r="BT79" s="549"/>
      <c r="BU79" s="549"/>
      <c r="BV79" s="549"/>
      <c r="BW79" s="549"/>
      <c r="BX79" s="549"/>
      <c r="BY79" s="549"/>
      <c r="BZ79" s="549"/>
      <c r="CA79" s="549"/>
      <c r="CB79" s="549"/>
      <c r="CC79" s="549"/>
      <c r="CD79" s="549"/>
      <c r="CE79" s="549"/>
      <c r="CF79" s="549"/>
      <c r="CG79" s="549"/>
      <c r="CH79" s="549"/>
      <c r="CI79" s="549"/>
      <c r="CJ79" s="549"/>
      <c r="CK79" s="549"/>
      <c r="CL79" s="549"/>
      <c r="CM79" s="549"/>
      <c r="CN79" s="549"/>
      <c r="CO79" s="549"/>
      <c r="CP79" s="549"/>
      <c r="CQ79" s="549"/>
      <c r="CR79" s="549"/>
      <c r="CS79" s="549"/>
      <c r="CT79" s="549"/>
      <c r="CU79" s="549"/>
      <c r="CV79" s="549"/>
      <c r="CW79" s="549"/>
      <c r="CX79" s="549"/>
      <c r="CY79" s="549"/>
      <c r="CZ79" s="549"/>
      <c r="DA79" s="549"/>
      <c r="DB79" s="549"/>
      <c r="DC79" s="549"/>
      <c r="DD79" s="549"/>
      <c r="DE79" s="549"/>
      <c r="DF79" s="549"/>
      <c r="DG79" s="549"/>
      <c r="DH79" s="549"/>
      <c r="DI79" s="549"/>
      <c r="DJ79" s="549"/>
      <c r="DK79" s="549"/>
    </row>
    <row r="80" spans="1:11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c r="BN80" s="549"/>
      <c r="BO80" s="549"/>
      <c r="BP80" s="549"/>
      <c r="BQ80" s="549"/>
      <c r="BR80" s="549"/>
      <c r="BS80" s="549"/>
      <c r="BT80" s="549"/>
      <c r="BU80" s="549"/>
      <c r="BV80" s="549"/>
      <c r="BW80" s="549"/>
      <c r="BX80" s="549"/>
      <c r="BY80" s="549"/>
      <c r="BZ80" s="549"/>
      <c r="CA80" s="549"/>
      <c r="CB80" s="549"/>
      <c r="CC80" s="549"/>
      <c r="CD80" s="549"/>
      <c r="CE80" s="549"/>
      <c r="CF80" s="549"/>
      <c r="CG80" s="549"/>
      <c r="CH80" s="549"/>
      <c r="CI80" s="549"/>
      <c r="CJ80" s="549"/>
      <c r="CK80" s="549"/>
      <c r="CL80" s="549"/>
      <c r="CM80" s="549"/>
      <c r="CN80" s="549"/>
      <c r="CO80" s="549"/>
      <c r="CP80" s="549"/>
      <c r="CQ80" s="549"/>
      <c r="CR80" s="549"/>
      <c r="CS80" s="549"/>
      <c r="CT80" s="549"/>
      <c r="CU80" s="549"/>
      <c r="CV80" s="549"/>
      <c r="CW80" s="549"/>
      <c r="CX80" s="549"/>
      <c r="CY80" s="549"/>
      <c r="CZ80" s="549"/>
      <c r="DA80" s="549"/>
      <c r="DB80" s="549"/>
      <c r="DC80" s="549"/>
      <c r="DD80" s="549"/>
      <c r="DE80" s="549"/>
      <c r="DF80" s="549"/>
      <c r="DG80" s="549"/>
      <c r="DH80" s="549"/>
      <c r="DI80" s="549"/>
      <c r="DJ80" s="549"/>
      <c r="DK80" s="549"/>
    </row>
    <row r="81" spans="1:11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c r="BN81" s="549"/>
      <c r="BO81" s="549"/>
      <c r="BP81" s="549"/>
      <c r="BQ81" s="549"/>
      <c r="BR81" s="549"/>
      <c r="BS81" s="549"/>
      <c r="BT81" s="549"/>
      <c r="BU81" s="549"/>
      <c r="BV81" s="549"/>
      <c r="BW81" s="549"/>
      <c r="BX81" s="549"/>
      <c r="BY81" s="549"/>
      <c r="BZ81" s="549"/>
      <c r="CA81" s="549"/>
      <c r="CB81" s="549"/>
      <c r="CC81" s="549"/>
      <c r="CD81" s="549"/>
      <c r="CE81" s="549"/>
      <c r="CF81" s="549"/>
      <c r="CG81" s="549"/>
      <c r="CH81" s="549"/>
      <c r="CI81" s="549"/>
      <c r="CJ81" s="549"/>
      <c r="CK81" s="549"/>
      <c r="CL81" s="549"/>
      <c r="CM81" s="549"/>
      <c r="CN81" s="549"/>
      <c r="CO81" s="549"/>
      <c r="CP81" s="549"/>
      <c r="CQ81" s="549"/>
      <c r="CR81" s="549"/>
      <c r="CS81" s="549"/>
      <c r="CT81" s="549"/>
      <c r="CU81" s="549"/>
      <c r="CV81" s="549"/>
      <c r="CW81" s="549"/>
      <c r="CX81" s="549"/>
      <c r="CY81" s="549"/>
      <c r="CZ81" s="549"/>
      <c r="DA81" s="549"/>
      <c r="DB81" s="549"/>
      <c r="DC81" s="549"/>
      <c r="DD81" s="549"/>
      <c r="DE81" s="549"/>
      <c r="DF81" s="549"/>
      <c r="DG81" s="549"/>
      <c r="DH81" s="549"/>
      <c r="DI81" s="549"/>
      <c r="DJ81" s="549"/>
      <c r="DK81" s="549"/>
    </row>
    <row r="82" spans="1:115" s="510" customFormat="1"/>
    <row r="83" spans="1:115" s="510" customFormat="1"/>
    <row r="84" spans="1:115" s="510" customFormat="1"/>
    <row r="85" spans="1:115" s="510" customFormat="1"/>
    <row r="86" spans="1:115" s="510" customFormat="1"/>
    <row r="87" spans="1:115" s="510" customFormat="1"/>
    <row r="88" spans="1:115" s="510" customFormat="1"/>
    <row r="89" spans="1:115" s="510" customFormat="1"/>
    <row r="90" spans="1:115" s="510" customFormat="1"/>
    <row r="91" spans="1:115" s="510" customFormat="1"/>
    <row r="92" spans="1:115" s="510" customFormat="1"/>
    <row r="93" spans="1:115" s="510" customFormat="1"/>
    <row r="94" spans="1:115" s="510" customFormat="1"/>
    <row r="95" spans="1:115" s="510" customFormat="1"/>
    <row r="96" spans="1:115"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15">
      <c r="A350" s="484">
        <f>A2</f>
        <v>0</v>
      </c>
      <c r="B350" s="484" t="s">
        <v>1757</v>
      </c>
      <c r="C350" s="484" t="s">
        <v>1757</v>
      </c>
      <c r="D350" s="484" t="s">
        <v>1757</v>
      </c>
      <c r="E350" s="484">
        <v>11111</v>
      </c>
      <c r="F350" s="484" t="s">
        <v>67</v>
      </c>
      <c r="G350" s="484">
        <f>SUM(G2:G349)</f>
        <v>0</v>
      </c>
      <c r="H350" s="484">
        <f t="shared" ref="H350:BJ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ref="BK350" si="1">SUM(BK2:BK349)</f>
        <v>0</v>
      </c>
      <c r="BL350" s="484">
        <f t="shared" ref="BL350" si="2">SUM(BL2:BL349)</f>
        <v>0</v>
      </c>
      <c r="BM350" s="484">
        <f t="shared" ref="BM350" si="3">SUM(BM2:BM349)</f>
        <v>0</v>
      </c>
      <c r="BN350" s="484">
        <f t="shared" ref="BN350" si="4">SUM(BN2:BN349)</f>
        <v>0</v>
      </c>
      <c r="BO350" s="484">
        <f t="shared" ref="BO350" si="5">SUM(BO2:BO349)</f>
        <v>0</v>
      </c>
      <c r="BP350" s="484">
        <f t="shared" ref="BP350" si="6">SUM(BP2:BP349)</f>
        <v>0</v>
      </c>
      <c r="BQ350" s="484">
        <f t="shared" ref="BQ350" si="7">SUM(BQ2:BQ349)</f>
        <v>0</v>
      </c>
      <c r="BR350" s="484">
        <f t="shared" ref="BR350" si="8">SUM(BR2:BR349)</f>
        <v>0</v>
      </c>
      <c r="BS350" s="484">
        <f t="shared" ref="BS350" si="9">SUM(BS2:BS349)</f>
        <v>0</v>
      </c>
      <c r="BT350" s="484">
        <f t="shared" ref="BT350" si="10">SUM(BT2:BT349)</f>
        <v>0</v>
      </c>
      <c r="BU350" s="484">
        <f t="shared" ref="BU350" si="11">SUM(BU2:BU349)</f>
        <v>0</v>
      </c>
      <c r="BV350" s="484">
        <f t="shared" ref="BV350" si="12">SUM(BV2:BV349)</f>
        <v>0</v>
      </c>
      <c r="BW350" s="484">
        <f t="shared" ref="BW350" si="13">SUM(BW2:BW349)</f>
        <v>0</v>
      </c>
      <c r="BX350" s="484">
        <f t="shared" ref="BX350" si="14">SUM(BX2:BX349)</f>
        <v>0</v>
      </c>
      <c r="BY350" s="484">
        <f t="shared" ref="BY350" si="15">SUM(BY2:BY349)</f>
        <v>0</v>
      </c>
      <c r="BZ350" s="484">
        <f t="shared" ref="BZ350" si="16">SUM(BZ2:BZ349)</f>
        <v>0</v>
      </c>
      <c r="CA350" s="484">
        <f t="shared" ref="CA350" si="17">SUM(CA2:CA349)</f>
        <v>0</v>
      </c>
      <c r="CB350" s="484">
        <f t="shared" ref="CB350" si="18">SUM(CB2:CB349)</f>
        <v>0</v>
      </c>
      <c r="CC350" s="484">
        <f t="shared" ref="CC350" si="19">SUM(CC2:CC349)</f>
        <v>0</v>
      </c>
      <c r="CD350" s="484">
        <f t="shared" ref="CD350" si="20">SUM(CD2:CD349)</f>
        <v>0</v>
      </c>
      <c r="CE350" s="484">
        <f t="shared" ref="CE350" si="21">SUM(CE2:CE349)</f>
        <v>0</v>
      </c>
      <c r="CF350" s="484">
        <f t="shared" ref="CF350" si="22">SUM(CF2:CF349)</f>
        <v>0</v>
      </c>
      <c r="CG350" s="484">
        <f t="shared" ref="CG350" si="23">SUM(CG2:CG349)</f>
        <v>0</v>
      </c>
      <c r="CH350" s="484">
        <f t="shared" ref="CH350" si="24">SUM(CH2:CH349)</f>
        <v>0</v>
      </c>
      <c r="CI350" s="484">
        <f t="shared" ref="CI350" si="25">SUM(CI2:CI349)</f>
        <v>0</v>
      </c>
      <c r="CJ350" s="484">
        <f t="shared" ref="CJ350" si="26">SUM(CJ2:CJ349)</f>
        <v>0</v>
      </c>
      <c r="CK350" s="484">
        <f t="shared" ref="CK350" si="27">SUM(CK2:CK349)</f>
        <v>0</v>
      </c>
      <c r="CL350" s="484">
        <f t="shared" ref="CL350" si="28">SUM(CL2:CL349)</f>
        <v>0</v>
      </c>
      <c r="CM350" s="484">
        <f t="shared" ref="CM350" si="29">SUM(CM2:CM349)</f>
        <v>0</v>
      </c>
      <c r="CN350" s="484">
        <f t="shared" ref="CN350" si="30">SUM(CN2:CN349)</f>
        <v>0</v>
      </c>
      <c r="CO350" s="484">
        <f t="shared" ref="CO350" si="31">SUM(CO2:CO349)</f>
        <v>0</v>
      </c>
      <c r="CP350" s="484">
        <f t="shared" ref="CP350" si="32">SUM(CP2:CP349)</f>
        <v>0</v>
      </c>
      <c r="CQ350" s="484">
        <f t="shared" ref="CQ350" si="33">SUM(CQ2:CQ349)</f>
        <v>0</v>
      </c>
      <c r="CR350" s="484">
        <f t="shared" ref="CR350" si="34">SUM(CR2:CR349)</f>
        <v>0</v>
      </c>
      <c r="CS350" s="484">
        <f t="shared" ref="CS350" si="35">SUM(CS2:CS349)</f>
        <v>0</v>
      </c>
      <c r="CT350" s="484">
        <f t="shared" ref="CT350" si="36">SUM(CT2:CT349)</f>
        <v>0</v>
      </c>
      <c r="CU350" s="484">
        <f t="shared" ref="CU350" si="37">SUM(CU2:CU349)</f>
        <v>0</v>
      </c>
      <c r="CV350" s="484">
        <f t="shared" ref="CV350" si="38">SUM(CV2:CV349)</f>
        <v>0</v>
      </c>
      <c r="CW350" s="484">
        <f t="shared" ref="CW350" si="39">SUM(CW2:CW349)</f>
        <v>0</v>
      </c>
      <c r="CX350" s="484">
        <f t="shared" ref="CX350" si="40">SUM(CX2:CX349)</f>
        <v>0</v>
      </c>
      <c r="CY350" s="484">
        <f t="shared" ref="CY350" si="41">SUM(CY2:CY349)</f>
        <v>0</v>
      </c>
      <c r="CZ350" s="484">
        <f t="shared" ref="CZ350" si="42">SUM(CZ2:CZ349)</f>
        <v>0</v>
      </c>
      <c r="DA350" s="484">
        <f t="shared" ref="DA350" si="43">SUM(DA2:DA349)</f>
        <v>0</v>
      </c>
      <c r="DB350" s="484">
        <f t="shared" ref="DB350" si="44">SUM(DB2:DB349)</f>
        <v>0</v>
      </c>
      <c r="DC350" s="484">
        <f t="shared" ref="DC350" si="45">SUM(DC2:DC349)</f>
        <v>0</v>
      </c>
      <c r="DD350" s="484">
        <f t="shared" ref="DD350" si="46">SUM(DD2:DD349)</f>
        <v>0</v>
      </c>
      <c r="DE350" s="484">
        <f t="shared" ref="DE350" si="47">SUM(DE2:DE349)</f>
        <v>0</v>
      </c>
      <c r="DF350" s="484">
        <f t="shared" ref="DF350" si="48">SUM(DF2:DF349)</f>
        <v>0</v>
      </c>
      <c r="DG350" s="484">
        <f t="shared" ref="DG350" si="49">SUM(DG2:DG349)</f>
        <v>0</v>
      </c>
      <c r="DH350" s="508">
        <f t="shared" ref="DH350" si="50">SUM(DH2:DH349)</f>
        <v>0</v>
      </c>
      <c r="DI350" s="514">
        <v>1</v>
      </c>
      <c r="DJ350" s="514">
        <v>1</v>
      </c>
      <c r="DK350" s="514">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490" bestFit="1" customWidth="1"/>
    <col min="2" max="2" width="9.28515625" style="490" bestFit="1" customWidth="1"/>
    <col min="3" max="3" width="16.42578125" style="490" bestFit="1" customWidth="1"/>
    <col min="4" max="4" width="38.7109375" style="490" bestFit="1" customWidth="1"/>
    <col min="5" max="5" width="10.42578125" style="490" bestFit="1" customWidth="1"/>
    <col min="6" max="6" width="15" style="490" bestFit="1" customWidth="1"/>
    <col min="7" max="7" width="12.140625" style="490" bestFit="1" customWidth="1"/>
    <col min="8" max="8" width="10.85546875" style="490" bestFit="1" customWidth="1"/>
    <col min="9" max="9" width="11.140625" style="490" bestFit="1" customWidth="1"/>
    <col min="10" max="10" width="8.7109375" style="490" bestFit="1" customWidth="1"/>
    <col min="11" max="16" width="8.85546875" style="490" bestFit="1" customWidth="1"/>
    <col min="17" max="17" width="7" style="490" bestFit="1" customWidth="1"/>
    <col min="18" max="18" width="10.85546875" style="490" bestFit="1" customWidth="1"/>
    <col min="19" max="19" width="11.140625" style="490" bestFit="1" customWidth="1"/>
    <col min="20" max="20" width="8.7109375" style="490" bestFit="1" customWidth="1"/>
    <col min="21" max="26" width="8.85546875" style="490" bestFit="1" customWidth="1"/>
    <col min="27" max="27" width="7" style="490" bestFit="1" customWidth="1"/>
    <col min="28" max="28" width="10.85546875" style="490" bestFit="1" customWidth="1"/>
    <col min="29" max="29" width="11.140625" style="490" bestFit="1" customWidth="1"/>
    <col min="30" max="30" width="8.7109375" style="490" bestFit="1" customWidth="1"/>
    <col min="31" max="36" width="8.85546875" style="490" bestFit="1" customWidth="1"/>
    <col min="37" max="37" width="7" style="490" bestFit="1" customWidth="1"/>
    <col min="38" max="39" width="10.85546875" style="490" bestFit="1" customWidth="1"/>
    <col min="40" max="40" width="11.140625" style="490" bestFit="1" customWidth="1"/>
    <col min="41" max="41" width="8.7109375" style="490" bestFit="1" customWidth="1"/>
    <col min="42" max="47" width="8.85546875" style="490" bestFit="1" customWidth="1"/>
    <col min="48" max="48" width="7" style="490" bestFit="1" customWidth="1"/>
    <col min="49" max="49" width="10.85546875" style="490" bestFit="1" customWidth="1"/>
    <col min="50" max="50" width="11.140625" style="490" bestFit="1" customWidth="1"/>
    <col min="51" max="51" width="8.7109375" style="490" bestFit="1" customWidth="1"/>
    <col min="52" max="57" width="8.85546875" style="490" bestFit="1" customWidth="1"/>
    <col min="58" max="58" width="7" style="490" bestFit="1" customWidth="1"/>
    <col min="59" max="59" width="10.85546875" style="490" bestFit="1" customWidth="1"/>
    <col min="60" max="60" width="11.140625" style="490" bestFit="1" customWidth="1"/>
    <col min="61" max="61" width="8.7109375" style="490" bestFit="1" customWidth="1"/>
    <col min="62" max="67" width="8.85546875" style="490" bestFit="1" customWidth="1"/>
    <col min="68" max="68" width="7" style="490" bestFit="1" customWidth="1"/>
    <col min="69" max="70" width="10.85546875" style="490" bestFit="1" customWidth="1"/>
    <col min="71" max="71" width="11.140625" style="490" bestFit="1" customWidth="1"/>
    <col min="72" max="72" width="8.7109375" style="490" bestFit="1" customWidth="1"/>
    <col min="73" max="78" width="8.85546875" style="490" bestFit="1" customWidth="1"/>
    <col min="79" max="79" width="7" style="490" bestFit="1" customWidth="1"/>
    <col min="80" max="80" width="10.85546875" style="490" bestFit="1" customWidth="1"/>
    <col min="81" max="81" width="11.140625" style="490" bestFit="1" customWidth="1"/>
    <col min="82" max="82" width="8.7109375" style="490" bestFit="1" customWidth="1"/>
    <col min="83" max="88" width="8.85546875" style="490" bestFit="1" customWidth="1"/>
    <col min="89" max="89" width="7" style="490" bestFit="1" customWidth="1"/>
    <col min="90" max="90" width="10.85546875" style="490" bestFit="1" customWidth="1"/>
    <col min="91" max="91" width="11.140625" style="490" bestFit="1" customWidth="1"/>
    <col min="92" max="92" width="8.7109375" style="490" bestFit="1" customWidth="1"/>
    <col min="93" max="98" width="8.85546875" style="490" bestFit="1" customWidth="1"/>
    <col min="99" max="99" width="7" style="490" bestFit="1" customWidth="1"/>
    <col min="100" max="100" width="10.85546875" style="490" bestFit="1" customWidth="1"/>
    <col min="101" max="102" width="19" style="490" bestFit="1" customWidth="1"/>
    <col min="103" max="103" width="21.85546875" style="490" bestFit="1" customWidth="1"/>
    <col min="104" max="104" width="19.5703125" style="490" customWidth="1"/>
    <col min="105" max="16384" width="9" style="490"/>
  </cols>
  <sheetData>
    <row r="1" spans="1:103" ht="29.25">
      <c r="A1" s="559" t="s">
        <v>154</v>
      </c>
      <c r="B1" s="559" t="s">
        <v>155</v>
      </c>
      <c r="C1" s="559" t="s">
        <v>225</v>
      </c>
      <c r="D1" s="559" t="s">
        <v>226</v>
      </c>
      <c r="E1" s="559" t="s">
        <v>227</v>
      </c>
      <c r="F1" s="559" t="s">
        <v>66</v>
      </c>
      <c r="G1" s="559" t="s">
        <v>2</v>
      </c>
      <c r="H1" s="559" t="s">
        <v>1445</v>
      </c>
      <c r="I1" s="559" t="s">
        <v>228</v>
      </c>
      <c r="J1" s="559" t="s">
        <v>233</v>
      </c>
      <c r="K1" s="559" t="s">
        <v>234</v>
      </c>
      <c r="L1" s="559" t="s">
        <v>235</v>
      </c>
      <c r="M1" s="559" t="s">
        <v>236</v>
      </c>
      <c r="N1" s="559" t="s">
        <v>237</v>
      </c>
      <c r="O1" s="559" t="s">
        <v>238</v>
      </c>
      <c r="P1" s="559" t="s">
        <v>239</v>
      </c>
      <c r="Q1" s="559" t="s">
        <v>240</v>
      </c>
      <c r="R1" s="559" t="s">
        <v>1445</v>
      </c>
      <c r="S1" s="559" t="s">
        <v>228</v>
      </c>
      <c r="T1" s="559" t="s">
        <v>233</v>
      </c>
      <c r="U1" s="559" t="s">
        <v>234</v>
      </c>
      <c r="V1" s="559" t="s">
        <v>235</v>
      </c>
      <c r="W1" s="559" t="s">
        <v>236</v>
      </c>
      <c r="X1" s="559" t="s">
        <v>237</v>
      </c>
      <c r="Y1" s="559" t="s">
        <v>238</v>
      </c>
      <c r="Z1" s="559" t="s">
        <v>239</v>
      </c>
      <c r="AA1" s="559" t="s">
        <v>240</v>
      </c>
      <c r="AB1" s="559" t="s">
        <v>1445</v>
      </c>
      <c r="AC1" s="559" t="s">
        <v>228</v>
      </c>
      <c r="AD1" s="559" t="s">
        <v>233</v>
      </c>
      <c r="AE1" s="559" t="s">
        <v>234</v>
      </c>
      <c r="AF1" s="559" t="s">
        <v>235</v>
      </c>
      <c r="AG1" s="559" t="s">
        <v>236</v>
      </c>
      <c r="AH1" s="559" t="s">
        <v>237</v>
      </c>
      <c r="AI1" s="559" t="s">
        <v>238</v>
      </c>
      <c r="AJ1" s="559" t="s">
        <v>239</v>
      </c>
      <c r="AK1" s="559" t="s">
        <v>240</v>
      </c>
      <c r="AL1" s="559" t="s">
        <v>1445</v>
      </c>
      <c r="AM1" s="559" t="s">
        <v>1445</v>
      </c>
      <c r="AN1" s="559" t="s">
        <v>228</v>
      </c>
      <c r="AO1" s="559" t="s">
        <v>233</v>
      </c>
      <c r="AP1" s="559" t="s">
        <v>234</v>
      </c>
      <c r="AQ1" s="559" t="s">
        <v>235</v>
      </c>
      <c r="AR1" s="559" t="s">
        <v>236</v>
      </c>
      <c r="AS1" s="559" t="s">
        <v>237</v>
      </c>
      <c r="AT1" s="559" t="s">
        <v>238</v>
      </c>
      <c r="AU1" s="559" t="s">
        <v>239</v>
      </c>
      <c r="AV1" s="559" t="s">
        <v>240</v>
      </c>
      <c r="AW1" s="559" t="s">
        <v>1445</v>
      </c>
      <c r="AX1" s="559" t="s">
        <v>228</v>
      </c>
      <c r="AY1" s="559" t="s">
        <v>233</v>
      </c>
      <c r="AZ1" s="559" t="s">
        <v>234</v>
      </c>
      <c r="BA1" s="559" t="s">
        <v>235</v>
      </c>
      <c r="BB1" s="559" t="s">
        <v>236</v>
      </c>
      <c r="BC1" s="559" t="s">
        <v>237</v>
      </c>
      <c r="BD1" s="559" t="s">
        <v>238</v>
      </c>
      <c r="BE1" s="559" t="s">
        <v>239</v>
      </c>
      <c r="BF1" s="559" t="s">
        <v>240</v>
      </c>
      <c r="BG1" s="559" t="s">
        <v>1445</v>
      </c>
      <c r="BH1" s="559" t="s">
        <v>228</v>
      </c>
      <c r="BI1" s="559" t="s">
        <v>233</v>
      </c>
      <c r="BJ1" s="559" t="s">
        <v>234</v>
      </c>
      <c r="BK1" s="559" t="s">
        <v>235</v>
      </c>
      <c r="BL1" s="559" t="s">
        <v>236</v>
      </c>
      <c r="BM1" s="559" t="s">
        <v>237</v>
      </c>
      <c r="BN1" s="559" t="s">
        <v>238</v>
      </c>
      <c r="BO1" s="559" t="s">
        <v>239</v>
      </c>
      <c r="BP1" s="559" t="s">
        <v>240</v>
      </c>
      <c r="BQ1" s="559" t="s">
        <v>1445</v>
      </c>
      <c r="BR1" s="559" t="s">
        <v>1445</v>
      </c>
      <c r="BS1" s="559" t="s">
        <v>228</v>
      </c>
      <c r="BT1" s="559" t="s">
        <v>233</v>
      </c>
      <c r="BU1" s="559" t="s">
        <v>234</v>
      </c>
      <c r="BV1" s="559" t="s">
        <v>235</v>
      </c>
      <c r="BW1" s="559" t="s">
        <v>236</v>
      </c>
      <c r="BX1" s="559" t="s">
        <v>237</v>
      </c>
      <c r="BY1" s="559" t="s">
        <v>238</v>
      </c>
      <c r="BZ1" s="559" t="s">
        <v>239</v>
      </c>
      <c r="CA1" s="559" t="s">
        <v>240</v>
      </c>
      <c r="CB1" s="559" t="s">
        <v>1445</v>
      </c>
      <c r="CC1" s="559" t="s">
        <v>228</v>
      </c>
      <c r="CD1" s="559" t="s">
        <v>233</v>
      </c>
      <c r="CE1" s="559" t="s">
        <v>234</v>
      </c>
      <c r="CF1" s="559" t="s">
        <v>235</v>
      </c>
      <c r="CG1" s="559" t="s">
        <v>236</v>
      </c>
      <c r="CH1" s="559" t="s">
        <v>237</v>
      </c>
      <c r="CI1" s="559" t="s">
        <v>238</v>
      </c>
      <c r="CJ1" s="559" t="s">
        <v>239</v>
      </c>
      <c r="CK1" s="559" t="s">
        <v>240</v>
      </c>
      <c r="CL1" s="559" t="s">
        <v>1445</v>
      </c>
      <c r="CM1" s="559" t="s">
        <v>228</v>
      </c>
      <c r="CN1" s="559" t="s">
        <v>233</v>
      </c>
      <c r="CO1" s="559" t="s">
        <v>234</v>
      </c>
      <c r="CP1" s="559" t="s">
        <v>235</v>
      </c>
      <c r="CQ1" s="559" t="s">
        <v>236</v>
      </c>
      <c r="CR1" s="559" t="s">
        <v>237</v>
      </c>
      <c r="CS1" s="559" t="s">
        <v>238</v>
      </c>
      <c r="CT1" s="559" t="s">
        <v>239</v>
      </c>
      <c r="CU1" s="559" t="s">
        <v>240</v>
      </c>
      <c r="CV1" s="559" t="s">
        <v>1445</v>
      </c>
      <c r="CW1" s="559" t="s">
        <v>273</v>
      </c>
      <c r="CX1" s="559" t="s">
        <v>274</v>
      </c>
      <c r="CY1" s="559" t="s">
        <v>275</v>
      </c>
    </row>
    <row r="2" spans="1:103" s="510" customFormat="1">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row>
    <row r="3" spans="1:103" s="510"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row>
    <row r="4" spans="1:103" s="510" customFormat="1">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row>
    <row r="5" spans="1:103" s="510"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row>
    <row r="6" spans="1:103" s="510" customFormat="1">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row>
    <row r="7" spans="1:103" s="510"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row>
    <row r="8" spans="1:103" s="510" customFormat="1">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row>
    <row r="9" spans="1:103" s="510"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row>
    <row r="10" spans="1:103" s="510" customFormat="1">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row>
    <row r="11" spans="1:103" s="510"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row>
    <row r="12" spans="1:103" s="510" customFormat="1">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row>
    <row r="13" spans="1:103" s="510"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row>
    <row r="14" spans="1:103" s="510" customFormat="1">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row>
    <row r="15" spans="1:103" s="510"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row>
    <row r="16" spans="1:103" s="510" customFormat="1">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row>
    <row r="17" spans="1:103" s="510"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row>
    <row r="18" spans="1:103" s="510" customFormat="1">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row>
    <row r="19" spans="1:103" s="510"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row>
    <row r="20" spans="1:103" s="510" customFormat="1">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row>
    <row r="21" spans="1:103" s="510"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row>
    <row r="22" spans="1:103" s="510" customFormat="1">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row>
    <row r="23" spans="1:103" s="510"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row>
    <row r="24" spans="1:103" s="510" customFormat="1">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row>
    <row r="25" spans="1:103" s="510"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row>
    <row r="26" spans="1:103" s="510" customFormat="1">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row>
    <row r="27" spans="1:103" s="510"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row>
    <row r="28" spans="1:103" s="510" customFormat="1">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row>
    <row r="29" spans="1:103" s="510"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row>
    <row r="30" spans="1:103" s="510" customFormat="1">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row>
    <row r="31" spans="1:103" s="510"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row>
    <row r="32" spans="1:103" s="510" customFormat="1">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row>
    <row r="33" spans="1:103" s="510"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row>
    <row r="34" spans="1:103" s="510" customFormat="1">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row>
    <row r="35" spans="1:103" s="510"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row>
    <row r="36" spans="1:103" s="510" customFormat="1">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row>
    <row r="37" spans="1:103" s="510"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row>
    <row r="38" spans="1:103" s="510" customFormat="1">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row>
    <row r="39" spans="1:103" s="510"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row>
    <row r="40" spans="1:103" s="510" customFormat="1">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row>
    <row r="41" spans="1:103" s="510"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row>
    <row r="42" spans="1:103" s="510" customFormat="1">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row>
    <row r="43" spans="1:103" s="510"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row>
    <row r="44" spans="1:103" s="510" customFormat="1">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row>
    <row r="45" spans="1:103" s="510"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row>
    <row r="46" spans="1:103" s="510" customFormat="1">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row>
    <row r="47" spans="1:103" s="510"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row>
    <row r="48" spans="1:103" s="510" customFormat="1">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row>
    <row r="49" spans="1:103" s="510"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row>
    <row r="50" spans="1:103" s="510" customFormat="1">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row>
    <row r="51" spans="1:103" s="510"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row>
    <row r="52" spans="1:103" s="510" customFormat="1">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row>
    <row r="53" spans="1:103" s="510"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row>
    <row r="54" spans="1:103" s="510" customFormat="1">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row>
    <row r="55" spans="1:103" s="510"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row>
    <row r="56" spans="1:103" s="510" customFormat="1">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row>
    <row r="57" spans="1:103" s="510"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row>
    <row r="58" spans="1:103" s="510" customFormat="1">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row>
    <row r="59" spans="1:103" s="510"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row>
    <row r="60" spans="1:103" s="510" customFormat="1">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row>
    <row r="61" spans="1:103" s="510"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row>
    <row r="62" spans="1:103" s="510" customFormat="1">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row>
    <row r="63" spans="1:103" s="510"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row>
    <row r="64" spans="1:103" s="510" customFormat="1">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row>
    <row r="65" spans="1:103" s="510"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row>
    <row r="66" spans="1:103" s="510" customFormat="1">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row>
    <row r="67" spans="1:103" s="510"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row>
    <row r="68" spans="1:103" s="510" customFormat="1">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row>
    <row r="69" spans="1:103" s="510"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row>
    <row r="70" spans="1:103" s="510" customFormat="1">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row>
    <row r="71" spans="1:103" s="510"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row>
    <row r="72" spans="1:103" s="510" customFormat="1">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row>
    <row r="73" spans="1:103" s="510"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row>
    <row r="74" spans="1:103" s="510" customFormat="1">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row>
    <row r="75" spans="1:103" s="510"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row>
    <row r="76" spans="1:103" s="510" customFormat="1">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row>
    <row r="77" spans="1:103" s="510"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row>
    <row r="78" spans="1:103" s="510" customFormat="1">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row>
    <row r="79" spans="1:103" s="510"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row>
    <row r="80" spans="1:103" s="510" customFormat="1">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row>
    <row r="81" spans="1:103" s="510"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row>
    <row r="82" spans="1:103" s="510" customFormat="1">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row>
    <row r="83" spans="1:103" s="510"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row>
    <row r="84" spans="1:103" s="510" customFormat="1">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row>
    <row r="85" spans="1:103" s="510"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row>
    <row r="86" spans="1:103" s="510" customFormat="1">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row>
    <row r="87" spans="1:103" s="510"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row>
    <row r="88" spans="1:103" s="510" customFormat="1"/>
    <row r="89" spans="1:103" s="510" customFormat="1"/>
    <row r="90" spans="1:103" s="510" customFormat="1"/>
    <row r="91" spans="1:103" s="510" customFormat="1"/>
    <row r="92" spans="1:103" s="510" customFormat="1"/>
    <row r="93" spans="1:103" s="510" customFormat="1"/>
    <row r="94" spans="1:103" s="510" customFormat="1"/>
    <row r="95" spans="1:103" s="510" customFormat="1"/>
    <row r="96" spans="1:103"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03">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CV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508">
        <f t="shared" si="1"/>
        <v>0</v>
      </c>
      <c r="CW350" s="514">
        <v>1</v>
      </c>
      <c r="CX350" s="514">
        <v>1</v>
      </c>
      <c r="CY350" s="514">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490" bestFit="1" customWidth="1"/>
    <col min="2" max="2" width="9.28515625" style="490" bestFit="1" customWidth="1"/>
    <col min="3" max="3" width="16.42578125" style="490" bestFit="1" customWidth="1"/>
    <col min="4" max="4" width="38.7109375" style="490" bestFit="1" customWidth="1"/>
    <col min="5" max="5" width="10.42578125" style="490" bestFit="1" customWidth="1"/>
    <col min="6" max="6" width="15" style="490" bestFit="1" customWidth="1"/>
    <col min="7" max="7" width="14.42578125" style="490" bestFit="1" customWidth="1"/>
    <col min="8" max="8" width="13.85546875" style="490" bestFit="1" customWidth="1"/>
    <col min="9" max="9" width="16.5703125" style="490" bestFit="1" customWidth="1"/>
    <col min="10" max="10" width="28" style="490" bestFit="1" customWidth="1"/>
    <col min="11" max="11" width="29.5703125" style="490" bestFit="1" customWidth="1"/>
    <col min="12" max="12" width="18.28515625" style="490" bestFit="1" customWidth="1"/>
    <col min="13" max="13" width="18.140625" style="490" bestFit="1" customWidth="1"/>
    <col min="14" max="14" width="21" style="490" bestFit="1" customWidth="1"/>
    <col min="15" max="15" width="19.5703125" style="490" customWidth="1"/>
    <col min="16" max="16384" width="9" style="490"/>
  </cols>
  <sheetData>
    <row r="1" spans="1:14" ht="29.25">
      <c r="A1" s="559" t="s">
        <v>154</v>
      </c>
      <c r="B1" s="559" t="s">
        <v>155</v>
      </c>
      <c r="C1" s="559" t="s">
        <v>1236</v>
      </c>
      <c r="D1" s="559" t="s">
        <v>226</v>
      </c>
      <c r="E1" s="559" t="s">
        <v>227</v>
      </c>
      <c r="F1" s="559" t="s">
        <v>66</v>
      </c>
      <c r="G1" s="559" t="s">
        <v>55</v>
      </c>
      <c r="H1" s="559" t="s">
        <v>1702</v>
      </c>
      <c r="I1" s="559" t="s">
        <v>1701</v>
      </c>
      <c r="J1" s="559" t="s">
        <v>1700</v>
      </c>
      <c r="K1" s="559" t="s">
        <v>1699</v>
      </c>
      <c r="L1" s="559" t="s">
        <v>1621</v>
      </c>
      <c r="M1" s="559" t="s">
        <v>1620</v>
      </c>
      <c r="N1" s="559" t="s">
        <v>1619</v>
      </c>
    </row>
    <row r="2" spans="1:14" s="510" customFormat="1">
      <c r="A2" s="564"/>
      <c r="B2" s="564"/>
      <c r="C2" s="564"/>
      <c r="D2" s="564"/>
      <c r="E2" s="564"/>
      <c r="F2" s="564"/>
      <c r="G2" s="564"/>
      <c r="H2" s="564"/>
      <c r="I2" s="564"/>
      <c r="J2" s="564"/>
      <c r="K2" s="564"/>
      <c r="L2" s="564"/>
      <c r="M2" s="564"/>
      <c r="N2" s="564"/>
    </row>
    <row r="3" spans="1:14" s="510" customFormat="1">
      <c r="A3" s="564"/>
      <c r="B3" s="564"/>
      <c r="C3" s="564"/>
      <c r="D3" s="564"/>
      <c r="E3" s="564"/>
      <c r="F3" s="564"/>
      <c r="G3" s="564"/>
      <c r="H3" s="564"/>
      <c r="I3" s="564"/>
      <c r="J3" s="564"/>
      <c r="K3" s="564"/>
      <c r="L3" s="564"/>
      <c r="M3" s="564"/>
      <c r="N3" s="564"/>
    </row>
    <row r="4" spans="1:14" s="510" customFormat="1">
      <c r="A4" s="564"/>
      <c r="B4" s="564"/>
      <c r="C4" s="564"/>
      <c r="D4" s="564"/>
      <c r="E4" s="564"/>
      <c r="F4" s="564"/>
      <c r="G4" s="564"/>
      <c r="H4" s="564"/>
      <c r="I4" s="564"/>
      <c r="J4" s="564"/>
      <c r="K4" s="564"/>
      <c r="L4" s="564"/>
      <c r="M4" s="564"/>
      <c r="N4" s="564"/>
    </row>
    <row r="5" spans="1:14" s="510" customFormat="1">
      <c r="A5" s="564"/>
      <c r="B5" s="564"/>
      <c r="C5" s="564"/>
      <c r="D5" s="564"/>
      <c r="E5" s="564"/>
      <c r="F5" s="564"/>
      <c r="G5" s="564"/>
      <c r="H5" s="564"/>
      <c r="I5" s="564"/>
      <c r="J5" s="564"/>
      <c r="K5" s="564"/>
      <c r="L5" s="564"/>
      <c r="M5" s="564"/>
      <c r="N5" s="564"/>
    </row>
    <row r="6" spans="1:14" s="510" customFormat="1">
      <c r="A6" s="564"/>
      <c r="B6" s="564"/>
      <c r="C6" s="564"/>
      <c r="D6" s="564"/>
      <c r="E6" s="564"/>
      <c r="F6" s="564"/>
      <c r="G6" s="564"/>
      <c r="H6" s="564"/>
      <c r="I6" s="564"/>
      <c r="J6" s="564"/>
      <c r="K6" s="564"/>
      <c r="L6" s="564"/>
      <c r="M6" s="564"/>
      <c r="N6" s="564"/>
    </row>
    <row r="7" spans="1:14" s="510" customFormat="1">
      <c r="A7" s="564"/>
      <c r="B7" s="564"/>
      <c r="C7" s="564"/>
      <c r="D7" s="564"/>
      <c r="E7" s="564"/>
      <c r="F7" s="564"/>
      <c r="G7" s="564"/>
      <c r="H7" s="564"/>
      <c r="I7" s="564"/>
      <c r="J7" s="564"/>
      <c r="K7" s="564"/>
      <c r="L7" s="564"/>
      <c r="M7" s="564"/>
      <c r="N7" s="564"/>
    </row>
    <row r="8" spans="1:14" s="510" customFormat="1">
      <c r="A8" s="564"/>
      <c r="B8" s="564"/>
      <c r="C8" s="564"/>
      <c r="D8" s="564"/>
      <c r="E8" s="564"/>
      <c r="F8" s="564"/>
      <c r="G8" s="564"/>
      <c r="H8" s="564"/>
      <c r="I8" s="564"/>
      <c r="J8" s="564"/>
      <c r="K8" s="564"/>
      <c r="L8" s="564"/>
      <c r="M8" s="564"/>
      <c r="N8" s="564"/>
    </row>
    <row r="9" spans="1:14" s="510" customFormat="1">
      <c r="A9" s="564"/>
      <c r="B9" s="564"/>
      <c r="C9" s="564"/>
      <c r="D9" s="564"/>
      <c r="E9" s="564"/>
      <c r="F9" s="564"/>
      <c r="G9" s="564"/>
      <c r="H9" s="564"/>
      <c r="I9" s="564"/>
      <c r="J9" s="564"/>
      <c r="K9" s="564"/>
      <c r="L9" s="564"/>
      <c r="M9" s="564"/>
      <c r="N9" s="564"/>
    </row>
    <row r="10" spans="1:14" s="510" customFormat="1">
      <c r="A10" s="564"/>
      <c r="B10" s="564"/>
      <c r="C10" s="564"/>
      <c r="D10" s="564"/>
      <c r="E10" s="564"/>
      <c r="F10" s="564"/>
      <c r="G10" s="564"/>
      <c r="H10" s="564"/>
      <c r="I10" s="564"/>
      <c r="J10" s="564"/>
      <c r="K10" s="564"/>
      <c r="L10" s="564"/>
      <c r="M10" s="564"/>
      <c r="N10" s="564"/>
    </row>
    <row r="11" spans="1:14" s="510" customFormat="1">
      <c r="A11" s="564"/>
      <c r="B11" s="564"/>
      <c r="C11" s="564"/>
      <c r="D11" s="564"/>
      <c r="E11" s="564"/>
      <c r="F11" s="564"/>
      <c r="G11" s="564"/>
      <c r="H11" s="564"/>
      <c r="I11" s="564"/>
      <c r="J11" s="564"/>
      <c r="K11" s="564"/>
      <c r="L11" s="564"/>
      <c r="M11" s="564"/>
      <c r="N11" s="564"/>
    </row>
    <row r="12" spans="1:14" s="510" customFormat="1">
      <c r="A12" s="564"/>
      <c r="B12" s="564"/>
      <c r="C12" s="564"/>
      <c r="D12" s="564"/>
      <c r="E12" s="564"/>
      <c r="F12" s="564"/>
      <c r="G12" s="564"/>
      <c r="H12" s="564"/>
      <c r="I12" s="564"/>
      <c r="J12" s="564"/>
      <c r="K12" s="564"/>
      <c r="L12" s="564"/>
      <c r="M12" s="564"/>
      <c r="N12" s="564"/>
    </row>
    <row r="13" spans="1:14" s="510" customFormat="1">
      <c r="A13" s="564"/>
      <c r="B13" s="564"/>
      <c r="C13" s="564"/>
      <c r="D13" s="564"/>
      <c r="E13" s="564"/>
      <c r="F13" s="564"/>
      <c r="G13" s="564"/>
      <c r="H13" s="564"/>
      <c r="I13" s="564"/>
      <c r="J13" s="564"/>
      <c r="K13" s="564"/>
      <c r="L13" s="564"/>
      <c r="M13" s="564"/>
      <c r="N13" s="564"/>
    </row>
    <row r="14" spans="1:14" s="510" customFormat="1">
      <c r="A14" s="564"/>
      <c r="B14" s="564"/>
      <c r="C14" s="564"/>
      <c r="D14" s="564"/>
      <c r="E14" s="564"/>
      <c r="F14" s="564"/>
      <c r="G14" s="564"/>
      <c r="H14" s="564"/>
      <c r="I14" s="564"/>
      <c r="J14" s="564"/>
      <c r="K14" s="564"/>
      <c r="L14" s="564"/>
      <c r="M14" s="564"/>
      <c r="N14" s="564"/>
    </row>
    <row r="15" spans="1:14" s="510" customFormat="1">
      <c r="A15" s="564"/>
      <c r="B15" s="564"/>
      <c r="C15" s="564"/>
      <c r="D15" s="564"/>
      <c r="E15" s="564"/>
      <c r="F15" s="564"/>
      <c r="G15" s="564"/>
      <c r="H15" s="564"/>
      <c r="I15" s="564"/>
      <c r="J15" s="564"/>
      <c r="K15" s="564"/>
      <c r="L15" s="564"/>
      <c r="M15" s="564"/>
      <c r="N15" s="564"/>
    </row>
    <row r="16" spans="1:14" s="510" customFormat="1">
      <c r="A16" s="564"/>
      <c r="B16" s="564"/>
      <c r="C16" s="564"/>
      <c r="D16" s="564"/>
      <c r="E16" s="564"/>
      <c r="F16" s="564"/>
      <c r="G16" s="564"/>
      <c r="H16" s="564"/>
      <c r="I16" s="564"/>
      <c r="J16" s="564"/>
      <c r="K16" s="564"/>
      <c r="L16" s="564"/>
      <c r="M16" s="564"/>
      <c r="N16" s="564"/>
    </row>
    <row r="17" spans="1:14" s="510" customFormat="1">
      <c r="A17" s="564"/>
      <c r="B17" s="564"/>
      <c r="C17" s="564"/>
      <c r="D17" s="564"/>
      <c r="E17" s="564"/>
      <c r="F17" s="564"/>
      <c r="G17" s="564"/>
      <c r="H17" s="564"/>
      <c r="I17" s="564"/>
      <c r="J17" s="564"/>
      <c r="K17" s="564"/>
      <c r="L17" s="564"/>
      <c r="M17" s="564"/>
      <c r="N17" s="564"/>
    </row>
    <row r="18" spans="1:14" s="510" customFormat="1">
      <c r="A18" s="564"/>
      <c r="B18" s="564"/>
      <c r="C18" s="564"/>
      <c r="D18" s="564"/>
      <c r="E18" s="564"/>
      <c r="F18" s="564"/>
      <c r="G18" s="564"/>
      <c r="H18" s="564"/>
      <c r="I18" s="564"/>
      <c r="J18" s="564"/>
      <c r="K18" s="564"/>
      <c r="L18" s="564"/>
      <c r="M18" s="564"/>
      <c r="N18" s="564"/>
    </row>
    <row r="19" spans="1:14" s="510" customFormat="1">
      <c r="A19" s="564"/>
      <c r="B19" s="564"/>
      <c r="C19" s="564"/>
      <c r="D19" s="564"/>
      <c r="E19" s="564"/>
      <c r="F19" s="564"/>
      <c r="G19" s="564"/>
      <c r="H19" s="564"/>
      <c r="I19" s="564"/>
      <c r="J19" s="564"/>
      <c r="K19" s="564"/>
      <c r="L19" s="564"/>
      <c r="M19" s="564"/>
      <c r="N19" s="564"/>
    </row>
    <row r="20" spans="1:14" s="510" customFormat="1">
      <c r="A20" s="564"/>
      <c r="B20" s="564"/>
      <c r="C20" s="564"/>
      <c r="D20" s="564"/>
      <c r="E20" s="564"/>
      <c r="F20" s="564"/>
      <c r="G20" s="564"/>
      <c r="H20" s="564"/>
      <c r="I20" s="564"/>
      <c r="J20" s="564"/>
      <c r="K20" s="564"/>
      <c r="L20" s="564"/>
      <c r="M20" s="564"/>
      <c r="N20" s="564"/>
    </row>
    <row r="21" spans="1:14" s="510" customFormat="1">
      <c r="A21" s="564"/>
      <c r="B21" s="564"/>
      <c r="C21" s="564"/>
      <c r="D21" s="564"/>
      <c r="E21" s="564"/>
      <c r="F21" s="564"/>
      <c r="G21" s="564"/>
      <c r="H21" s="564"/>
      <c r="I21" s="564"/>
      <c r="J21" s="564"/>
      <c r="K21" s="564"/>
      <c r="L21" s="564"/>
      <c r="M21" s="564"/>
      <c r="N21" s="564"/>
    </row>
    <row r="22" spans="1:14" s="510" customFormat="1">
      <c r="A22" s="564"/>
      <c r="B22" s="564"/>
      <c r="C22" s="564"/>
      <c r="D22" s="564"/>
      <c r="E22" s="564"/>
      <c r="F22" s="564"/>
      <c r="G22" s="564"/>
      <c r="H22" s="564"/>
      <c r="I22" s="564"/>
      <c r="J22" s="564"/>
      <c r="K22" s="564"/>
      <c r="L22" s="564"/>
      <c r="M22" s="564"/>
      <c r="N22" s="564"/>
    </row>
    <row r="23" spans="1:14" s="510" customFormat="1">
      <c r="A23" s="564"/>
      <c r="B23" s="564"/>
      <c r="C23" s="564"/>
      <c r="D23" s="564"/>
      <c r="E23" s="564"/>
      <c r="F23" s="564"/>
      <c r="G23" s="564"/>
      <c r="H23" s="564"/>
      <c r="I23" s="564"/>
      <c r="J23" s="564"/>
      <c r="K23" s="564"/>
      <c r="L23" s="564"/>
      <c r="M23" s="564"/>
      <c r="N23" s="564"/>
    </row>
    <row r="24" spans="1:14" s="510" customFormat="1">
      <c r="A24" s="564"/>
      <c r="B24" s="564"/>
      <c r="C24" s="564"/>
      <c r="D24" s="564"/>
      <c r="E24" s="564"/>
      <c r="F24" s="564"/>
      <c r="G24" s="564"/>
      <c r="H24" s="564"/>
      <c r="I24" s="564"/>
      <c r="J24" s="564"/>
      <c r="K24" s="564"/>
      <c r="L24" s="564"/>
      <c r="M24" s="564"/>
      <c r="N24" s="564"/>
    </row>
    <row r="25" spans="1:14" s="510" customFormat="1">
      <c r="A25" s="564"/>
      <c r="B25" s="564"/>
      <c r="C25" s="564"/>
      <c r="D25" s="564"/>
      <c r="E25" s="564"/>
      <c r="F25" s="564"/>
      <c r="G25" s="564"/>
      <c r="H25" s="564"/>
      <c r="I25" s="564"/>
      <c r="J25" s="564"/>
      <c r="K25" s="564"/>
      <c r="L25" s="564"/>
      <c r="M25" s="564"/>
      <c r="N25" s="564"/>
    </row>
    <row r="26" spans="1:14" s="510" customFormat="1">
      <c r="A26" s="564"/>
      <c r="B26" s="564"/>
      <c r="C26" s="564"/>
      <c r="D26" s="564"/>
      <c r="E26" s="564"/>
      <c r="F26" s="564"/>
      <c r="G26" s="564"/>
      <c r="H26" s="564"/>
      <c r="I26" s="564"/>
      <c r="J26" s="564"/>
      <c r="K26" s="564"/>
      <c r="L26" s="564"/>
      <c r="M26" s="564"/>
      <c r="N26" s="564"/>
    </row>
    <row r="27" spans="1:14" s="510" customFormat="1">
      <c r="A27" s="564"/>
      <c r="B27" s="564"/>
      <c r="C27" s="564"/>
      <c r="D27" s="564"/>
      <c r="E27" s="564"/>
      <c r="F27" s="564"/>
      <c r="G27" s="564"/>
      <c r="H27" s="564"/>
      <c r="I27" s="564"/>
      <c r="J27" s="564"/>
      <c r="K27" s="564"/>
      <c r="L27" s="564"/>
      <c r="M27" s="564"/>
      <c r="N27" s="564"/>
    </row>
    <row r="28" spans="1:14" s="510" customFormat="1">
      <c r="A28" s="564"/>
      <c r="B28" s="564"/>
      <c r="C28" s="564"/>
      <c r="D28" s="564"/>
      <c r="E28" s="564"/>
      <c r="F28" s="564"/>
      <c r="G28" s="564"/>
      <c r="H28" s="564"/>
      <c r="I28" s="564"/>
      <c r="J28" s="564"/>
      <c r="K28" s="564"/>
      <c r="L28" s="564"/>
      <c r="M28" s="564"/>
      <c r="N28" s="564"/>
    </row>
    <row r="29" spans="1:14" s="510" customFormat="1">
      <c r="A29" s="564"/>
      <c r="B29" s="564"/>
      <c r="C29" s="564"/>
      <c r="D29" s="564"/>
      <c r="E29" s="564"/>
      <c r="F29" s="564"/>
      <c r="G29" s="564"/>
      <c r="H29" s="564"/>
      <c r="I29" s="564"/>
      <c r="J29" s="564"/>
      <c r="K29" s="564"/>
      <c r="L29" s="564"/>
      <c r="M29" s="564"/>
      <c r="N29" s="564"/>
    </row>
    <row r="30" spans="1:14" s="510" customFormat="1">
      <c r="A30" s="564"/>
      <c r="B30" s="564"/>
      <c r="C30" s="564"/>
      <c r="D30" s="564"/>
      <c r="E30" s="564"/>
      <c r="F30" s="564"/>
      <c r="G30" s="564"/>
      <c r="H30" s="564"/>
      <c r="I30" s="564"/>
      <c r="J30" s="564"/>
      <c r="K30" s="564"/>
      <c r="L30" s="564"/>
      <c r="M30" s="564"/>
      <c r="N30" s="564"/>
    </row>
    <row r="31" spans="1:14" s="510" customFormat="1">
      <c r="A31" s="564"/>
      <c r="B31" s="564"/>
      <c r="C31" s="564"/>
      <c r="D31" s="564"/>
      <c r="E31" s="564"/>
      <c r="F31" s="564"/>
      <c r="G31" s="564"/>
      <c r="H31" s="564"/>
      <c r="I31" s="564"/>
      <c r="J31" s="564"/>
      <c r="K31" s="564"/>
      <c r="L31" s="564"/>
      <c r="M31" s="564"/>
      <c r="N31" s="564"/>
    </row>
    <row r="32" spans="1:14" s="510" customFormat="1">
      <c r="A32" s="564"/>
      <c r="B32" s="564"/>
      <c r="C32" s="564"/>
      <c r="D32" s="564"/>
      <c r="E32" s="564"/>
      <c r="F32" s="564"/>
      <c r="G32" s="564"/>
      <c r="H32" s="564"/>
      <c r="I32" s="564"/>
      <c r="J32" s="564"/>
      <c r="K32" s="564"/>
      <c r="L32" s="564"/>
      <c r="M32" s="564"/>
      <c r="N32" s="564"/>
    </row>
    <row r="33" spans="1:14" s="510" customFormat="1">
      <c r="A33" s="564"/>
      <c r="B33" s="564"/>
      <c r="C33" s="564"/>
      <c r="D33" s="564"/>
      <c r="E33" s="564"/>
      <c r="F33" s="564"/>
      <c r="G33" s="564"/>
      <c r="H33" s="564"/>
      <c r="I33" s="564"/>
      <c r="J33" s="564"/>
      <c r="K33" s="564"/>
      <c r="L33" s="564"/>
      <c r="M33" s="564"/>
      <c r="N33" s="564"/>
    </row>
    <row r="34" spans="1:14" s="510" customFormat="1">
      <c r="A34" s="564"/>
      <c r="B34" s="564"/>
      <c r="C34" s="564"/>
      <c r="D34" s="564"/>
      <c r="E34" s="564"/>
      <c r="F34" s="564"/>
      <c r="G34" s="564"/>
      <c r="H34" s="564"/>
      <c r="I34" s="564"/>
      <c r="J34" s="564"/>
      <c r="K34" s="564"/>
      <c r="L34" s="564"/>
      <c r="M34" s="564"/>
      <c r="N34" s="564"/>
    </row>
    <row r="35" spans="1:14" s="510" customFormat="1">
      <c r="A35" s="564"/>
      <c r="B35" s="564"/>
      <c r="C35" s="564"/>
      <c r="D35" s="564"/>
      <c r="E35" s="564"/>
      <c r="F35" s="564"/>
      <c r="G35" s="564"/>
      <c r="H35" s="564"/>
      <c r="I35" s="564"/>
      <c r="J35" s="564"/>
      <c r="K35" s="564"/>
      <c r="L35" s="564"/>
      <c r="M35" s="564"/>
      <c r="N35" s="564"/>
    </row>
    <row r="36" spans="1:14" s="510" customFormat="1">
      <c r="A36" s="564"/>
      <c r="B36" s="564"/>
      <c r="C36" s="564"/>
      <c r="D36" s="564"/>
      <c r="E36" s="564"/>
      <c r="F36" s="564"/>
      <c r="G36" s="564"/>
      <c r="H36" s="564"/>
      <c r="I36" s="564"/>
      <c r="J36" s="564"/>
      <c r="K36" s="564"/>
      <c r="L36" s="564"/>
      <c r="M36" s="564"/>
      <c r="N36" s="564"/>
    </row>
    <row r="37" spans="1:14" s="510" customFormat="1">
      <c r="A37" s="564"/>
      <c r="B37" s="564"/>
      <c r="C37" s="564"/>
      <c r="D37" s="564"/>
      <c r="E37" s="564"/>
      <c r="F37" s="564"/>
      <c r="G37" s="564"/>
      <c r="H37" s="564"/>
      <c r="I37" s="564"/>
      <c r="J37" s="564"/>
      <c r="K37" s="564"/>
      <c r="L37" s="564"/>
      <c r="M37" s="564"/>
      <c r="N37" s="564"/>
    </row>
    <row r="38" spans="1:14" s="510" customFormat="1">
      <c r="A38" s="564"/>
      <c r="B38" s="564"/>
      <c r="C38" s="564"/>
      <c r="D38" s="564"/>
      <c r="E38" s="564"/>
      <c r="F38" s="564"/>
      <c r="G38" s="564"/>
      <c r="H38" s="564"/>
      <c r="I38" s="564"/>
      <c r="J38" s="564"/>
      <c r="K38" s="564"/>
      <c r="L38" s="564"/>
      <c r="M38" s="564"/>
      <c r="N38" s="564"/>
    </row>
    <row r="39" spans="1:14" s="510" customFormat="1">
      <c r="A39" s="564"/>
      <c r="B39" s="564"/>
      <c r="C39" s="564"/>
      <c r="D39" s="564"/>
      <c r="E39" s="564"/>
      <c r="F39" s="564"/>
      <c r="G39" s="564"/>
      <c r="H39" s="564"/>
      <c r="I39" s="564"/>
      <c r="J39" s="564"/>
      <c r="K39" s="564"/>
      <c r="L39" s="564"/>
      <c r="M39" s="564"/>
      <c r="N39" s="564"/>
    </row>
    <row r="40" spans="1:14" s="510" customFormat="1">
      <c r="A40" s="564"/>
      <c r="B40" s="564"/>
      <c r="C40" s="564"/>
      <c r="D40" s="564"/>
      <c r="E40" s="564"/>
      <c r="F40" s="564"/>
      <c r="G40" s="564"/>
      <c r="H40" s="564"/>
      <c r="I40" s="564"/>
      <c r="J40" s="564"/>
      <c r="K40" s="564"/>
      <c r="L40" s="564"/>
      <c r="M40" s="564"/>
      <c r="N40" s="564"/>
    </row>
    <row r="41" spans="1:14" s="510" customFormat="1">
      <c r="A41" s="564"/>
      <c r="B41" s="564"/>
      <c r="C41" s="564"/>
      <c r="D41" s="564"/>
      <c r="E41" s="564"/>
      <c r="F41" s="564"/>
      <c r="G41" s="564"/>
      <c r="H41" s="564"/>
      <c r="I41" s="564"/>
      <c r="J41" s="564"/>
      <c r="K41" s="564"/>
      <c r="L41" s="564"/>
      <c r="M41" s="564"/>
      <c r="N41" s="564"/>
    </row>
    <row r="42" spans="1:14" s="510" customFormat="1">
      <c r="A42" s="564"/>
      <c r="B42" s="564"/>
      <c r="C42" s="564"/>
      <c r="D42" s="564"/>
      <c r="E42" s="564"/>
      <c r="F42" s="564"/>
      <c r="G42" s="564"/>
      <c r="H42" s="564"/>
      <c r="I42" s="564"/>
      <c r="J42" s="564"/>
      <c r="K42" s="564"/>
      <c r="L42" s="564"/>
      <c r="M42" s="564"/>
      <c r="N42" s="564"/>
    </row>
    <row r="43" spans="1:14" s="510" customFormat="1">
      <c r="A43" s="564"/>
      <c r="B43" s="564"/>
      <c r="C43" s="564"/>
      <c r="D43" s="564"/>
      <c r="E43" s="564"/>
      <c r="F43" s="564"/>
      <c r="G43" s="564"/>
      <c r="H43" s="564"/>
      <c r="I43" s="564"/>
      <c r="J43" s="564"/>
      <c r="K43" s="564"/>
      <c r="L43" s="564"/>
      <c r="M43" s="564"/>
      <c r="N43" s="564"/>
    </row>
    <row r="44" spans="1:14" s="510" customFormat="1">
      <c r="A44" s="564"/>
      <c r="B44" s="564"/>
      <c r="C44" s="564"/>
      <c r="D44" s="564"/>
      <c r="E44" s="564"/>
      <c r="F44" s="564"/>
      <c r="G44" s="564"/>
      <c r="H44" s="564"/>
      <c r="I44" s="564"/>
      <c r="J44" s="564"/>
      <c r="K44" s="564"/>
      <c r="L44" s="564"/>
      <c r="M44" s="564"/>
      <c r="N44" s="564"/>
    </row>
    <row r="45" spans="1:14" s="510" customFormat="1">
      <c r="A45" s="564"/>
      <c r="B45" s="564"/>
      <c r="C45" s="564"/>
      <c r="D45" s="564"/>
      <c r="E45" s="564"/>
      <c r="F45" s="564"/>
      <c r="G45" s="564"/>
      <c r="H45" s="564"/>
      <c r="I45" s="564"/>
      <c r="J45" s="564"/>
      <c r="K45" s="564"/>
      <c r="L45" s="564"/>
      <c r="M45" s="564"/>
      <c r="N45" s="564"/>
    </row>
    <row r="46" spans="1:14" s="510" customFormat="1">
      <c r="A46" s="564"/>
      <c r="B46" s="564"/>
      <c r="C46" s="564"/>
      <c r="D46" s="564"/>
      <c r="E46" s="564"/>
      <c r="F46" s="564"/>
      <c r="G46" s="564"/>
      <c r="H46" s="564"/>
      <c r="I46" s="564"/>
      <c r="J46" s="564"/>
      <c r="K46" s="564"/>
      <c r="L46" s="564"/>
      <c r="M46" s="564"/>
      <c r="N46" s="564"/>
    </row>
    <row r="47" spans="1:14" s="510" customFormat="1">
      <c r="A47" s="564"/>
      <c r="B47" s="564"/>
      <c r="C47" s="564"/>
      <c r="D47" s="564"/>
      <c r="E47" s="564"/>
      <c r="F47" s="564"/>
      <c r="G47" s="564"/>
      <c r="H47" s="564"/>
      <c r="I47" s="564"/>
      <c r="J47" s="564"/>
      <c r="K47" s="564"/>
      <c r="L47" s="564"/>
      <c r="M47" s="564"/>
      <c r="N47" s="564"/>
    </row>
    <row r="48" spans="1:14" s="510" customFormat="1">
      <c r="A48" s="564"/>
      <c r="B48" s="564"/>
      <c r="C48" s="564"/>
      <c r="D48" s="564"/>
      <c r="E48" s="564"/>
      <c r="F48" s="564"/>
      <c r="G48" s="564"/>
      <c r="H48" s="564"/>
      <c r="I48" s="564"/>
      <c r="J48" s="564"/>
      <c r="K48" s="564"/>
      <c r="L48" s="564"/>
      <c r="M48" s="564"/>
      <c r="N48" s="564"/>
    </row>
    <row r="49" spans="1:14" s="510" customFormat="1">
      <c r="A49" s="564"/>
      <c r="B49" s="564"/>
      <c r="C49" s="564"/>
      <c r="D49" s="564"/>
      <c r="E49" s="564"/>
      <c r="F49" s="564"/>
      <c r="G49" s="564"/>
      <c r="H49" s="564"/>
      <c r="I49" s="564"/>
      <c r="J49" s="564"/>
      <c r="K49" s="564"/>
      <c r="L49" s="564"/>
      <c r="M49" s="564"/>
      <c r="N49" s="564"/>
    </row>
    <row r="50" spans="1:14" s="510" customFormat="1">
      <c r="A50" s="564"/>
      <c r="B50" s="564"/>
      <c r="C50" s="564"/>
      <c r="D50" s="564"/>
      <c r="E50" s="564"/>
      <c r="F50" s="564"/>
      <c r="G50" s="564"/>
      <c r="H50" s="564"/>
      <c r="I50" s="564"/>
      <c r="J50" s="564"/>
      <c r="K50" s="564"/>
      <c r="L50" s="564"/>
      <c r="M50" s="564"/>
      <c r="N50" s="564"/>
    </row>
    <row r="51" spans="1:14" s="510" customFormat="1">
      <c r="A51" s="564"/>
      <c r="B51" s="564"/>
      <c r="C51" s="564"/>
      <c r="D51" s="564"/>
      <c r="E51" s="564"/>
      <c r="F51" s="564"/>
      <c r="G51" s="564"/>
      <c r="H51" s="564"/>
      <c r="I51" s="564"/>
      <c r="J51" s="564"/>
      <c r="K51" s="564"/>
      <c r="L51" s="564"/>
      <c r="M51" s="564"/>
      <c r="N51" s="564"/>
    </row>
    <row r="52" spans="1:14" s="510" customFormat="1">
      <c r="A52" s="564"/>
      <c r="B52" s="564"/>
      <c r="C52" s="564"/>
      <c r="D52" s="564"/>
      <c r="E52" s="564"/>
      <c r="F52" s="564"/>
      <c r="G52" s="564"/>
      <c r="H52" s="564"/>
      <c r="I52" s="564"/>
      <c r="J52" s="564"/>
      <c r="K52" s="564"/>
      <c r="L52" s="564"/>
      <c r="M52" s="564"/>
      <c r="N52" s="564"/>
    </row>
    <row r="53" spans="1:14" s="510" customFormat="1">
      <c r="A53" s="564"/>
      <c r="B53" s="564"/>
      <c r="C53" s="564"/>
      <c r="D53" s="564"/>
      <c r="E53" s="564"/>
      <c r="F53" s="564"/>
      <c r="G53" s="564"/>
      <c r="H53" s="564"/>
      <c r="I53" s="564"/>
      <c r="J53" s="564"/>
      <c r="K53" s="564"/>
      <c r="L53" s="564"/>
      <c r="M53" s="564"/>
      <c r="N53" s="564"/>
    </row>
    <row r="54" spans="1:14" s="510" customFormat="1">
      <c r="A54" s="564"/>
      <c r="B54" s="564"/>
      <c r="C54" s="564"/>
      <c r="D54" s="564"/>
      <c r="E54" s="564"/>
      <c r="F54" s="564"/>
      <c r="G54" s="564"/>
      <c r="H54" s="564"/>
      <c r="I54" s="564"/>
      <c r="J54" s="564"/>
      <c r="K54" s="564"/>
      <c r="L54" s="564"/>
      <c r="M54" s="564"/>
      <c r="N54" s="564"/>
    </row>
    <row r="55" spans="1:14" s="510" customFormat="1">
      <c r="A55" s="564"/>
      <c r="B55" s="564"/>
      <c r="C55" s="564"/>
      <c r="D55" s="564"/>
      <c r="E55" s="564"/>
      <c r="F55" s="564"/>
      <c r="G55" s="564"/>
      <c r="H55" s="564"/>
      <c r="I55" s="564"/>
      <c r="J55" s="564"/>
      <c r="K55" s="564"/>
      <c r="L55" s="564"/>
      <c r="M55" s="564"/>
      <c r="N55" s="564"/>
    </row>
    <row r="56" spans="1:14" s="510" customFormat="1">
      <c r="A56" s="564"/>
      <c r="B56" s="564"/>
      <c r="C56" s="564"/>
      <c r="D56" s="564"/>
      <c r="E56" s="564"/>
      <c r="F56" s="564"/>
      <c r="G56" s="564"/>
      <c r="H56" s="564"/>
      <c r="I56" s="564"/>
      <c r="J56" s="564"/>
      <c r="K56" s="564"/>
      <c r="L56" s="564"/>
      <c r="M56" s="564"/>
      <c r="N56" s="564"/>
    </row>
    <row r="57" spans="1:14" s="510" customFormat="1">
      <c r="A57" s="564"/>
      <c r="B57" s="564"/>
      <c r="C57" s="564"/>
      <c r="D57" s="564"/>
      <c r="E57" s="564"/>
      <c r="F57" s="564"/>
      <c r="G57" s="564"/>
      <c r="H57" s="564"/>
      <c r="I57" s="564"/>
      <c r="J57" s="564"/>
      <c r="K57" s="564"/>
      <c r="L57" s="564"/>
      <c r="M57" s="564"/>
      <c r="N57" s="564"/>
    </row>
    <row r="58" spans="1:14" s="510" customFormat="1">
      <c r="A58" s="564"/>
      <c r="B58" s="564"/>
      <c r="C58" s="564"/>
      <c r="D58" s="564"/>
      <c r="E58" s="564"/>
      <c r="F58" s="564"/>
      <c r="G58" s="564"/>
      <c r="H58" s="564"/>
      <c r="I58" s="564"/>
      <c r="J58" s="564"/>
      <c r="K58" s="564"/>
      <c r="L58" s="564"/>
      <c r="M58" s="564"/>
      <c r="N58" s="564"/>
    </row>
    <row r="59" spans="1:14" s="510" customFormat="1">
      <c r="A59" s="564"/>
      <c r="B59" s="564"/>
      <c r="C59" s="564"/>
      <c r="D59" s="564"/>
      <c r="E59" s="564"/>
      <c r="F59" s="564"/>
      <c r="G59" s="564"/>
      <c r="H59" s="564"/>
      <c r="I59" s="564"/>
      <c r="J59" s="564"/>
      <c r="K59" s="564"/>
      <c r="L59" s="564"/>
      <c r="M59" s="564"/>
      <c r="N59" s="564"/>
    </row>
    <row r="60" spans="1:14" s="510" customFormat="1">
      <c r="A60" s="564"/>
      <c r="B60" s="564"/>
      <c r="C60" s="564"/>
      <c r="D60" s="564"/>
      <c r="E60" s="564"/>
      <c r="F60" s="564"/>
      <c r="G60" s="564"/>
      <c r="H60" s="564"/>
      <c r="I60" s="564"/>
      <c r="J60" s="564"/>
      <c r="K60" s="564"/>
      <c r="L60" s="564"/>
      <c r="M60" s="564"/>
      <c r="N60" s="564"/>
    </row>
    <row r="61" spans="1:14" s="510" customFormat="1">
      <c r="A61" s="564"/>
      <c r="B61" s="564"/>
      <c r="C61" s="564"/>
      <c r="D61" s="564"/>
      <c r="E61" s="564"/>
      <c r="F61" s="564"/>
      <c r="G61" s="564"/>
      <c r="H61" s="564"/>
      <c r="I61" s="564"/>
      <c r="J61" s="564"/>
      <c r="K61" s="564"/>
      <c r="L61" s="564"/>
      <c r="M61" s="564"/>
      <c r="N61" s="564"/>
    </row>
    <row r="62" spans="1:14" s="510" customFormat="1">
      <c r="A62" s="564"/>
      <c r="B62" s="564"/>
      <c r="C62" s="564"/>
      <c r="D62" s="564"/>
      <c r="E62" s="564"/>
      <c r="F62" s="564"/>
      <c r="G62" s="564"/>
      <c r="H62" s="564"/>
      <c r="I62" s="564"/>
      <c r="J62" s="564"/>
      <c r="K62" s="564"/>
      <c r="L62" s="564"/>
      <c r="M62" s="564"/>
      <c r="N62" s="564"/>
    </row>
    <row r="63" spans="1:14" s="510" customFormat="1">
      <c r="A63" s="564"/>
      <c r="B63" s="564"/>
      <c r="C63" s="564"/>
      <c r="D63" s="564"/>
      <c r="E63" s="564"/>
      <c r="F63" s="564"/>
      <c r="G63" s="564"/>
      <c r="H63" s="564"/>
      <c r="I63" s="564"/>
      <c r="J63" s="564"/>
      <c r="K63" s="564"/>
      <c r="L63" s="564"/>
      <c r="M63" s="564"/>
      <c r="N63" s="564"/>
    </row>
    <row r="64" spans="1:14" s="510" customFormat="1">
      <c r="A64" s="564"/>
      <c r="B64" s="564"/>
      <c r="C64" s="564"/>
      <c r="D64" s="564"/>
      <c r="E64" s="564"/>
      <c r="F64" s="564"/>
      <c r="G64" s="564"/>
      <c r="H64" s="564"/>
      <c r="I64" s="564"/>
      <c r="J64" s="564"/>
      <c r="K64" s="564"/>
      <c r="L64" s="564"/>
      <c r="M64" s="564"/>
      <c r="N64" s="564"/>
    </row>
    <row r="65" spans="1:14" s="510" customFormat="1">
      <c r="A65" s="564"/>
      <c r="B65" s="564"/>
      <c r="C65" s="564"/>
      <c r="D65" s="564"/>
      <c r="E65" s="564"/>
      <c r="F65" s="564"/>
      <c r="G65" s="564"/>
      <c r="H65" s="564"/>
      <c r="I65" s="564"/>
      <c r="J65" s="564"/>
      <c r="K65" s="564"/>
      <c r="L65" s="564"/>
      <c r="M65" s="564"/>
      <c r="N65" s="564"/>
    </row>
    <row r="66" spans="1:14" s="510" customFormat="1">
      <c r="A66" s="564"/>
      <c r="B66" s="564"/>
      <c r="C66" s="564"/>
      <c r="D66" s="564"/>
      <c r="E66" s="564"/>
      <c r="F66" s="564"/>
      <c r="G66" s="564"/>
      <c r="H66" s="564"/>
      <c r="I66" s="564"/>
      <c r="J66" s="564"/>
      <c r="K66" s="564"/>
      <c r="L66" s="564"/>
      <c r="M66" s="564"/>
      <c r="N66" s="564"/>
    </row>
    <row r="67" spans="1:14" s="510" customFormat="1">
      <c r="A67" s="564"/>
      <c r="B67" s="564"/>
      <c r="C67" s="564"/>
      <c r="D67" s="564"/>
      <c r="E67" s="564"/>
      <c r="F67" s="564"/>
      <c r="G67" s="564"/>
      <c r="H67" s="564"/>
      <c r="I67" s="564"/>
      <c r="J67" s="564"/>
      <c r="K67" s="564"/>
      <c r="L67" s="564"/>
      <c r="M67" s="564"/>
      <c r="N67" s="564"/>
    </row>
    <row r="68" spans="1:14" s="510" customFormat="1">
      <c r="A68" s="564"/>
      <c r="B68" s="564"/>
      <c r="C68" s="564"/>
      <c r="D68" s="564"/>
      <c r="E68" s="564"/>
      <c r="F68" s="564"/>
      <c r="G68" s="564"/>
      <c r="H68" s="564"/>
      <c r="I68" s="564"/>
      <c r="J68" s="564"/>
      <c r="K68" s="564"/>
      <c r="L68" s="564"/>
      <c r="M68" s="564"/>
      <c r="N68" s="564"/>
    </row>
    <row r="69" spans="1:14" s="510" customFormat="1">
      <c r="A69" s="564"/>
      <c r="B69" s="564"/>
      <c r="C69" s="564"/>
      <c r="D69" s="564"/>
      <c r="E69" s="564"/>
      <c r="F69" s="564"/>
      <c r="G69" s="564"/>
      <c r="H69" s="564"/>
      <c r="I69" s="564"/>
      <c r="J69" s="564"/>
      <c r="K69" s="564"/>
      <c r="L69" s="564"/>
      <c r="M69" s="564"/>
      <c r="N69" s="564"/>
    </row>
    <row r="70" spans="1:14" s="510" customFormat="1">
      <c r="A70" s="564"/>
      <c r="B70" s="564"/>
      <c r="C70" s="564"/>
      <c r="D70" s="564"/>
      <c r="E70" s="564"/>
      <c r="F70" s="564"/>
      <c r="G70" s="564"/>
      <c r="H70" s="564"/>
      <c r="I70" s="564"/>
      <c r="J70" s="564"/>
      <c r="K70" s="564"/>
      <c r="L70" s="564"/>
      <c r="M70" s="564"/>
      <c r="N70" s="564"/>
    </row>
    <row r="71" spans="1:14" s="510" customFormat="1">
      <c r="A71" s="564"/>
      <c r="B71" s="564"/>
      <c r="C71" s="564"/>
      <c r="D71" s="564"/>
      <c r="E71" s="564"/>
      <c r="F71" s="564"/>
      <c r="G71" s="564"/>
      <c r="H71" s="564"/>
      <c r="I71" s="564"/>
      <c r="J71" s="564"/>
      <c r="K71" s="564"/>
      <c r="L71" s="564"/>
      <c r="M71" s="564"/>
      <c r="N71" s="564"/>
    </row>
    <row r="72" spans="1:14" s="510" customFormat="1">
      <c r="A72" s="564"/>
      <c r="B72" s="564"/>
      <c r="C72" s="564"/>
      <c r="D72" s="564"/>
      <c r="E72" s="564"/>
      <c r="F72" s="564"/>
      <c r="G72" s="564"/>
      <c r="H72" s="564"/>
      <c r="I72" s="564"/>
      <c r="J72" s="564"/>
      <c r="K72" s="564"/>
      <c r="L72" s="564"/>
      <c r="M72" s="564"/>
      <c r="N72" s="564"/>
    </row>
    <row r="73" spans="1:14" s="510" customFormat="1">
      <c r="A73" s="564"/>
      <c r="B73" s="564"/>
      <c r="C73" s="564"/>
      <c r="D73" s="564"/>
      <c r="E73" s="564"/>
      <c r="F73" s="564"/>
      <c r="G73" s="564"/>
      <c r="H73" s="564"/>
      <c r="I73" s="564"/>
      <c r="J73" s="564"/>
      <c r="K73" s="564"/>
      <c r="L73" s="564"/>
      <c r="M73" s="564"/>
      <c r="N73" s="564"/>
    </row>
    <row r="74" spans="1:14" s="510" customFormat="1">
      <c r="A74" s="564"/>
      <c r="B74" s="564"/>
      <c r="C74" s="564"/>
      <c r="D74" s="564"/>
      <c r="E74" s="564"/>
      <c r="F74" s="564"/>
      <c r="G74" s="564"/>
      <c r="H74" s="564"/>
      <c r="I74" s="564"/>
      <c r="J74" s="564"/>
      <c r="K74" s="564"/>
      <c r="L74" s="564"/>
      <c r="M74" s="564"/>
      <c r="N74" s="564"/>
    </row>
    <row r="75" spans="1:14" s="510" customFormat="1">
      <c r="A75" s="564"/>
      <c r="B75" s="564"/>
      <c r="C75" s="564"/>
      <c r="D75" s="564"/>
      <c r="E75" s="564"/>
      <c r="F75" s="564"/>
      <c r="G75" s="564"/>
      <c r="H75" s="564"/>
      <c r="I75" s="564"/>
      <c r="J75" s="564"/>
      <c r="K75" s="564"/>
      <c r="L75" s="564"/>
      <c r="M75" s="564"/>
      <c r="N75" s="564"/>
    </row>
    <row r="76" spans="1:14" s="510" customFormat="1">
      <c r="A76" s="564"/>
      <c r="B76" s="564"/>
      <c r="C76" s="564"/>
      <c r="D76" s="564"/>
      <c r="E76" s="564"/>
      <c r="F76" s="564"/>
      <c r="G76" s="564"/>
      <c r="H76" s="564"/>
      <c r="I76" s="564"/>
      <c r="J76" s="564"/>
      <c r="K76" s="564"/>
      <c r="L76" s="564"/>
      <c r="M76" s="564"/>
      <c r="N76" s="564"/>
    </row>
    <row r="77" spans="1:14" s="510" customFormat="1">
      <c r="A77" s="564"/>
      <c r="B77" s="564"/>
      <c r="C77" s="564"/>
      <c r="D77" s="564"/>
      <c r="E77" s="564"/>
      <c r="F77" s="564"/>
      <c r="G77" s="564"/>
      <c r="H77" s="564"/>
      <c r="I77" s="564"/>
      <c r="J77" s="564"/>
      <c r="K77" s="564"/>
      <c r="L77" s="564"/>
      <c r="M77" s="564"/>
      <c r="N77" s="564"/>
    </row>
    <row r="78" spans="1:14" s="510" customFormat="1">
      <c r="A78" s="564"/>
      <c r="B78" s="564"/>
      <c r="C78" s="564"/>
      <c r="D78" s="564"/>
      <c r="E78" s="564"/>
      <c r="F78" s="564"/>
      <c r="G78" s="564"/>
      <c r="H78" s="564"/>
      <c r="I78" s="564"/>
      <c r="J78" s="564"/>
      <c r="K78" s="564"/>
      <c r="L78" s="564"/>
      <c r="M78" s="564"/>
      <c r="N78" s="564"/>
    </row>
    <row r="79" spans="1:14" s="510" customFormat="1">
      <c r="A79" s="564"/>
      <c r="B79" s="564"/>
      <c r="C79" s="564"/>
      <c r="D79" s="564"/>
      <c r="E79" s="564"/>
      <c r="F79" s="564"/>
      <c r="G79" s="564"/>
      <c r="H79" s="564"/>
      <c r="I79" s="564"/>
      <c r="J79" s="564"/>
      <c r="K79" s="564"/>
      <c r="L79" s="564"/>
      <c r="M79" s="564"/>
      <c r="N79" s="564"/>
    </row>
    <row r="80" spans="1:14" s="510" customFormat="1">
      <c r="A80" s="564"/>
      <c r="B80" s="564"/>
      <c r="C80" s="564"/>
      <c r="D80" s="564"/>
      <c r="E80" s="564"/>
      <c r="F80" s="564"/>
      <c r="G80" s="564"/>
      <c r="H80" s="564"/>
      <c r="I80" s="564"/>
      <c r="J80" s="564"/>
      <c r="K80" s="564"/>
      <c r="L80" s="564"/>
      <c r="M80" s="564"/>
      <c r="N80" s="564"/>
    </row>
    <row r="81" spans="1:14" s="510" customFormat="1">
      <c r="A81" s="564"/>
      <c r="B81" s="564"/>
      <c r="C81" s="564"/>
      <c r="D81" s="564"/>
      <c r="E81" s="564"/>
      <c r="F81" s="564"/>
      <c r="G81" s="564"/>
      <c r="H81" s="564"/>
      <c r="I81" s="564"/>
      <c r="J81" s="564"/>
      <c r="K81" s="564"/>
      <c r="L81" s="564"/>
      <c r="M81" s="564"/>
      <c r="N81" s="564"/>
    </row>
    <row r="82" spans="1:14" s="510" customFormat="1">
      <c r="A82" s="564"/>
      <c r="B82" s="564"/>
      <c r="C82" s="564"/>
      <c r="D82" s="564"/>
      <c r="E82" s="564"/>
      <c r="F82" s="564"/>
      <c r="G82" s="564"/>
      <c r="H82" s="564"/>
      <c r="I82" s="564"/>
      <c r="J82" s="564"/>
      <c r="K82" s="564"/>
      <c r="L82" s="564"/>
      <c r="M82" s="564"/>
      <c r="N82" s="564"/>
    </row>
    <row r="83" spans="1:14" s="510" customFormat="1">
      <c r="A83" s="564"/>
      <c r="B83" s="564"/>
      <c r="C83" s="564"/>
      <c r="D83" s="564"/>
      <c r="E83" s="564"/>
      <c r="F83" s="564"/>
      <c r="G83" s="564"/>
      <c r="H83" s="564"/>
      <c r="I83" s="564"/>
      <c r="J83" s="564"/>
      <c r="K83" s="564"/>
      <c r="L83" s="564"/>
      <c r="M83" s="564"/>
      <c r="N83" s="564"/>
    </row>
    <row r="84" spans="1:14" s="510" customFormat="1">
      <c r="A84" s="564"/>
      <c r="B84" s="564"/>
      <c r="C84" s="564"/>
      <c r="D84" s="564"/>
      <c r="E84" s="564"/>
      <c r="F84" s="564"/>
      <c r="G84" s="564"/>
      <c r="H84" s="564"/>
      <c r="I84" s="564"/>
      <c r="J84" s="564"/>
      <c r="K84" s="564"/>
      <c r="L84" s="564"/>
      <c r="M84" s="564"/>
      <c r="N84" s="564"/>
    </row>
    <row r="85" spans="1:14" s="510" customFormat="1">
      <c r="A85" s="564"/>
      <c r="B85" s="564"/>
      <c r="C85" s="564"/>
      <c r="D85" s="564"/>
      <c r="E85" s="564"/>
      <c r="F85" s="564"/>
      <c r="G85" s="564"/>
      <c r="H85" s="564"/>
      <c r="I85" s="564"/>
      <c r="J85" s="564"/>
      <c r="K85" s="564"/>
      <c r="L85" s="564"/>
      <c r="M85" s="564"/>
      <c r="N85" s="564"/>
    </row>
    <row r="86" spans="1:14" s="510" customFormat="1">
      <c r="A86" s="564"/>
      <c r="B86" s="564"/>
      <c r="C86" s="564"/>
      <c r="D86" s="564"/>
      <c r="E86" s="564"/>
      <c r="F86" s="564"/>
      <c r="G86" s="564"/>
      <c r="H86" s="564"/>
      <c r="I86" s="564"/>
      <c r="J86" s="564"/>
      <c r="K86" s="564"/>
      <c r="L86" s="564"/>
      <c r="M86" s="564"/>
      <c r="N86" s="564"/>
    </row>
    <row r="87" spans="1:14" s="510" customFormat="1">
      <c r="A87" s="564"/>
      <c r="B87" s="564"/>
      <c r="C87" s="564"/>
      <c r="D87" s="564"/>
      <c r="E87" s="564"/>
      <c r="F87" s="564"/>
      <c r="G87" s="564"/>
      <c r="H87" s="564"/>
      <c r="I87" s="564"/>
      <c r="J87" s="564"/>
      <c r="K87" s="564"/>
      <c r="L87" s="564"/>
      <c r="M87" s="564"/>
      <c r="N87" s="564"/>
    </row>
    <row r="88" spans="1:14" s="510" customFormat="1">
      <c r="A88" s="564"/>
      <c r="B88" s="564"/>
      <c r="C88" s="564"/>
      <c r="D88" s="564"/>
      <c r="E88" s="564"/>
      <c r="F88" s="564"/>
      <c r="G88" s="564"/>
      <c r="H88" s="564"/>
      <c r="I88" s="564"/>
      <c r="J88" s="564"/>
      <c r="K88" s="564"/>
      <c r="L88" s="564"/>
      <c r="M88" s="564"/>
      <c r="N88" s="564"/>
    </row>
    <row r="89" spans="1:14" s="510" customFormat="1">
      <c r="A89" s="564"/>
      <c r="B89" s="564"/>
      <c r="C89" s="564"/>
      <c r="D89" s="564"/>
      <c r="E89" s="564"/>
      <c r="F89" s="564"/>
      <c r="G89" s="564"/>
      <c r="H89" s="564"/>
      <c r="I89" s="564"/>
      <c r="J89" s="564"/>
      <c r="K89" s="564"/>
      <c r="L89" s="564"/>
      <c r="M89" s="564"/>
      <c r="N89" s="564"/>
    </row>
    <row r="90" spans="1:14" s="510" customFormat="1"/>
    <row r="91" spans="1:14" s="510" customFormat="1"/>
    <row r="92" spans="1:14" s="510" customFormat="1"/>
    <row r="93" spans="1:14" s="510" customFormat="1"/>
    <row r="94" spans="1:14" s="510" customFormat="1"/>
    <row r="95" spans="1:14" s="510" customFormat="1"/>
    <row r="96" spans="1:14"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15">
      <c r="A350" s="484">
        <f>A2</f>
        <v>0</v>
      </c>
      <c r="B350" s="484" t="s">
        <v>1757</v>
      </c>
      <c r="C350" s="484" t="s">
        <v>1757</v>
      </c>
      <c r="D350" s="484" t="s">
        <v>1757</v>
      </c>
      <c r="E350" s="484">
        <v>11111</v>
      </c>
      <c r="F350" s="484" t="s">
        <v>67</v>
      </c>
      <c r="G350" s="484">
        <f>SUM(G2:G349)</f>
        <v>0</v>
      </c>
      <c r="H350" s="484">
        <f t="shared" ref="H350:K350" si="0">SUM(H2:H349)</f>
        <v>0</v>
      </c>
      <c r="I350" s="484">
        <f t="shared" si="0"/>
        <v>0</v>
      </c>
      <c r="J350" s="484">
        <f t="shared" si="0"/>
        <v>0</v>
      </c>
      <c r="K350" s="484">
        <f t="shared" si="0"/>
        <v>0</v>
      </c>
      <c r="L350" s="484">
        <v>1</v>
      </c>
      <c r="M350" s="484">
        <v>1</v>
      </c>
      <c r="N350" s="508">
        <v>1</v>
      </c>
      <c r="O350" s="509"/>
      <c r="P350" s="509"/>
      <c r="Q350" s="509"/>
      <c r="R350" s="509"/>
      <c r="S350" s="509"/>
      <c r="T350" s="509"/>
      <c r="U350" s="509"/>
      <c r="V350" s="509"/>
      <c r="W350" s="509"/>
      <c r="X350" s="509"/>
      <c r="Y350" s="509"/>
      <c r="Z350" s="509"/>
      <c r="AA350" s="509"/>
      <c r="AB350" s="509"/>
      <c r="AC350" s="509"/>
      <c r="AD350" s="509"/>
      <c r="AE350" s="509"/>
      <c r="AF350" s="509"/>
      <c r="AG350" s="509"/>
      <c r="AH350" s="509"/>
      <c r="AI350" s="509"/>
      <c r="AJ350" s="509"/>
      <c r="AK350" s="509"/>
      <c r="AL350" s="509"/>
      <c r="AM350" s="509"/>
      <c r="AN350" s="509"/>
      <c r="AO350" s="509"/>
      <c r="AP350" s="509"/>
      <c r="AQ350" s="509"/>
      <c r="AR350" s="509"/>
      <c r="AS350" s="509"/>
      <c r="AT350" s="509"/>
      <c r="AU350" s="509"/>
      <c r="AV350" s="509"/>
      <c r="AW350" s="509"/>
      <c r="AX350" s="509"/>
      <c r="AY350" s="509"/>
      <c r="AZ350" s="509"/>
      <c r="BA350" s="509"/>
      <c r="BB350" s="509"/>
      <c r="BC350" s="509"/>
      <c r="BD350" s="509"/>
      <c r="BE350" s="509"/>
      <c r="BF350" s="509"/>
      <c r="BG350" s="509"/>
      <c r="BH350" s="509"/>
      <c r="BI350" s="509"/>
      <c r="BJ350" s="509"/>
      <c r="BK350" s="509"/>
      <c r="BL350" s="509"/>
      <c r="BM350" s="509"/>
      <c r="BN350" s="509"/>
      <c r="BO350" s="509"/>
      <c r="BP350" s="509"/>
      <c r="BQ350" s="509"/>
      <c r="BR350" s="509"/>
      <c r="BS350" s="509"/>
      <c r="BT350" s="509"/>
      <c r="BU350" s="509"/>
      <c r="BV350" s="509"/>
      <c r="BW350" s="509"/>
      <c r="BX350" s="509"/>
      <c r="BY350" s="509"/>
      <c r="BZ350" s="509"/>
      <c r="CA350" s="509"/>
      <c r="CB350" s="509"/>
      <c r="CC350" s="509"/>
      <c r="CD350" s="509"/>
      <c r="CE350" s="509"/>
      <c r="CF350" s="509"/>
      <c r="CG350" s="509"/>
      <c r="CH350" s="509"/>
      <c r="CI350" s="509"/>
      <c r="CJ350" s="509"/>
      <c r="CK350" s="509"/>
      <c r="CL350" s="509"/>
      <c r="CM350" s="509"/>
      <c r="CN350" s="509"/>
      <c r="CO350" s="509"/>
      <c r="CP350" s="509"/>
      <c r="CQ350" s="509"/>
      <c r="CR350" s="509"/>
      <c r="CS350" s="509"/>
      <c r="CT350" s="509"/>
      <c r="CU350" s="509"/>
      <c r="CV350" s="509"/>
      <c r="CW350" s="509"/>
      <c r="CX350" s="509"/>
      <c r="CY350" s="509"/>
      <c r="CZ350" s="509"/>
      <c r="DA350" s="509"/>
      <c r="DB350" s="509"/>
      <c r="DC350" s="509"/>
      <c r="DD350" s="509"/>
      <c r="DE350" s="509"/>
      <c r="DF350" s="509"/>
      <c r="DG350" s="509"/>
      <c r="DH350" s="509"/>
      <c r="DI350" s="509"/>
      <c r="DJ350" s="509"/>
      <c r="DK350" s="509"/>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R494"/>
  <sheetViews>
    <sheetView showGridLines="0" showRowColHeaders="0" zoomScale="90" zoomScaleNormal="90" zoomScaleSheetLayoutView="40" workbookViewId="0">
      <pane xSplit="1" ySplit="2" topLeftCell="B330" activePane="bottomRight" state="frozen"/>
      <selection activeCell="C2" sqref="C2:F2"/>
      <selection pane="topRight" activeCell="C2" sqref="C2:F2"/>
      <selection pane="bottomLeft" activeCell="C2" sqref="C2:F2"/>
      <selection pane="bottomRight" activeCell="B333" sqref="B333:P333"/>
    </sheetView>
  </sheetViews>
  <sheetFormatPr defaultColWidth="9.140625" defaultRowHeight="14.25"/>
  <cols>
    <col min="1" max="1" width="9.140625" style="1"/>
    <col min="2" max="2" width="23" style="1" customWidth="1"/>
    <col min="3" max="3" width="11" style="1" customWidth="1"/>
    <col min="4" max="4" width="10.5703125" style="1" customWidth="1"/>
    <col min="5" max="5" width="11.7109375"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7"/>
      <c r="P1" s="166"/>
    </row>
    <row r="2" spans="2:18" ht="18">
      <c r="B2" s="145" t="s">
        <v>34</v>
      </c>
      <c r="C2" s="1099" t="str">
        <f>Prevention!D2</f>
        <v>USAID Tujenge Jamii</v>
      </c>
      <c r="D2" s="1099"/>
      <c r="E2" s="1099"/>
      <c r="F2" s="1099"/>
      <c r="G2" s="487" t="str">
        <f>IFERROR(VLOOKUP(C2,Facilities!F1:H300,2,FALSE),"")</f>
        <v/>
      </c>
      <c r="H2" s="1003" t="s">
        <v>66</v>
      </c>
      <c r="I2" s="1003"/>
      <c r="J2" s="1003"/>
      <c r="K2" s="143" t="str">
        <f>'Testing-All Others'!K2</f>
        <v/>
      </c>
      <c r="L2" s="205"/>
      <c r="M2" s="273" t="s">
        <v>35</v>
      </c>
      <c r="N2" s="781">
        <f>TX_NEW!A2</f>
        <v>0</v>
      </c>
      <c r="O2" s="781"/>
      <c r="P2" s="166"/>
    </row>
    <row r="3" spans="2:18" ht="32.25" customHeight="1">
      <c r="B3" s="933" t="str">
        <f>CONCATENATE(K2,": TX_NEW")</f>
        <v>: TX_NEW</v>
      </c>
      <c r="C3" s="1004"/>
      <c r="D3" s="1004"/>
      <c r="E3" s="1004"/>
      <c r="F3" s="1004"/>
      <c r="G3" s="1004"/>
      <c r="H3" s="1004"/>
      <c r="I3" s="1004"/>
      <c r="J3" s="1004"/>
      <c r="K3" s="1004"/>
      <c r="L3" s="1004"/>
      <c r="M3" s="1004"/>
      <c r="N3" s="1004"/>
      <c r="O3" s="1004"/>
      <c r="P3" s="1004"/>
      <c r="Q3" s="266"/>
      <c r="R3" s="266"/>
    </row>
    <row r="4" spans="2:18" ht="15.75" customHeight="1">
      <c r="B4" s="920" t="s">
        <v>0</v>
      </c>
      <c r="C4" s="921"/>
      <c r="D4" s="1093" t="s">
        <v>111</v>
      </c>
      <c r="E4" s="1094"/>
      <c r="F4" s="1094"/>
      <c r="G4" s="1094"/>
      <c r="H4" s="1094"/>
      <c r="I4" s="1094"/>
      <c r="J4" s="1094"/>
      <c r="K4" s="1094"/>
      <c r="L4" s="1094"/>
      <c r="M4" s="1094"/>
      <c r="N4" s="1094"/>
      <c r="O4" s="1094"/>
      <c r="P4" s="1095"/>
    </row>
    <row r="5" spans="2:18" ht="15.75" customHeight="1">
      <c r="B5" s="922"/>
      <c r="C5" s="1005"/>
      <c r="D5" s="1096"/>
      <c r="E5" s="1097"/>
      <c r="F5" s="1097"/>
      <c r="G5" s="1097"/>
      <c r="H5" s="1097"/>
      <c r="I5" s="1097"/>
      <c r="J5" s="1097"/>
      <c r="K5" s="1097"/>
      <c r="L5" s="1097"/>
      <c r="M5" s="1097"/>
      <c r="N5" s="1097"/>
      <c r="O5" s="1097"/>
      <c r="P5" s="1098"/>
    </row>
    <row r="6" spans="2:18" ht="6" customHeight="1">
      <c r="B6" s="77"/>
      <c r="C6" s="78"/>
      <c r="D6" s="199"/>
      <c r="E6" s="199"/>
      <c r="F6" s="199"/>
      <c r="G6" s="199"/>
      <c r="H6" s="199"/>
      <c r="I6" s="199"/>
      <c r="J6" s="199"/>
      <c r="K6" s="199"/>
      <c r="L6" s="199"/>
      <c r="M6" s="199"/>
      <c r="N6" s="199"/>
      <c r="O6" s="199"/>
      <c r="P6" s="222"/>
    </row>
    <row r="7" spans="2:18" ht="25.35" customHeight="1">
      <c r="B7" s="99" t="s">
        <v>2</v>
      </c>
      <c r="C7" s="84" t="str">
        <f>IF(SUM(C14:O14,C17:O17)=0,"subtotal",SUM(C14:O14,C17:O17))</f>
        <v>subtotal</v>
      </c>
      <c r="D7" s="167"/>
      <c r="E7" s="167"/>
      <c r="F7" s="167"/>
      <c r="G7" s="167"/>
      <c r="H7" s="167"/>
      <c r="I7" s="167"/>
      <c r="J7" s="167"/>
      <c r="K7" s="167"/>
      <c r="L7" s="167"/>
      <c r="M7" s="167"/>
      <c r="N7" s="167"/>
      <c r="O7" s="167"/>
      <c r="P7" s="197"/>
    </row>
    <row r="8" spans="2:18" ht="5.25" customHeight="1">
      <c r="B8" s="99"/>
      <c r="C8" s="168"/>
      <c r="D8" s="167"/>
      <c r="E8" s="167"/>
      <c r="F8" s="167"/>
      <c r="G8" s="167"/>
      <c r="H8" s="167"/>
      <c r="I8" s="167"/>
      <c r="J8" s="167"/>
      <c r="K8" s="167"/>
      <c r="L8" s="167"/>
      <c r="M8" s="167"/>
      <c r="N8" s="167"/>
      <c r="O8" s="167"/>
      <c r="P8" s="197"/>
    </row>
    <row r="9" spans="2:18" ht="4.5" customHeight="1">
      <c r="B9" s="82"/>
      <c r="C9" s="83"/>
      <c r="D9" s="167"/>
      <c r="E9" s="167"/>
      <c r="F9" s="167"/>
      <c r="G9" s="167"/>
      <c r="H9" s="167"/>
      <c r="I9" s="167"/>
      <c r="J9" s="167"/>
      <c r="K9" s="167"/>
      <c r="L9" s="167"/>
      <c r="M9" s="167"/>
      <c r="N9" s="167"/>
      <c r="O9" s="167"/>
      <c r="P9" s="197"/>
    </row>
    <row r="10" spans="2:18" ht="33" customHeight="1">
      <c r="B10" s="924" t="s">
        <v>3</v>
      </c>
      <c r="C10" s="951"/>
      <c r="D10" s="981" t="s">
        <v>112</v>
      </c>
      <c r="E10" s="970"/>
      <c r="F10" s="970"/>
      <c r="G10" s="970"/>
      <c r="H10" s="970"/>
      <c r="I10" s="970"/>
      <c r="J10" s="970"/>
      <c r="K10" s="970"/>
      <c r="L10" s="970"/>
      <c r="M10" s="970"/>
      <c r="N10" s="970"/>
      <c r="O10" s="970"/>
      <c r="P10" s="222"/>
    </row>
    <row r="11" spans="2:18" ht="5.25" customHeight="1">
      <c r="B11" s="1102"/>
      <c r="C11" s="1103"/>
      <c r="D11" s="1103"/>
      <c r="E11" s="1103"/>
      <c r="F11" s="1103"/>
      <c r="G11" s="1103"/>
      <c r="H11" s="1103"/>
      <c r="I11" s="1103"/>
      <c r="J11" s="1103"/>
      <c r="K11" s="1103"/>
      <c r="L11" s="1103"/>
      <c r="M11" s="1103"/>
      <c r="N11" s="1103"/>
      <c r="O11" s="1103"/>
      <c r="P11" s="1104"/>
    </row>
    <row r="12" spans="2:18" ht="26.1" customHeight="1">
      <c r="B12" s="278"/>
      <c r="C12" s="163" t="s">
        <v>5</v>
      </c>
      <c r="D12" s="279" t="s">
        <v>9</v>
      </c>
      <c r="E12" s="280" t="s">
        <v>113</v>
      </c>
      <c r="F12" s="280" t="s">
        <v>1939</v>
      </c>
      <c r="G12" s="281" t="s">
        <v>114</v>
      </c>
      <c r="H12" s="281" t="s">
        <v>115</v>
      </c>
      <c r="I12" s="281" t="s">
        <v>116</v>
      </c>
      <c r="J12" s="279" t="s">
        <v>75</v>
      </c>
      <c r="K12" s="279" t="s">
        <v>76</v>
      </c>
      <c r="L12" s="159" t="s">
        <v>77</v>
      </c>
      <c r="M12" s="279" t="s">
        <v>78</v>
      </c>
      <c r="N12" s="279" t="s">
        <v>79</v>
      </c>
      <c r="O12" s="279" t="s">
        <v>80</v>
      </c>
      <c r="P12" s="282"/>
    </row>
    <row r="13" spans="2:18" ht="4.5" customHeight="1">
      <c r="B13" s="187"/>
      <c r="C13" s="186"/>
      <c r="D13" s="166"/>
      <c r="E13" s="186"/>
      <c r="F13" s="166"/>
      <c r="G13" s="186"/>
      <c r="H13" s="166"/>
      <c r="I13" s="186"/>
      <c r="J13" s="166"/>
      <c r="K13" s="186"/>
      <c r="L13" s="166"/>
      <c r="M13" s="186"/>
      <c r="N13" s="166"/>
      <c r="O13" s="166"/>
      <c r="P13" s="185"/>
    </row>
    <row r="14" spans="2:18" ht="24.6" customHeight="1">
      <c r="B14" s="99" t="s">
        <v>37</v>
      </c>
      <c r="C14" s="579">
        <f>SUMPRODUCT(($G$2=TX_NEW!$E$2:$E$350)*(TX_NEW!H$2:H$350))</f>
        <v>0</v>
      </c>
      <c r="D14" s="579">
        <f>SUMPRODUCT(($G$2=TX_NEW!$E$2:$E$350)*(TX_NEW!I$2:I$350))</f>
        <v>0</v>
      </c>
      <c r="E14" s="579">
        <f>SUMPRODUCT(($G$2=TX_NEW!$E$2:$E$350)*(TX_NEW!J$2:J$350))</f>
        <v>0</v>
      </c>
      <c r="F14" s="579">
        <f>SUMPRODUCT(($G$2=TX_NEW!$E$2:$E$350)*(TX_NEW!K$2:K$350))</f>
        <v>0</v>
      </c>
      <c r="G14" s="579">
        <f>SUMPRODUCT(($G$2=TX_NEW!$E$2:$E$350)*(TX_NEW!L$2:L$350))</f>
        <v>0</v>
      </c>
      <c r="H14" s="579">
        <f>SUMPRODUCT(($G$2=TX_NEW!$E$2:$E$350)*(TX_NEW!M$2:M$350))</f>
        <v>0</v>
      </c>
      <c r="I14" s="579">
        <f>SUMPRODUCT(($G$2=TX_NEW!$E$2:$E$350)*(TX_NEW!N$2:N$350))</f>
        <v>0</v>
      </c>
      <c r="J14" s="579">
        <f>SUMPRODUCT(($G$2=TX_NEW!$E$2:$E$350)*(TX_NEW!O$2:O$350))</f>
        <v>0</v>
      </c>
      <c r="K14" s="579">
        <f>SUMPRODUCT(($G$2=TX_NEW!$E$2:$E$350)*(TX_NEW!P$2:P$350))</f>
        <v>0</v>
      </c>
      <c r="L14" s="579">
        <f>SUMPRODUCT(($G$2=TX_NEW!$E$2:$E$350)*(TX_NEW!Q$2:Q$350))</f>
        <v>0</v>
      </c>
      <c r="M14" s="579">
        <f>SUMPRODUCT(($G$2=TX_NEW!$E$2:$E$350)*(TX_NEW!R$2:R$350))</f>
        <v>0</v>
      </c>
      <c r="N14" s="579">
        <f>SUMPRODUCT(($G$2=TX_NEW!$E$2:$E$350)*(TX_NEW!S$2:S$350))</f>
        <v>0</v>
      </c>
      <c r="O14" s="579">
        <f>SUMPRODUCT(($G$2=TX_NEW!$E$2:$E$350)*(TX_NEW!T$2:T$350))</f>
        <v>0</v>
      </c>
      <c r="P14" s="594" t="str">
        <f>IF(SUM(C14:O14)=0,"subtotal",SUM(C14:O14))</f>
        <v>subtotal</v>
      </c>
    </row>
    <row r="15" spans="2:18" ht="6.75" customHeight="1">
      <c r="B15" s="29"/>
      <c r="C15" s="25"/>
      <c r="D15" s="25"/>
      <c r="E15" s="25"/>
      <c r="F15" s="25"/>
      <c r="G15" s="25"/>
      <c r="H15" s="25"/>
      <c r="I15" s="25"/>
      <c r="J15" s="25"/>
      <c r="K15" s="25"/>
      <c r="L15" s="25"/>
      <c r="M15" s="25"/>
      <c r="N15" s="25"/>
      <c r="O15" s="25"/>
      <c r="P15" s="181"/>
    </row>
    <row r="16" spans="2:18" ht="8.25" customHeight="1">
      <c r="B16" s="184"/>
      <c r="C16" s="183"/>
      <c r="D16" s="223"/>
      <c r="E16" s="183"/>
      <c r="F16" s="223"/>
      <c r="G16" s="183"/>
      <c r="H16" s="223"/>
      <c r="I16" s="183"/>
      <c r="J16" s="223"/>
      <c r="K16" s="183"/>
      <c r="L16" s="223"/>
      <c r="M16" s="183"/>
      <c r="N16" s="223"/>
      <c r="O16" s="223"/>
      <c r="P16" s="182"/>
    </row>
    <row r="17" spans="2:18" ht="23.85" customHeight="1">
      <c r="B17" s="99" t="s">
        <v>39</v>
      </c>
      <c r="C17" s="579">
        <f>SUMPRODUCT(($G$2=TX_NEW!$E$2:$E$350)*(TX_NEW!U$2:U$350))</f>
        <v>0</v>
      </c>
      <c r="D17" s="579">
        <f>SUMPRODUCT(($G$2=TX_NEW!$E$2:$E$350)*(TX_NEW!V$2:V$350))</f>
        <v>0</v>
      </c>
      <c r="E17" s="579">
        <f>SUMPRODUCT(($G$2=TX_NEW!$E$2:$E$350)*(TX_NEW!W$2:W$350))</f>
        <v>0</v>
      </c>
      <c r="F17" s="579">
        <f>SUMPRODUCT(($G$2=TX_NEW!$E$2:$E$350)*(TX_NEW!X$2:X$350))</f>
        <v>0</v>
      </c>
      <c r="G17" s="579">
        <f>SUMPRODUCT(($G$2=TX_NEW!$E$2:$E$350)*(TX_NEW!Y$2:Y$350))</f>
        <v>0</v>
      </c>
      <c r="H17" s="579">
        <f>SUMPRODUCT(($G$2=TX_NEW!$E$2:$E$350)*(TX_NEW!Z$2:Z$350))</f>
        <v>0</v>
      </c>
      <c r="I17" s="579">
        <f>SUMPRODUCT(($G$2=TX_NEW!$E$2:$E$350)*(TX_NEW!AA$2:AA$350))</f>
        <v>0</v>
      </c>
      <c r="J17" s="579">
        <f>SUMPRODUCT(($G$2=TX_NEW!$E$2:$E$350)*(TX_NEW!AB$2:AB$350))</f>
        <v>0</v>
      </c>
      <c r="K17" s="579">
        <f>SUMPRODUCT(($G$2=TX_NEW!$E$2:$E$350)*(TX_NEW!AC$2:AC$350))</f>
        <v>0</v>
      </c>
      <c r="L17" s="579">
        <f>SUMPRODUCT(($G$2=TX_NEW!$E$2:$E$350)*(TX_NEW!AD$2:AD$350))</f>
        <v>0</v>
      </c>
      <c r="M17" s="579">
        <f>SUMPRODUCT(($G$2=TX_NEW!$E$2:$E$350)*(TX_NEW!AE$2:AE$350))</f>
        <v>0</v>
      </c>
      <c r="N17" s="579">
        <f>SUMPRODUCT(($G$2=TX_NEW!$E$2:$E$350)*(TX_NEW!AF$2:AF$350))</f>
        <v>0</v>
      </c>
      <c r="O17" s="579">
        <f>SUMPRODUCT(($G$2=TX_NEW!$E$2:$E$350)*(TX_NEW!AG$2:AG$350))</f>
        <v>0</v>
      </c>
      <c r="P17" s="594" t="str">
        <f>IF(SUM(C17:O17)=0,"subtotal",SUM(C17:O17))</f>
        <v>subtotal</v>
      </c>
    </row>
    <row r="18" spans="2:18" ht="6.75" customHeight="1">
      <c r="B18" s="29"/>
      <c r="C18" s="25"/>
      <c r="D18" s="25"/>
      <c r="E18" s="25"/>
      <c r="F18" s="25"/>
      <c r="G18" s="25"/>
      <c r="H18" s="25"/>
      <c r="I18" s="25"/>
      <c r="J18" s="25"/>
      <c r="K18" s="25"/>
      <c r="L18" s="25"/>
      <c r="M18" s="25"/>
      <c r="N18" s="25"/>
      <c r="O18" s="25"/>
      <c r="P18" s="181"/>
    </row>
    <row r="19" spans="2:18" ht="21.6" customHeight="1">
      <c r="B19" s="920" t="s">
        <v>3</v>
      </c>
      <c r="C19" s="1105"/>
      <c r="D19" s="1093" t="s">
        <v>111</v>
      </c>
      <c r="E19" s="1094"/>
      <c r="F19" s="1094"/>
      <c r="G19" s="1094"/>
      <c r="H19" s="1094"/>
      <c r="I19" s="1094"/>
      <c r="J19" s="1094"/>
      <c r="K19" s="1094"/>
      <c r="L19" s="1094"/>
      <c r="M19" s="1094"/>
      <c r="N19" s="1094"/>
      <c r="O19" s="1094"/>
      <c r="P19" s="1095"/>
    </row>
    <row r="20" spans="2:18" ht="8.25" customHeight="1">
      <c r="B20" s="1106"/>
      <c r="C20" s="1107"/>
      <c r="D20" s="1108"/>
      <c r="E20" s="1109"/>
      <c r="F20" s="1109"/>
      <c r="G20" s="1109"/>
      <c r="H20" s="1109"/>
      <c r="I20" s="1109"/>
      <c r="J20" s="1109"/>
      <c r="K20" s="1109"/>
      <c r="L20" s="1109"/>
      <c r="M20" s="1109"/>
      <c r="N20" s="1109"/>
      <c r="O20" s="1109"/>
      <c r="P20" s="1110"/>
    </row>
    <row r="21" spans="2:18" ht="3" customHeight="1">
      <c r="B21" s="99"/>
      <c r="C21" s="78"/>
      <c r="D21" s="199"/>
      <c r="E21" s="199"/>
      <c r="F21" s="199"/>
      <c r="G21" s="199"/>
      <c r="H21" s="199"/>
      <c r="I21" s="199"/>
      <c r="J21" s="199"/>
      <c r="K21" s="199"/>
      <c r="L21" s="199"/>
      <c r="M21" s="199"/>
      <c r="N21" s="199"/>
      <c r="O21" s="199"/>
      <c r="P21" s="222"/>
    </row>
    <row r="22" spans="2:18" ht="23.25" customHeight="1">
      <c r="B22" s="1100" t="s">
        <v>117</v>
      </c>
      <c r="C22" s="1101"/>
      <c r="D22" s="165">
        <f>SUMPRODUCT(($G$2=TX_NEW!$E$2:$E$350)*(TX_NEW!AH$2:AH$350))</f>
        <v>0</v>
      </c>
      <c r="F22" s="167"/>
      <c r="G22" s="167"/>
      <c r="H22" s="167"/>
      <c r="I22" s="167"/>
      <c r="J22" s="167"/>
      <c r="K22" s="167"/>
      <c r="L22" s="167"/>
      <c r="M22" s="167"/>
      <c r="N22" s="167"/>
      <c r="O22" s="167"/>
      <c r="P22" s="197"/>
    </row>
    <row r="23" spans="2:18" ht="5.25" customHeight="1">
      <c r="B23" s="160"/>
      <c r="C23" s="59"/>
      <c r="F23" s="167"/>
      <c r="G23" s="167"/>
      <c r="H23" s="167"/>
      <c r="I23" s="167"/>
      <c r="J23" s="167"/>
      <c r="K23" s="167"/>
      <c r="L23" s="167"/>
      <c r="M23" s="167"/>
      <c r="N23" s="167"/>
      <c r="O23" s="167"/>
      <c r="P23" s="197"/>
    </row>
    <row r="24" spans="2:18" ht="27.75" customHeight="1">
      <c r="B24" s="951" t="s">
        <v>3</v>
      </c>
      <c r="C24" s="951"/>
      <c r="D24" s="981" t="s">
        <v>118</v>
      </c>
      <c r="E24" s="970"/>
      <c r="F24" s="970"/>
      <c r="G24" s="970"/>
      <c r="H24" s="970"/>
      <c r="I24" s="970"/>
      <c r="J24" s="970"/>
      <c r="K24" s="970"/>
      <c r="L24" s="970"/>
      <c r="M24" s="970"/>
      <c r="N24" s="970"/>
      <c r="O24" s="970"/>
      <c r="P24" s="222"/>
    </row>
    <row r="25" spans="2:18" ht="6" customHeight="1">
      <c r="B25" s="244"/>
      <c r="C25" s="223"/>
      <c r="D25" s="223"/>
      <c r="E25" s="223"/>
      <c r="F25" s="223"/>
      <c r="G25" s="223"/>
      <c r="H25" s="223"/>
      <c r="I25" s="223"/>
      <c r="J25" s="223"/>
      <c r="K25" s="223"/>
      <c r="L25" s="223"/>
      <c r="M25" s="223"/>
      <c r="N25" s="223"/>
      <c r="O25" s="223"/>
      <c r="P25" s="222"/>
    </row>
    <row r="26" spans="2:18" ht="23.1" customHeight="1">
      <c r="B26" s="39"/>
      <c r="D26" s="1073" t="s">
        <v>41</v>
      </c>
      <c r="E26" s="1074"/>
      <c r="F26" s="583" cm="1">
        <f t="array" ref="F26">SUMPRODUCT(($G$2=TX_NEW!$E$2:$E$350)*(TX_NEW!AI$2:AI$350))</f>
        <v>0</v>
      </c>
      <c r="G26" s="177"/>
      <c r="H26" s="177"/>
      <c r="I26" s="177"/>
      <c r="J26" s="177"/>
      <c r="K26" s="177"/>
      <c r="L26" s="177"/>
      <c r="M26" s="177"/>
      <c r="N26" s="177"/>
      <c r="O26" s="177"/>
      <c r="P26" s="197"/>
    </row>
    <row r="27" spans="2:18" ht="5.25" customHeight="1">
      <c r="B27" s="29"/>
      <c r="C27" s="25"/>
      <c r="D27" s="25"/>
      <c r="E27" s="25"/>
      <c r="F27" s="25"/>
      <c r="G27" s="25"/>
      <c r="H27" s="25"/>
      <c r="I27" s="25"/>
      <c r="J27" s="25"/>
      <c r="K27" s="25"/>
      <c r="L27" s="25"/>
      <c r="M27" s="25"/>
      <c r="N27" s="25"/>
      <c r="O27" s="25"/>
      <c r="P27" s="245"/>
    </row>
    <row r="28" spans="2:18" ht="6" customHeight="1">
      <c r="B28" s="244"/>
      <c r="C28" s="223"/>
      <c r="D28" s="223"/>
      <c r="E28" s="223"/>
      <c r="F28" s="223"/>
      <c r="G28" s="223"/>
      <c r="H28" s="223"/>
      <c r="I28" s="223"/>
      <c r="J28" s="223"/>
      <c r="K28" s="223"/>
      <c r="L28" s="223"/>
      <c r="M28" s="223"/>
      <c r="N28" s="223"/>
      <c r="O28" s="223"/>
      <c r="P28" s="222"/>
    </row>
    <row r="29" spans="2:18" ht="21" customHeight="1">
      <c r="B29" s="39"/>
      <c r="D29" s="1073" t="s">
        <v>42</v>
      </c>
      <c r="E29" s="1074"/>
      <c r="F29" s="583" cm="1">
        <f t="array" ref="F29">SUMPRODUCT(($G$2=TX_NEW!$E$2:$E$350)*(TX_NEW!AJ$2:AJ$350))</f>
        <v>0</v>
      </c>
      <c r="G29" s="177"/>
      <c r="H29" s="177"/>
      <c r="I29" s="177"/>
      <c r="J29" s="177"/>
      <c r="K29" s="177"/>
      <c r="L29" s="177"/>
      <c r="M29" s="177"/>
      <c r="N29" s="177"/>
      <c r="O29" s="177"/>
      <c r="P29" s="197"/>
    </row>
    <row r="30" spans="2:18" ht="6" customHeight="1">
      <c r="B30" s="29"/>
      <c r="C30" s="25"/>
      <c r="D30" s="25"/>
      <c r="E30" s="25"/>
      <c r="F30" s="25"/>
      <c r="G30" s="25"/>
      <c r="H30" s="25"/>
      <c r="I30" s="25"/>
      <c r="J30" s="25"/>
      <c r="K30" s="25"/>
      <c r="L30" s="25"/>
      <c r="M30" s="25"/>
      <c r="N30" s="25"/>
      <c r="O30" s="25"/>
      <c r="P30" s="245"/>
      <c r="Q30" s="266"/>
      <c r="R30" s="266"/>
    </row>
    <row r="31" spans="2:18" ht="8.25" customHeight="1">
      <c r="B31" s="244"/>
      <c r="C31" s="223"/>
      <c r="D31" s="223"/>
      <c r="E31" s="223"/>
      <c r="F31" s="223"/>
      <c r="G31" s="223"/>
      <c r="H31" s="223"/>
      <c r="I31" s="223"/>
      <c r="J31" s="223"/>
      <c r="K31" s="223"/>
      <c r="L31" s="223"/>
      <c r="M31" s="223"/>
      <c r="N31" s="223"/>
      <c r="O31" s="223"/>
      <c r="P31" s="222"/>
    </row>
    <row r="32" spans="2:18" ht="21.75" customHeight="1">
      <c r="B32" s="39"/>
      <c r="D32" s="1073" t="s">
        <v>43</v>
      </c>
      <c r="E32" s="1074"/>
      <c r="F32" s="583" cm="1">
        <f t="array" ref="F32">SUMPRODUCT(($G$2=TX_NEW!$E$2:$E$350)*(TX_NEW!AK$2:AK$350))</f>
        <v>0</v>
      </c>
      <c r="G32" s="177"/>
      <c r="H32" s="177"/>
      <c r="I32" s="177"/>
      <c r="J32" s="177"/>
      <c r="K32" s="177"/>
      <c r="L32" s="177"/>
      <c r="M32" s="177"/>
      <c r="N32" s="177"/>
      <c r="O32" s="177"/>
      <c r="P32" s="197"/>
    </row>
    <row r="33" spans="1:17" ht="8.25" customHeight="1">
      <c r="B33" s="29"/>
      <c r="C33" s="25"/>
      <c r="D33" s="25"/>
      <c r="E33" s="25"/>
      <c r="F33" s="25"/>
      <c r="G33" s="25"/>
      <c r="H33" s="25"/>
      <c r="I33" s="25"/>
      <c r="J33" s="25"/>
      <c r="K33" s="25"/>
      <c r="L33" s="25"/>
      <c r="M33" s="25"/>
      <c r="N33" s="25"/>
      <c r="O33" s="25"/>
      <c r="P33" s="245"/>
    </row>
    <row r="34" spans="1:17" ht="4.5" customHeight="1">
      <c r="B34" s="244"/>
      <c r="C34" s="223"/>
      <c r="D34" s="223"/>
      <c r="E34" s="223"/>
      <c r="F34" s="223"/>
      <c r="G34" s="223"/>
      <c r="H34" s="223"/>
      <c r="I34" s="223"/>
      <c r="J34" s="223"/>
      <c r="K34" s="223"/>
      <c r="L34" s="223"/>
      <c r="M34" s="223"/>
      <c r="N34" s="223"/>
      <c r="O34" s="223"/>
      <c r="P34" s="222"/>
    </row>
    <row r="35" spans="1:17" ht="20.25" customHeight="1">
      <c r="B35" s="39"/>
      <c r="D35" s="1073" t="s">
        <v>44</v>
      </c>
      <c r="E35" s="1074"/>
      <c r="F35" s="583" cm="1">
        <f t="array" ref="F35">SUMPRODUCT(($G$2=TX_NEW!$E$2:$E$350)*(TX_NEW!AL$2:AL$350))</f>
        <v>0</v>
      </c>
      <c r="G35" s="177"/>
      <c r="H35" s="177"/>
      <c r="I35" s="177"/>
      <c r="J35" s="177"/>
      <c r="K35" s="177"/>
      <c r="L35" s="177"/>
      <c r="M35" s="177"/>
      <c r="N35" s="177"/>
      <c r="O35" s="177"/>
      <c r="P35" s="197"/>
    </row>
    <row r="36" spans="1:17" ht="6.75" customHeight="1">
      <c r="B36" s="29"/>
      <c r="C36" s="25"/>
      <c r="D36" s="25"/>
      <c r="E36" s="25"/>
      <c r="F36" s="25"/>
      <c r="G36" s="25"/>
      <c r="H36" s="25"/>
      <c r="I36" s="25"/>
      <c r="J36" s="25"/>
      <c r="K36" s="25"/>
      <c r="L36" s="25"/>
      <c r="M36" s="25"/>
      <c r="N36" s="25"/>
      <c r="O36" s="25"/>
      <c r="P36" s="245"/>
    </row>
    <row r="37" spans="1:17" ht="8.25" customHeight="1">
      <c r="A37" s="22"/>
      <c r="B37" s="39"/>
      <c r="C37" s="223"/>
      <c r="D37" s="223"/>
      <c r="E37" s="223"/>
      <c r="F37" s="223"/>
      <c r="G37" s="223"/>
      <c r="H37" s="223"/>
      <c r="I37" s="223"/>
      <c r="J37" s="223"/>
      <c r="K37" s="223"/>
      <c r="L37" s="223"/>
      <c r="M37" s="223"/>
      <c r="N37" s="223"/>
      <c r="O37" s="223"/>
      <c r="P37" s="222"/>
    </row>
    <row r="38" spans="1:17" ht="23.25" customHeight="1">
      <c r="B38" s="39"/>
      <c r="C38" s="1076" t="s">
        <v>45</v>
      </c>
      <c r="D38" s="1076"/>
      <c r="E38" s="1077"/>
      <c r="F38" s="583" cm="1">
        <f t="array" ref="F38">SUMPRODUCT(($G$2=TX_NEW!$E$2:$E$350)*(TX_NEW!AM$2:AM$350))</f>
        <v>0</v>
      </c>
      <c r="G38" s="177"/>
      <c r="H38" s="177"/>
      <c r="I38" s="177"/>
      <c r="J38" s="177"/>
      <c r="K38" s="177"/>
      <c r="L38" s="177"/>
      <c r="M38" s="177"/>
      <c r="N38" s="177"/>
      <c r="O38" s="177"/>
      <c r="P38" s="197"/>
    </row>
    <row r="39" spans="1:17" ht="10.5" customHeight="1">
      <c r="B39" s="29"/>
      <c r="C39" s="25"/>
      <c r="D39" s="25"/>
      <c r="E39" s="25"/>
      <c r="F39" s="25"/>
      <c r="G39" s="25"/>
      <c r="H39" s="25"/>
      <c r="I39" s="25"/>
      <c r="J39" s="25"/>
      <c r="K39" s="25"/>
      <c r="L39" s="25"/>
      <c r="M39" s="25"/>
      <c r="N39" s="25"/>
      <c r="O39" s="25"/>
      <c r="P39" s="245"/>
    </row>
    <row r="40" spans="1:17" ht="8.25" customHeight="1">
      <c r="B40" s="166"/>
      <c r="C40" s="166"/>
      <c r="D40" s="166"/>
      <c r="E40" s="166"/>
      <c r="F40" s="166"/>
      <c r="G40" s="166"/>
      <c r="H40" s="166"/>
      <c r="I40" s="166"/>
      <c r="J40" s="166"/>
      <c r="K40" s="166"/>
      <c r="L40" s="166"/>
      <c r="M40" s="166"/>
      <c r="N40" s="166"/>
      <c r="O40" s="166"/>
      <c r="P40" s="166"/>
    </row>
    <row r="41" spans="1:17" ht="23.25" customHeight="1">
      <c r="B41" s="939" t="str">
        <f>CONCATENATE(K2,": TX_CURR")</f>
        <v>: TX_CURR</v>
      </c>
      <c r="C41" s="993"/>
      <c r="D41" s="993"/>
      <c r="E41" s="993"/>
      <c r="F41" s="993"/>
      <c r="G41" s="993"/>
      <c r="H41" s="993"/>
      <c r="I41" s="993"/>
      <c r="J41" s="993"/>
      <c r="K41" s="993"/>
      <c r="L41" s="993"/>
      <c r="M41" s="993"/>
      <c r="N41" s="993"/>
      <c r="O41" s="993"/>
      <c r="P41" s="993"/>
    </row>
    <row r="42" spans="1:17">
      <c r="B42" s="920" t="s">
        <v>0</v>
      </c>
      <c r="C42" s="921"/>
      <c r="D42" s="1093" t="s">
        <v>119</v>
      </c>
      <c r="E42" s="1094"/>
      <c r="F42" s="1094"/>
      <c r="G42" s="1094"/>
      <c r="H42" s="1094"/>
      <c r="I42" s="1094"/>
      <c r="J42" s="1094"/>
      <c r="K42" s="1094"/>
      <c r="L42" s="1094"/>
      <c r="M42" s="1094"/>
      <c r="N42" s="1094"/>
      <c r="O42" s="1094"/>
      <c r="P42" s="1095"/>
    </row>
    <row r="43" spans="1:17">
      <c r="B43" s="922"/>
      <c r="C43" s="1005"/>
      <c r="D43" s="1096"/>
      <c r="E43" s="1097"/>
      <c r="F43" s="1097"/>
      <c r="G43" s="1097"/>
      <c r="H43" s="1097"/>
      <c r="I43" s="1097"/>
      <c r="J43" s="1097"/>
      <c r="K43" s="1097"/>
      <c r="L43" s="1097"/>
      <c r="M43" s="1097"/>
      <c r="N43" s="1097"/>
      <c r="O43" s="1097"/>
      <c r="P43" s="1098"/>
    </row>
    <row r="44" spans="1:17" ht="4.5" customHeight="1">
      <c r="B44" s="77"/>
      <c r="C44" s="78"/>
      <c r="D44" s="199"/>
      <c r="E44" s="199"/>
      <c r="F44" s="199"/>
      <c r="G44" s="199"/>
      <c r="H44" s="199"/>
      <c r="I44" s="199"/>
      <c r="J44" s="199"/>
      <c r="K44" s="199"/>
      <c r="L44" s="199"/>
      <c r="M44" s="199"/>
      <c r="N44" s="199"/>
      <c r="O44" s="199"/>
      <c r="P44" s="222"/>
    </row>
    <row r="45" spans="1:17" ht="27" customHeight="1">
      <c r="B45" s="99" t="s">
        <v>2</v>
      </c>
      <c r="C45" s="461" t="str">
        <f>IF(SUM(C50:M50,C53:M53,C57:G57,C60:G60)=0,"subtotal",SUM(C50:M50,C53:M53,C57:G57,C60:G60))</f>
        <v>subtotal</v>
      </c>
      <c r="D45" s="167"/>
      <c r="E45" s="167"/>
      <c r="F45" s="167"/>
      <c r="G45" s="167"/>
      <c r="H45" s="167"/>
      <c r="I45" s="167"/>
      <c r="J45" s="167"/>
      <c r="K45" s="167"/>
      <c r="L45" s="167"/>
      <c r="M45" s="167"/>
      <c r="N45" s="167"/>
      <c r="O45" s="167"/>
      <c r="P45" s="197"/>
    </row>
    <row r="46" spans="1:17" s="87" customFormat="1" ht="6.75" customHeight="1">
      <c r="A46" s="1"/>
      <c r="B46" s="99"/>
      <c r="C46" s="168"/>
      <c r="D46" s="167"/>
      <c r="E46" s="167"/>
      <c r="F46" s="167"/>
      <c r="G46" s="167"/>
      <c r="H46" s="167"/>
      <c r="I46" s="167"/>
      <c r="J46" s="167"/>
      <c r="K46" s="167"/>
      <c r="L46" s="167"/>
      <c r="M46" s="167"/>
      <c r="N46" s="167"/>
      <c r="O46" s="167"/>
      <c r="P46" s="197"/>
      <c r="Q46" s="1"/>
    </row>
    <row r="47" spans="1:17" ht="33.75" customHeight="1">
      <c r="B47" s="924" t="s">
        <v>3</v>
      </c>
      <c r="C47" s="951"/>
      <c r="D47" s="981" t="s">
        <v>112</v>
      </c>
      <c r="E47" s="970"/>
      <c r="F47" s="970"/>
      <c r="G47" s="970"/>
      <c r="H47" s="970"/>
      <c r="I47" s="970"/>
      <c r="J47" s="970"/>
      <c r="K47" s="970"/>
      <c r="L47" s="970"/>
      <c r="M47" s="970"/>
      <c r="N47" s="970"/>
      <c r="O47" s="970"/>
      <c r="P47" s="222"/>
    </row>
    <row r="48" spans="1:17" ht="32.25" customHeight="1">
      <c r="B48" s="278"/>
      <c r="C48" s="163" t="s">
        <v>5</v>
      </c>
      <c r="D48" s="279" t="s">
        <v>9</v>
      </c>
      <c r="E48" s="280" t="s">
        <v>113</v>
      </c>
      <c r="F48" s="280" t="s">
        <v>1939</v>
      </c>
      <c r="G48" s="281" t="s">
        <v>114</v>
      </c>
      <c r="H48" s="281" t="s">
        <v>115</v>
      </c>
      <c r="I48" s="281" t="s">
        <v>116</v>
      </c>
      <c r="J48" s="279" t="s">
        <v>75</v>
      </c>
      <c r="K48" s="279" t="s">
        <v>76</v>
      </c>
      <c r="L48" s="159" t="s">
        <v>77</v>
      </c>
      <c r="M48" s="279" t="s">
        <v>78</v>
      </c>
      <c r="N48" s="279"/>
      <c r="O48" s="279"/>
      <c r="P48" s="282"/>
    </row>
    <row r="49" spans="1:18" ht="10.5" customHeight="1">
      <c r="B49" s="184"/>
      <c r="C49" s="183"/>
      <c r="D49" s="740"/>
      <c r="E49" s="183"/>
      <c r="F49" s="740"/>
      <c r="G49" s="183"/>
      <c r="H49" s="740"/>
      <c r="I49" s="183"/>
      <c r="J49" s="740"/>
      <c r="K49" s="183"/>
      <c r="L49" s="740"/>
      <c r="M49" s="183"/>
      <c r="N49" s="740"/>
      <c r="O49" s="740"/>
      <c r="P49" s="741"/>
    </row>
    <row r="50" spans="1:18" ht="27.75" customHeight="1">
      <c r="A50" s="166"/>
      <c r="B50" s="742" t="s">
        <v>37</v>
      </c>
      <c r="C50" s="577">
        <f>SUMPRODUCT(($G$2=TX_CURR!$E$2:$E$350)*(TX_CURR!H$2:H$350))</f>
        <v>0</v>
      </c>
      <c r="D50" s="577">
        <f>SUMPRODUCT(($G$2=TX_CURR!$E$2:$E$350)*(TX_CURR!I$2:I$350))</f>
        <v>0</v>
      </c>
      <c r="E50" s="577">
        <f>SUMPRODUCT(($G$2=TX_CURR!$E$2:$E$350)*(TX_CURR!J$2:J$350))</f>
        <v>0</v>
      </c>
      <c r="F50" s="577">
        <f>SUMPRODUCT(($G$2=TX_CURR!$E$2:$E$350)*(TX_CURR!K$2:K$350))</f>
        <v>0</v>
      </c>
      <c r="G50" s="577">
        <f>SUMPRODUCT(($G$2=TX_CURR!$E$2:$E$350)*(TX_CURR!L$2:L$350))</f>
        <v>0</v>
      </c>
      <c r="H50" s="577">
        <f>SUMPRODUCT(($G$2=TX_CURR!$E$2:$E$350)*(TX_CURR!M$2:M$350))</f>
        <v>0</v>
      </c>
      <c r="I50" s="577">
        <f>SUMPRODUCT(($G$2=TX_CURR!$E$2:$E$350)*(TX_CURR!N$2:N$350))</f>
        <v>0</v>
      </c>
      <c r="J50" s="577">
        <f>SUMPRODUCT(($G$2=TX_CURR!$E$2:$E$350)*(TX_CURR!O$2:O$350))</f>
        <v>0</v>
      </c>
      <c r="K50" s="577">
        <f>SUMPRODUCT(($G$2=TX_CURR!$E$2:$E$350)*(TX_CURR!P$2:P$350))</f>
        <v>0</v>
      </c>
      <c r="L50" s="577">
        <f>SUMPRODUCT(($G$2=TX_CURR!$E$2:$E$350)*(TX_CURR!Q$2:Q$350))</f>
        <v>0</v>
      </c>
      <c r="M50" s="577">
        <f>SUMPRODUCT(($G$2=TX_CURR!$E$2:$E$350)*(TX_CURR!R$2:R$350))</f>
        <v>0</v>
      </c>
      <c r="N50" s="2"/>
      <c r="O50" s="2"/>
      <c r="P50" s="22"/>
    </row>
    <row r="51" spans="1:18" ht="9" customHeight="1">
      <c r="B51" s="29"/>
      <c r="C51" s="25"/>
      <c r="D51" s="25"/>
      <c r="E51" s="25"/>
      <c r="F51" s="25"/>
      <c r="G51" s="25"/>
      <c r="H51" s="25"/>
      <c r="I51" s="25"/>
      <c r="J51" s="25"/>
      <c r="K51" s="25"/>
      <c r="L51" s="25"/>
      <c r="M51" s="25"/>
      <c r="N51" s="25"/>
      <c r="O51" s="25"/>
      <c r="P51" s="26"/>
    </row>
    <row r="52" spans="1:18" ht="10.5" customHeight="1">
      <c r="B52" s="184"/>
      <c r="C52" s="183"/>
      <c r="D52" s="740"/>
      <c r="E52" s="183"/>
      <c r="F52" s="740"/>
      <c r="G52" s="183"/>
      <c r="H52" s="740"/>
      <c r="I52" s="183"/>
      <c r="J52" s="740"/>
      <c r="K52" s="183"/>
      <c r="L52" s="740"/>
      <c r="M52" s="183"/>
      <c r="N52" s="20"/>
      <c r="O52" s="20"/>
      <c r="P52" s="27"/>
    </row>
    <row r="53" spans="1:18" ht="24.75" customHeight="1">
      <c r="B53" s="742" t="s">
        <v>39</v>
      </c>
      <c r="C53" s="577">
        <f>SUMPRODUCT(($G$2=TX_CURR!$E$2:$E$350)*(TX_CURR!U$2:U$350))</f>
        <v>0</v>
      </c>
      <c r="D53" s="577">
        <f>SUMPRODUCT(($G$2=TX_CURR!$E$2:$E$350)*(TX_CURR!V$2:V$350))</f>
        <v>0</v>
      </c>
      <c r="E53" s="577">
        <f>SUMPRODUCT(($G$2=TX_CURR!$E$2:$E$350)*(TX_CURR!W$2:W$350))</f>
        <v>0</v>
      </c>
      <c r="F53" s="577">
        <f>SUMPRODUCT(($G$2=TX_CURR!$E$2:$E$350)*(TX_CURR!X$2:X$350))</f>
        <v>0</v>
      </c>
      <c r="G53" s="577">
        <f>SUMPRODUCT(($G$2=TX_CURR!$E$2:$E$350)*(TX_CURR!Y$2:Y$350))</f>
        <v>0</v>
      </c>
      <c r="H53" s="577">
        <f>SUMPRODUCT(($G$2=TX_CURR!$E$2:$E$350)*(TX_CURR!Z$2:Z$350))</f>
        <v>0</v>
      </c>
      <c r="I53" s="577">
        <f>SUMPRODUCT(($G$2=TX_CURR!$E$2:$E$350)*(TX_CURR!AA$2:AA$350))</f>
        <v>0</v>
      </c>
      <c r="J53" s="577">
        <f>SUMPRODUCT(($G$2=TX_CURR!$E$2:$E$350)*(TX_CURR!AB$2:AB$350))</f>
        <v>0</v>
      </c>
      <c r="K53" s="577">
        <f>SUMPRODUCT(($G$2=TX_CURR!$E$2:$E$350)*(TX_CURR!AC$2:AC$350))</f>
        <v>0</v>
      </c>
      <c r="L53" s="577">
        <f>SUMPRODUCT(($G$2=TX_CURR!$E$2:$E$350)*(TX_CURR!AD$2:AD$350))</f>
        <v>0</v>
      </c>
      <c r="M53" s="577">
        <f>SUMPRODUCT(($G$2=TX_CURR!$E$2:$E$350)*(TX_CURR!AE$2:AE$350))</f>
        <v>0</v>
      </c>
      <c r="N53" s="752"/>
      <c r="O53" s="2"/>
      <c r="P53" s="22"/>
    </row>
    <row r="54" spans="1:18" ht="9" customHeight="1">
      <c r="B54" s="29"/>
      <c r="C54" s="25"/>
      <c r="D54" s="25"/>
      <c r="E54" s="25"/>
      <c r="F54" s="25"/>
      <c r="G54" s="25"/>
      <c r="H54" s="25"/>
      <c r="I54" s="25"/>
      <c r="J54" s="25"/>
      <c r="K54" s="25"/>
      <c r="L54" s="25"/>
      <c r="M54" s="25"/>
      <c r="N54" s="25"/>
      <c r="O54" s="25"/>
      <c r="P54" s="26"/>
      <c r="R54" s="266"/>
    </row>
    <row r="55" spans="1:18" ht="32.25" customHeight="1">
      <c r="B55" s="278"/>
      <c r="C55" s="743" t="s">
        <v>79</v>
      </c>
      <c r="D55" s="743" t="s">
        <v>1953</v>
      </c>
      <c r="E55" s="280" t="s">
        <v>1954</v>
      </c>
      <c r="F55" s="280" t="s">
        <v>1955</v>
      </c>
      <c r="G55" s="281" t="s">
        <v>1956</v>
      </c>
      <c r="H55" s="281"/>
      <c r="I55" s="281"/>
      <c r="J55" s="743"/>
      <c r="K55" s="743"/>
      <c r="L55" s="159"/>
      <c r="M55" s="743"/>
      <c r="N55" s="743"/>
      <c r="O55" s="743"/>
      <c r="P55" s="282"/>
    </row>
    <row r="56" spans="1:18" ht="10.5" customHeight="1">
      <c r="B56" s="184"/>
      <c r="C56" s="183"/>
      <c r="D56" s="740"/>
      <c r="E56" s="183"/>
      <c r="F56" s="740"/>
      <c r="G56" s="183"/>
      <c r="H56" s="740"/>
      <c r="I56" s="183"/>
      <c r="J56" s="740"/>
      <c r="K56" s="183"/>
      <c r="L56" s="740"/>
      <c r="M56" s="183"/>
      <c r="N56" s="740"/>
      <c r="O56" s="740"/>
      <c r="P56" s="741"/>
    </row>
    <row r="57" spans="1:18" ht="27.75" customHeight="1">
      <c r="A57" s="744"/>
      <c r="B57" s="742" t="s">
        <v>37</v>
      </c>
      <c r="C57" s="577">
        <f>SUMPRODUCT(($G$2=TX_CURR!$E$2:$E$350)*(TX_CURR!S$2:S$350))</f>
        <v>0</v>
      </c>
      <c r="D57" s="577">
        <f>SUMPRODUCT(($G$2=TX_CURR!$E$2:$E$350)*(TX_CURR!T$2:T$350))</f>
        <v>0</v>
      </c>
      <c r="E57" s="577">
        <f>SUMPRODUCT(($G$2=TX_CURR!$E$2:$E$350)*(TX_CURR!BK$2:BK$350))</f>
        <v>0</v>
      </c>
      <c r="F57" s="577">
        <f>SUMPRODUCT(($G$2=TX_CURR!$E$2:$E$350)*(TX_CURR!BL$2:BL$350))</f>
        <v>0</v>
      </c>
      <c r="G57" s="750">
        <f>SUMPRODUCT(($G$2=TX_CURR!$E$2:$E$350)*(TX_CURR!BM$2:BM$350))</f>
        <v>0</v>
      </c>
      <c r="H57" s="751" t="str">
        <f>IF(SUM(C57:G57,C50:M50)=0,"subtotal",SUM(C57:G57,C50:M50))</f>
        <v>subtotal</v>
      </c>
      <c r="I57" s="2"/>
      <c r="J57" s="2"/>
      <c r="K57" s="2"/>
      <c r="L57" s="2"/>
      <c r="M57" s="2"/>
      <c r="N57" s="2"/>
      <c r="O57" s="2"/>
      <c r="P57" s="22"/>
    </row>
    <row r="58" spans="1:18" ht="9" customHeight="1">
      <c r="B58" s="29"/>
      <c r="C58" s="25"/>
      <c r="D58" s="25"/>
      <c r="E58" s="25"/>
      <c r="F58" s="25"/>
      <c r="G58" s="25"/>
      <c r="H58" s="25"/>
      <c r="I58" s="25"/>
      <c r="J58" s="25"/>
      <c r="K58" s="25"/>
      <c r="L58" s="25"/>
      <c r="M58" s="25"/>
      <c r="N58" s="25"/>
      <c r="O58" s="25"/>
      <c r="P58" s="26"/>
    </row>
    <row r="59" spans="1:18" ht="10.5" customHeight="1">
      <c r="B59" s="755"/>
      <c r="C59" s="442"/>
      <c r="D59" s="355"/>
      <c r="E59" s="442"/>
      <c r="F59" s="355"/>
      <c r="G59" s="442"/>
      <c r="H59" s="355"/>
      <c r="I59" s="2"/>
      <c r="J59" s="2"/>
      <c r="K59" s="2"/>
      <c r="L59" s="2"/>
      <c r="M59" s="2"/>
      <c r="N59" s="2"/>
      <c r="O59" s="2"/>
      <c r="P59" s="2"/>
    </row>
    <row r="60" spans="1:18" ht="26.25" customHeight="1">
      <c r="B60" s="742" t="s">
        <v>39</v>
      </c>
      <c r="C60" s="756">
        <f>SUMPRODUCT(($G$2=TX_CURR!$E$2:$E$350)*(TX_CURR!AF$2:AF$350))</f>
        <v>0</v>
      </c>
      <c r="D60" s="756">
        <f>SUMPRODUCT(($G$2=TX_CURR!$E$2:$E$350)*(TX_CURR!AG$2:AG$350))</f>
        <v>0</v>
      </c>
      <c r="E60" s="756">
        <f>SUMPRODUCT(($G$2=TX_CURR!$E$2:$E$350)*(TX_CURR!BH$2:BH$350))</f>
        <v>0</v>
      </c>
      <c r="F60" s="756">
        <f>SUMPRODUCT(($G$2=TX_CURR!$E$2:$E$350)*(TX_CURR!BI$2:BI$350))</f>
        <v>0</v>
      </c>
      <c r="G60" s="756">
        <f>SUMPRODUCT(($G$2=TX_CURR!$E$2:$E$350)*(TX_CURR!BJ$2:BJ$350))</f>
        <v>0</v>
      </c>
      <c r="H60" s="751" t="str">
        <f>IF(SUM(C60:G60,C53:M53)=0,"subtotal",SUM(C60:G60,C53:M53))</f>
        <v>subtotal</v>
      </c>
      <c r="I60" s="752"/>
      <c r="J60" s="2"/>
      <c r="K60" s="2"/>
      <c r="L60" s="2"/>
      <c r="M60" s="2"/>
      <c r="N60" s="2"/>
      <c r="O60" s="2"/>
      <c r="P60" s="22"/>
    </row>
    <row r="61" spans="1:18" ht="9" customHeight="1">
      <c r="B61" s="292"/>
      <c r="C61" s="754"/>
      <c r="D61" s="754"/>
      <c r="E61" s="754"/>
      <c r="F61" s="754"/>
      <c r="G61" s="754"/>
      <c r="H61" s="754"/>
      <c r="I61" s="754"/>
      <c r="J61" s="754"/>
      <c r="K61" s="754"/>
      <c r="L61" s="754"/>
      <c r="M61" s="754"/>
      <c r="N61" s="754"/>
      <c r="O61" s="754"/>
      <c r="P61" s="753"/>
      <c r="Q61" s="266"/>
    </row>
    <row r="62" spans="1:18" ht="26.25" customHeight="1">
      <c r="B62" s="922" t="s">
        <v>3</v>
      </c>
      <c r="C62" s="1082"/>
      <c r="D62" s="1083" t="s">
        <v>120</v>
      </c>
      <c r="E62" s="1084"/>
      <c r="F62" s="1084"/>
      <c r="G62" s="1084"/>
      <c r="H62" s="1084"/>
      <c r="I62" s="1084"/>
      <c r="J62" s="1084"/>
      <c r="K62" s="1084"/>
      <c r="L62" s="1084"/>
      <c r="M62" s="1084"/>
      <c r="N62" s="1084"/>
      <c r="O62" s="1084"/>
      <c r="P62" s="1085"/>
    </row>
    <row r="63" spans="1:18" ht="8.25" customHeight="1">
      <c r="B63" s="922"/>
      <c r="C63" s="1082"/>
      <c r="D63" s="1083"/>
      <c r="E63" s="1086"/>
      <c r="F63" s="1086"/>
      <c r="G63" s="1086"/>
      <c r="H63" s="1086"/>
      <c r="I63" s="1086"/>
      <c r="J63" s="1086"/>
      <c r="K63" s="1086"/>
      <c r="L63" s="1086"/>
      <c r="M63" s="1086"/>
      <c r="N63" s="1086"/>
      <c r="O63" s="1086"/>
      <c r="P63" s="1085"/>
    </row>
    <row r="64" spans="1:18" ht="25.5" customHeight="1">
      <c r="B64" s="1087"/>
      <c r="C64" s="1088"/>
      <c r="D64" s="1089" t="s">
        <v>121</v>
      </c>
      <c r="E64" s="1089"/>
      <c r="F64" s="1089"/>
      <c r="G64" s="1089" t="s">
        <v>122</v>
      </c>
      <c r="H64" s="1089"/>
      <c r="I64" s="1089"/>
      <c r="J64" s="1089" t="s">
        <v>123</v>
      </c>
      <c r="K64" s="1089"/>
      <c r="L64" s="1089"/>
      <c r="M64" s="1090"/>
      <c r="N64" s="1091"/>
      <c r="O64" s="1091"/>
      <c r="P64" s="1092"/>
    </row>
    <row r="65" spans="2:18" ht="31.35" customHeight="1">
      <c r="B65" s="284"/>
      <c r="C65" s="285"/>
      <c r="D65" s="162" t="s">
        <v>5</v>
      </c>
      <c r="E65" s="279" t="s">
        <v>52</v>
      </c>
      <c r="F65" s="286" t="s">
        <v>53</v>
      </c>
      <c r="G65" s="162" t="s">
        <v>5</v>
      </c>
      <c r="H65" s="279" t="s">
        <v>52</v>
      </c>
      <c r="I65" s="286" t="s">
        <v>53</v>
      </c>
      <c r="J65" s="162" t="s">
        <v>5</v>
      </c>
      <c r="K65" s="279" t="s">
        <v>52</v>
      </c>
      <c r="L65" s="286" t="s">
        <v>53</v>
      </c>
      <c r="M65" s="287"/>
      <c r="N65" s="288"/>
      <c r="O65" s="288"/>
      <c r="P65" s="289"/>
    </row>
    <row r="66" spans="2:18" ht="3.75" customHeight="1">
      <c r="B66" s="265"/>
      <c r="C66" s="290"/>
      <c r="D66" s="291"/>
      <c r="E66" s="199"/>
      <c r="F66" s="290"/>
      <c r="G66" s="291"/>
      <c r="H66" s="199"/>
      <c r="I66" s="290"/>
      <c r="J66" s="291"/>
      <c r="K66" s="199"/>
      <c r="L66" s="290"/>
      <c r="M66" s="199"/>
      <c r="N66" s="199"/>
      <c r="O66" s="199"/>
      <c r="P66" s="222"/>
    </row>
    <row r="67" spans="2:18" ht="27.75" customHeight="1">
      <c r="B67" s="292"/>
      <c r="C67" s="293" t="s">
        <v>37</v>
      </c>
      <c r="D67" s="579">
        <f>SUMPRODUCT(($G$2=TX_CURR!$E$2:$E$350)*(TX_CURR!AH$2:AH$350))</f>
        <v>0</v>
      </c>
      <c r="E67" s="577">
        <f>SUMPRODUCT(($G$2=TX_CURR!$E$2:$E$350)*(TX_CURR!AI$2:AI$350))</f>
        <v>0</v>
      </c>
      <c r="F67" s="577">
        <f>SUMPRODUCT(($G$2=TX_CURR!$E$2:$E$350)*(TX_CURR!AJ$2:AJ$350))</f>
        <v>0</v>
      </c>
      <c r="G67" s="577">
        <f>SUMPRODUCT(($G$2=TX_CURR!$E$2:$E$350)*(TX_CURR!AK$2:AK$350))</f>
        <v>0</v>
      </c>
      <c r="H67" s="577">
        <f>SUMPRODUCT(($G$2=TX_CURR!$E$2:$E$350)*(TX_CURR!AL$2:AL$350))</f>
        <v>0</v>
      </c>
      <c r="I67" s="577">
        <f>SUMPRODUCT(($G$2=TX_CURR!$E$2:$E$350)*(TX_CURR!AM$2:AM$350))</f>
        <v>0</v>
      </c>
      <c r="J67" s="577">
        <f>SUMPRODUCT(($G$2=TX_CURR!$E$2:$E$350)*(TX_CURR!AN$2:AN$350))</f>
        <v>0</v>
      </c>
      <c r="K67" s="577">
        <f>SUMPRODUCT(($G$2=TX_CURR!$E$2:$E$350)*(TX_CURR!AO$2:AO$350))</f>
        <v>0</v>
      </c>
      <c r="L67" s="577">
        <f>SUMPRODUCT(($G$2=TX_CURR!$E$2:$E$350)*(TX_CURR!AP$2:AP$350))</f>
        <v>0</v>
      </c>
      <c r="M67" s="268"/>
      <c r="N67" s="268"/>
      <c r="O67" s="268"/>
      <c r="P67" s="245"/>
    </row>
    <row r="68" spans="2:18" ht="4.5" customHeight="1">
      <c r="B68" s="265"/>
      <c r="C68" s="290"/>
      <c r="D68" s="294"/>
      <c r="E68" s="532"/>
      <c r="F68" s="533"/>
      <c r="G68" s="534"/>
      <c r="H68" s="532"/>
      <c r="I68" s="533"/>
      <c r="J68" s="534"/>
      <c r="K68" s="532"/>
      <c r="L68" s="533"/>
      <c r="M68" s="167"/>
      <c r="N68" s="167"/>
      <c r="O68" s="167"/>
      <c r="P68" s="197"/>
    </row>
    <row r="69" spans="2:18" ht="25.5" customHeight="1">
      <c r="B69" s="99"/>
      <c r="C69" s="296" t="s">
        <v>39</v>
      </c>
      <c r="D69" s="579">
        <f>SUMPRODUCT(($G$2=TX_CURR!$E$2:$E$350)*(TX_CURR!AQ$2:AQ$350))</f>
        <v>0</v>
      </c>
      <c r="E69" s="577">
        <f>SUMPRODUCT(($G$2=TX_CURR!$E$2:$E$350)*(TX_CURR!AR$2:AR$350))</f>
        <v>0</v>
      </c>
      <c r="F69" s="577">
        <f>SUMPRODUCT(($G$2=TX_CURR!$E$2:$E$350)*(TX_CURR!AS$2:AS$350))</f>
        <v>0</v>
      </c>
      <c r="G69" s="577">
        <f>SUMPRODUCT(($G$2=TX_CURR!$E$2:$E$350)*(TX_CURR!AT$2:AT$350))</f>
        <v>0</v>
      </c>
      <c r="H69" s="577">
        <f>SUMPRODUCT(($G$2=TX_CURR!$E$2:$E$350)*(TX_CURR!AU$2:AU$350))</f>
        <v>0</v>
      </c>
      <c r="I69" s="577">
        <f>SUMPRODUCT(($G$2=TX_CURR!$E$2:$E$350)*(TX_CURR!AV$2:AV$350))</f>
        <v>0</v>
      </c>
      <c r="J69" s="577">
        <f>SUMPRODUCT(($G$2=TX_CURR!$E$2:$E$350)*(TX_CURR!AW$2:AW$350))</f>
        <v>0</v>
      </c>
      <c r="K69" s="577">
        <f>SUMPRODUCT(($G$2=TX_CURR!$E$2:$E$350)*(TX_CURR!AX$2:AX$350))</f>
        <v>0</v>
      </c>
      <c r="L69" s="577">
        <f>SUMPRODUCT(($G$2=TX_CURR!$E$2:$E$350)*(TX_CURR!AY$2:AY$350))</f>
        <v>0</v>
      </c>
      <c r="M69" s="167"/>
      <c r="N69" s="167"/>
      <c r="O69" s="167"/>
      <c r="P69" s="197"/>
    </row>
    <row r="70" spans="2:18" ht="8.25" customHeight="1">
      <c r="B70" s="297"/>
      <c r="C70" s="298"/>
      <c r="D70" s="39"/>
      <c r="F70" s="295"/>
      <c r="G70" s="294"/>
      <c r="H70" s="167"/>
      <c r="I70" s="295"/>
      <c r="J70" s="294"/>
      <c r="K70" s="167"/>
      <c r="L70" s="295"/>
      <c r="M70" s="167"/>
      <c r="N70" s="167"/>
      <c r="O70" s="167"/>
      <c r="P70" s="197"/>
    </row>
    <row r="71" spans="2:18" ht="3" customHeight="1">
      <c r="B71" s="292"/>
      <c r="C71" s="299"/>
      <c r="D71" s="29"/>
      <c r="E71" s="25"/>
      <c r="F71" s="300"/>
      <c r="G71" s="301"/>
      <c r="H71" s="268"/>
      <c r="I71" s="300"/>
      <c r="J71" s="301"/>
      <c r="K71" s="268"/>
      <c r="L71" s="300"/>
      <c r="M71" s="167"/>
      <c r="N71" s="167"/>
      <c r="O71" s="167"/>
      <c r="P71" s="197"/>
    </row>
    <row r="72" spans="2:18" ht="15">
      <c r="B72" s="297"/>
      <c r="C72" s="59"/>
      <c r="F72" s="167"/>
      <c r="G72" s="167"/>
      <c r="H72" s="167"/>
      <c r="I72" s="167"/>
      <c r="J72" s="167"/>
      <c r="K72" s="167"/>
      <c r="L72" s="167"/>
      <c r="M72" s="167"/>
      <c r="N72" s="167"/>
      <c r="O72" s="167"/>
      <c r="P72" s="197"/>
    </row>
    <row r="73" spans="2:18" ht="38.25" customHeight="1">
      <c r="B73" s="951" t="s">
        <v>3</v>
      </c>
      <c r="C73" s="951"/>
      <c r="D73" s="981" t="s">
        <v>118</v>
      </c>
      <c r="E73" s="970"/>
      <c r="F73" s="970"/>
      <c r="G73" s="970"/>
      <c r="H73" s="970"/>
      <c r="I73" s="970"/>
      <c r="J73" s="970"/>
      <c r="K73" s="970"/>
      <c r="L73" s="970"/>
      <c r="M73" s="970"/>
      <c r="N73" s="970"/>
      <c r="O73" s="970"/>
      <c r="P73" s="222"/>
    </row>
    <row r="74" spans="2:18" ht="7.5" customHeight="1">
      <c r="B74" s="244"/>
      <c r="C74" s="223"/>
      <c r="D74" s="223"/>
      <c r="E74" s="223"/>
      <c r="F74" s="223"/>
      <c r="G74" s="223"/>
      <c r="H74" s="223"/>
      <c r="I74" s="223"/>
      <c r="J74" s="223"/>
      <c r="K74" s="223"/>
      <c r="L74" s="223"/>
      <c r="M74" s="223"/>
      <c r="N74" s="223"/>
      <c r="O74" s="223"/>
      <c r="P74" s="222"/>
    </row>
    <row r="75" spans="2:18" ht="24.75" customHeight="1">
      <c r="B75" s="39"/>
      <c r="D75" s="1073" t="s">
        <v>41</v>
      </c>
      <c r="E75" s="1074"/>
      <c r="F75" s="579">
        <f>SUMPRODUCT(($G$2=TX_CURR!$E$2:$E$350)*(TX_CURR!AZ$2:AZ$350))</f>
        <v>0</v>
      </c>
      <c r="G75" s="177"/>
      <c r="H75" s="177"/>
      <c r="I75" s="177"/>
      <c r="J75" s="177"/>
      <c r="K75" s="177"/>
      <c r="L75" s="177"/>
      <c r="M75" s="177"/>
      <c r="N75" s="177"/>
      <c r="O75" s="177"/>
      <c r="P75" s="197"/>
    </row>
    <row r="76" spans="2:18" ht="7.5" customHeight="1">
      <c r="B76" s="29"/>
      <c r="C76" s="25"/>
      <c r="D76" s="25"/>
      <c r="E76" s="25"/>
      <c r="F76" s="25"/>
      <c r="G76" s="25"/>
      <c r="H76" s="25"/>
      <c r="I76" s="25"/>
      <c r="J76" s="25"/>
      <c r="K76" s="25"/>
      <c r="L76" s="25"/>
      <c r="M76" s="25"/>
      <c r="N76" s="25"/>
      <c r="O76" s="25"/>
      <c r="P76" s="245"/>
    </row>
    <row r="77" spans="2:18" ht="6" customHeight="1">
      <c r="B77" s="244"/>
      <c r="C77" s="223"/>
      <c r="D77" s="223"/>
      <c r="E77" s="223"/>
      <c r="F77" s="223"/>
      <c r="G77" s="223"/>
      <c r="H77" s="223"/>
      <c r="I77" s="223"/>
      <c r="J77" s="223"/>
      <c r="K77" s="223"/>
      <c r="L77" s="223"/>
      <c r="M77" s="223"/>
      <c r="N77" s="223"/>
      <c r="O77" s="223"/>
      <c r="P77" s="222"/>
    </row>
    <row r="78" spans="2:18" ht="23.25" customHeight="1">
      <c r="B78" s="39"/>
      <c r="D78" s="1073" t="s">
        <v>42</v>
      </c>
      <c r="E78" s="1074"/>
      <c r="F78" s="579">
        <f>SUMPRODUCT(($G$2=TX_CURR!$E$2:$E$350)*(TX_CURR!BA$2:BA$350))</f>
        <v>0</v>
      </c>
      <c r="G78" s="177"/>
      <c r="H78" s="177"/>
      <c r="I78" s="177"/>
      <c r="J78" s="177"/>
      <c r="K78" s="177"/>
      <c r="L78" s="177"/>
      <c r="M78" s="177"/>
      <c r="N78" s="177"/>
      <c r="O78" s="177"/>
      <c r="P78" s="197"/>
      <c r="Q78" s="266"/>
    </row>
    <row r="79" spans="2:18" ht="6" customHeight="1">
      <c r="B79" s="29"/>
      <c r="C79" s="25"/>
      <c r="D79" s="25"/>
      <c r="E79" s="25"/>
      <c r="F79" s="25"/>
      <c r="G79" s="25"/>
      <c r="H79" s="25"/>
      <c r="I79" s="25"/>
      <c r="J79" s="25"/>
      <c r="K79" s="25"/>
      <c r="L79" s="25"/>
      <c r="M79" s="25"/>
      <c r="N79" s="25"/>
      <c r="O79" s="25"/>
      <c r="P79" s="245"/>
      <c r="R79" s="266"/>
    </row>
    <row r="80" spans="2:18" ht="10.5" customHeight="1">
      <c r="B80" s="244"/>
      <c r="C80" s="223"/>
      <c r="D80" s="223"/>
      <c r="E80" s="223"/>
      <c r="F80" s="223"/>
      <c r="G80" s="223"/>
      <c r="H80" s="223"/>
      <c r="I80" s="223"/>
      <c r="J80" s="223"/>
      <c r="K80" s="223"/>
      <c r="L80" s="223"/>
      <c r="M80" s="223"/>
      <c r="N80" s="223"/>
      <c r="O80" s="223"/>
      <c r="P80" s="222"/>
    </row>
    <row r="81" spans="2:18" ht="28.35" customHeight="1">
      <c r="B81" s="39"/>
      <c r="D81" s="1073" t="s">
        <v>43</v>
      </c>
      <c r="E81" s="1074"/>
      <c r="F81" s="579">
        <f>SUMPRODUCT(($G$2=TX_CURR!$E$2:$E$350)*(TX_CURR!BB$2:BB$350))</f>
        <v>0</v>
      </c>
      <c r="G81" s="177"/>
      <c r="H81" s="177"/>
      <c r="I81" s="177"/>
      <c r="J81" s="177"/>
      <c r="K81" s="177"/>
      <c r="L81" s="177"/>
      <c r="M81" s="177"/>
      <c r="N81" s="177"/>
      <c r="O81" s="177"/>
      <c r="P81" s="197"/>
    </row>
    <row r="82" spans="2:18" ht="8.25" customHeight="1">
      <c r="B82" s="29"/>
      <c r="C82" s="25"/>
      <c r="D82" s="25"/>
      <c r="E82" s="25"/>
      <c r="F82" s="25"/>
      <c r="G82" s="25"/>
      <c r="H82" s="25"/>
      <c r="I82" s="25"/>
      <c r="J82" s="25"/>
      <c r="K82" s="25"/>
      <c r="L82" s="25"/>
      <c r="M82" s="25"/>
      <c r="N82" s="25"/>
      <c r="O82" s="25"/>
      <c r="P82" s="245"/>
    </row>
    <row r="83" spans="2:18" ht="7.5" customHeight="1">
      <c r="B83" s="244"/>
      <c r="C83" s="223"/>
      <c r="D83" s="223"/>
      <c r="E83" s="223"/>
      <c r="F83" s="223"/>
      <c r="G83" s="223"/>
      <c r="H83" s="223"/>
      <c r="I83" s="223"/>
      <c r="J83" s="223"/>
      <c r="K83" s="223"/>
      <c r="L83" s="223"/>
      <c r="M83" s="223"/>
      <c r="N83" s="223"/>
      <c r="O83" s="223"/>
      <c r="P83" s="222"/>
    </row>
    <row r="84" spans="2:18" ht="29.25" customHeight="1">
      <c r="B84" s="39"/>
      <c r="D84" s="1073" t="s">
        <v>44</v>
      </c>
      <c r="E84" s="1074"/>
      <c r="F84" s="579">
        <f>SUMPRODUCT(($G$2=TX_CURR!$E$2:$E$350)*(TX_CURR!BC$2:BC$350))</f>
        <v>0</v>
      </c>
      <c r="G84" s="177"/>
      <c r="H84" s="177"/>
      <c r="I84" s="177"/>
      <c r="J84" s="177"/>
      <c r="K84" s="177"/>
      <c r="L84" s="177"/>
      <c r="M84" s="177"/>
      <c r="N84" s="177"/>
      <c r="O84" s="177"/>
      <c r="P84" s="197"/>
    </row>
    <row r="85" spans="2:18" ht="9" customHeight="1">
      <c r="B85" s="29"/>
      <c r="C85" s="25"/>
      <c r="D85" s="25"/>
      <c r="E85" s="25"/>
      <c r="F85" s="25"/>
      <c r="G85" s="25"/>
      <c r="H85" s="25"/>
      <c r="I85" s="25"/>
      <c r="J85" s="25"/>
      <c r="K85" s="25"/>
      <c r="L85" s="25"/>
      <c r="M85" s="25"/>
      <c r="N85" s="25"/>
      <c r="O85" s="25"/>
      <c r="P85" s="245"/>
    </row>
    <row r="86" spans="2:18" ht="9" customHeight="1">
      <c r="B86" s="39"/>
      <c r="C86" s="223"/>
      <c r="D86" s="223"/>
      <c r="E86" s="223"/>
      <c r="F86" s="223"/>
      <c r="G86" s="223"/>
      <c r="H86" s="223"/>
      <c r="I86" s="223"/>
      <c r="J86" s="223"/>
      <c r="K86" s="223"/>
      <c r="L86" s="223"/>
      <c r="M86" s="223"/>
      <c r="N86" s="223"/>
      <c r="O86" s="223"/>
      <c r="P86" s="222"/>
    </row>
    <row r="87" spans="2:18" ht="28.5" customHeight="1">
      <c r="B87" s="39"/>
      <c r="C87" s="1076" t="s">
        <v>45</v>
      </c>
      <c r="D87" s="1076"/>
      <c r="E87" s="1077"/>
      <c r="F87" s="579">
        <f>SUMPRODUCT(($G$2=TX_CURR!$E$2:$E$350)*(TX_CURR!BD$2:BD$350))</f>
        <v>0</v>
      </c>
      <c r="G87" s="177"/>
      <c r="H87" s="177"/>
      <c r="I87" s="177"/>
      <c r="J87" s="177"/>
      <c r="K87" s="177"/>
      <c r="L87" s="177"/>
      <c r="M87" s="177"/>
      <c r="N87" s="177"/>
      <c r="O87" s="177"/>
      <c r="P87" s="197"/>
    </row>
    <row r="88" spans="2:18" ht="14.25" customHeight="1">
      <c r="B88" s="29"/>
      <c r="C88" s="25"/>
      <c r="D88" s="25"/>
      <c r="E88" s="25"/>
      <c r="F88" s="25"/>
      <c r="G88" s="25"/>
      <c r="H88" s="25"/>
      <c r="I88" s="25"/>
      <c r="J88" s="25"/>
      <c r="K88" s="25"/>
      <c r="L88" s="25"/>
      <c r="M88" s="25"/>
      <c r="N88" s="25"/>
      <c r="O88" s="25"/>
      <c r="P88" s="245"/>
    </row>
    <row r="89" spans="2:18">
      <c r="B89" s="180"/>
      <c r="C89" s="180"/>
      <c r="D89" s="167"/>
      <c r="E89" s="167"/>
      <c r="F89" s="167"/>
      <c r="G89" s="167"/>
      <c r="H89" s="167"/>
      <c r="I89" s="167"/>
      <c r="J89" s="167"/>
      <c r="K89" s="167"/>
      <c r="L89" s="167"/>
      <c r="M89" s="167"/>
      <c r="N89" s="167"/>
      <c r="O89" s="167"/>
      <c r="P89" s="166"/>
    </row>
    <row r="90" spans="2:18">
      <c r="J90" s="176"/>
    </row>
    <row r="92" spans="2:18" ht="23.25" customHeight="1">
      <c r="B92" s="15"/>
      <c r="C92" s="16"/>
      <c r="D92" s="16"/>
      <c r="E92" s="16"/>
      <c r="F92" s="16"/>
      <c r="G92" s="16"/>
      <c r="H92" s="16"/>
      <c r="I92" s="16"/>
      <c r="J92" s="16"/>
      <c r="K92" s="16"/>
      <c r="L92" s="16"/>
      <c r="M92" s="16"/>
      <c r="N92" s="16"/>
      <c r="O92" s="17"/>
      <c r="P92" s="166"/>
    </row>
    <row r="93" spans="2:18" ht="18">
      <c r="B93" s="18" t="s">
        <v>34</v>
      </c>
      <c r="C93" s="917" t="str">
        <f>C$2</f>
        <v>USAID Tujenge Jamii</v>
      </c>
      <c r="D93" s="917"/>
      <c r="E93" s="917"/>
      <c r="F93" s="917"/>
      <c r="H93" s="946" t="s">
        <v>66</v>
      </c>
      <c r="I93" s="946"/>
      <c r="J93" s="946"/>
      <c r="K93" s="59" t="str">
        <f>K$2</f>
        <v/>
      </c>
      <c r="L93" s="205"/>
      <c r="M93" s="6" t="s">
        <v>35</v>
      </c>
      <c r="N93" s="917">
        <f>N2</f>
        <v>0</v>
      </c>
      <c r="O93" s="917"/>
      <c r="P93" s="166"/>
      <c r="Q93" s="266"/>
    </row>
    <row r="94" spans="2:18" ht="24.75" customHeight="1">
      <c r="B94" s="906" t="str">
        <f>CONCATENATE(K$2,": TX_RTT")</f>
        <v>: TX_RTT</v>
      </c>
      <c r="C94" s="907"/>
      <c r="D94" s="907"/>
      <c r="E94" s="907"/>
      <c r="F94" s="907"/>
      <c r="G94" s="907"/>
      <c r="H94" s="907"/>
      <c r="I94" s="907"/>
      <c r="J94" s="907"/>
      <c r="K94" s="907"/>
      <c r="L94" s="907"/>
      <c r="M94" s="907"/>
      <c r="N94" s="907"/>
      <c r="O94" s="907"/>
      <c r="P94" s="907"/>
      <c r="R94" s="266"/>
    </row>
    <row r="95" spans="2:18" ht="24" customHeight="1">
      <c r="B95" s="949" t="s">
        <v>0</v>
      </c>
      <c r="C95" s="950"/>
      <c r="D95" s="952" t="s">
        <v>1708</v>
      </c>
      <c r="E95" s="953"/>
      <c r="F95" s="953"/>
      <c r="G95" s="953"/>
      <c r="H95" s="953"/>
      <c r="I95" s="953"/>
      <c r="J95" s="953"/>
      <c r="K95" s="953"/>
      <c r="L95" s="953"/>
      <c r="M95" s="953"/>
      <c r="N95" s="953"/>
      <c r="O95" s="953"/>
      <c r="P95" s="954"/>
    </row>
    <row r="96" spans="2:18" ht="19.5" customHeight="1">
      <c r="B96" s="924"/>
      <c r="C96" s="951"/>
      <c r="D96" s="955"/>
      <c r="E96" s="956"/>
      <c r="F96" s="956"/>
      <c r="G96" s="956"/>
      <c r="H96" s="956"/>
      <c r="I96" s="956"/>
      <c r="J96" s="956"/>
      <c r="K96" s="956"/>
      <c r="L96" s="956"/>
      <c r="M96" s="956"/>
      <c r="N96" s="956"/>
      <c r="O96" s="956"/>
      <c r="P96" s="957"/>
    </row>
    <row r="97" spans="1:17" ht="9" customHeight="1">
      <c r="B97" s="77"/>
      <c r="C97" s="78"/>
      <c r="D97" s="199"/>
      <c r="E97" s="199"/>
      <c r="F97" s="199"/>
      <c r="G97" s="199"/>
      <c r="H97" s="199"/>
      <c r="I97" s="199"/>
      <c r="J97" s="199"/>
      <c r="K97" s="199"/>
      <c r="L97" s="199"/>
      <c r="M97" s="199"/>
      <c r="N97" s="199"/>
      <c r="O97" s="199"/>
      <c r="P97" s="222"/>
    </row>
    <row r="98" spans="1:17" ht="24.75" customHeight="1">
      <c r="B98" s="99" t="s">
        <v>2</v>
      </c>
      <c r="C98" s="84" t="str">
        <f>IF(SUM(P103,P106)=0,"subtotal",SUM(P103,P106))</f>
        <v>subtotal</v>
      </c>
      <c r="D98" s="167"/>
      <c r="E98" s="167"/>
      <c r="F98" s="167"/>
      <c r="G98" s="167"/>
      <c r="H98" s="167"/>
      <c r="I98" s="167"/>
      <c r="J98" s="167"/>
      <c r="K98" s="167"/>
      <c r="L98" s="167"/>
      <c r="M98" s="167"/>
      <c r="N98" s="167"/>
      <c r="O98" s="167"/>
      <c r="P98" s="197"/>
    </row>
    <row r="99" spans="1:17" ht="9" customHeight="1">
      <c r="B99" s="99"/>
      <c r="C99" s="168"/>
      <c r="D99" s="167"/>
      <c r="E99" s="167"/>
      <c r="F99" s="167"/>
      <c r="G99" s="167"/>
      <c r="H99" s="167"/>
      <c r="I99" s="167"/>
      <c r="J99" s="167"/>
      <c r="K99" s="167"/>
      <c r="L99" s="167"/>
      <c r="M99" s="167"/>
      <c r="N99" s="167"/>
      <c r="O99" s="167"/>
      <c r="P99" s="197"/>
    </row>
    <row r="100" spans="1:17" ht="34.5" customHeight="1">
      <c r="B100" s="924" t="s">
        <v>3</v>
      </c>
      <c r="C100" s="951"/>
      <c r="D100" s="981" t="s">
        <v>38</v>
      </c>
      <c r="E100" s="970"/>
      <c r="F100" s="970"/>
      <c r="G100" s="970"/>
      <c r="H100" s="970"/>
      <c r="I100" s="970"/>
      <c r="J100" s="970"/>
      <c r="K100" s="970"/>
      <c r="L100" s="970"/>
      <c r="M100" s="970"/>
      <c r="N100" s="970"/>
      <c r="O100" s="970"/>
      <c r="P100" s="222"/>
    </row>
    <row r="101" spans="1:17" ht="30" customHeight="1">
      <c r="B101" s="278"/>
      <c r="C101" s="163" t="s">
        <v>5</v>
      </c>
      <c r="D101" s="279" t="s">
        <v>9</v>
      </c>
      <c r="E101" s="280" t="s">
        <v>113</v>
      </c>
      <c r="F101" s="280" t="s">
        <v>1939</v>
      </c>
      <c r="G101" s="281" t="s">
        <v>114</v>
      </c>
      <c r="H101" s="281" t="s">
        <v>115</v>
      </c>
      <c r="I101" s="281" t="s">
        <v>116</v>
      </c>
      <c r="J101" s="279" t="s">
        <v>75</v>
      </c>
      <c r="K101" s="279" t="s">
        <v>76</v>
      </c>
      <c r="L101" s="159" t="s">
        <v>77</v>
      </c>
      <c r="M101" s="279" t="s">
        <v>78</v>
      </c>
      <c r="N101" s="279" t="s">
        <v>79</v>
      </c>
      <c r="O101" s="279" t="s">
        <v>80</v>
      </c>
      <c r="P101" s="282"/>
    </row>
    <row r="102" spans="1:17" ht="6.75" customHeight="1">
      <c r="A102" s="102"/>
      <c r="B102" s="187"/>
      <c r="C102" s="186"/>
      <c r="D102" s="166"/>
      <c r="E102" s="186"/>
      <c r="F102" s="166"/>
      <c r="G102" s="186"/>
      <c r="H102" s="166"/>
      <c r="I102" s="186"/>
      <c r="J102" s="166"/>
      <c r="K102" s="186"/>
      <c r="L102" s="166"/>
      <c r="M102" s="186"/>
      <c r="N102" s="166"/>
      <c r="O102" s="166"/>
      <c r="P102" s="185"/>
      <c r="Q102" s="102"/>
    </row>
    <row r="103" spans="1:17" s="102" customFormat="1" ht="23.25" customHeight="1">
      <c r="A103" s="1"/>
      <c r="B103" s="99" t="s">
        <v>37</v>
      </c>
      <c r="C103" s="579">
        <f>SUMPRODUCT(($G$2=TX_RTT!$E$2:$E$350)*(TX_RTT!H$2:H$350))</f>
        <v>0</v>
      </c>
      <c r="D103" s="579">
        <f>SUMPRODUCT(($G$2=TX_RTT!$E$2:$E$350)*(TX_RTT!I$2:I$350))</f>
        <v>0</v>
      </c>
      <c r="E103" s="579">
        <f>SUMPRODUCT(($G$2=TX_RTT!$E$2:$E$350)*(TX_RTT!J$2:J$350))</f>
        <v>0</v>
      </c>
      <c r="F103" s="579">
        <f>SUMPRODUCT(($G$2=TX_RTT!$E$2:$E$350)*(TX_RTT!K$2:K$350))</f>
        <v>0</v>
      </c>
      <c r="G103" s="579">
        <f>SUMPRODUCT(($G$2=TX_RTT!$E$2:$E$350)*(TX_RTT!L$2:L$350))</f>
        <v>0</v>
      </c>
      <c r="H103" s="579">
        <f>SUMPRODUCT(($G$2=TX_RTT!$E$2:$E$350)*(TX_RTT!M$2:M$350))</f>
        <v>0</v>
      </c>
      <c r="I103" s="579">
        <f>SUMPRODUCT(($G$2=TX_RTT!$E$2:$E$350)*(TX_RTT!N$2:N$350))</f>
        <v>0</v>
      </c>
      <c r="J103" s="579">
        <f>SUMPRODUCT(($G$2=TX_RTT!$E$2:$E$350)*(TX_RTT!O$2:O$350))</f>
        <v>0</v>
      </c>
      <c r="K103" s="579">
        <f>SUMPRODUCT(($G$2=TX_RTT!$E$2:$E$350)*(TX_RTT!P$2:P$350))</f>
        <v>0</v>
      </c>
      <c r="L103" s="579">
        <f>SUMPRODUCT(($G$2=TX_RTT!$E$2:$E$350)*(TX_RTT!Q$2:Q$350))</f>
        <v>0</v>
      </c>
      <c r="M103" s="579">
        <f>SUMPRODUCT(($G$2=TX_RTT!$E$2:$E$350)*(TX_RTT!R$2:R$350))</f>
        <v>0</v>
      </c>
      <c r="N103" s="579">
        <f>SUMPRODUCT(($G$2=TX_RTT!$E$2:$E$350)*(TX_RTT!S$2:S$350))</f>
        <v>0</v>
      </c>
      <c r="O103" s="579">
        <f>SUMPRODUCT(($G$2=TX_RTT!$E$2:$E$350)*(TX_RTT!T$2:T$350))</f>
        <v>0</v>
      </c>
      <c r="P103" s="607" t="str">
        <f>IF(SUM(C103:O103)=0,"subtotal",SUM(C103:O103))</f>
        <v>subtotal</v>
      </c>
      <c r="Q103" s="1"/>
    </row>
    <row r="104" spans="1:17" ht="6.75" customHeight="1">
      <c r="B104" s="29"/>
      <c r="C104" s="25"/>
      <c r="D104" s="25"/>
      <c r="E104" s="25"/>
      <c r="F104" s="25"/>
      <c r="G104" s="25"/>
      <c r="H104" s="25"/>
      <c r="I104" s="25"/>
      <c r="J104" s="25"/>
      <c r="K104" s="25"/>
      <c r="L104" s="25"/>
      <c r="M104" s="25"/>
      <c r="N104" s="25"/>
      <c r="O104" s="25"/>
      <c r="P104" s="181"/>
    </row>
    <row r="105" spans="1:17" ht="9.75" customHeight="1">
      <c r="B105" s="184"/>
      <c r="C105" s="183"/>
      <c r="D105" s="223"/>
      <c r="E105" s="183"/>
      <c r="F105" s="223"/>
      <c r="G105" s="183"/>
      <c r="H105" s="223"/>
      <c r="I105" s="183"/>
      <c r="J105" s="223"/>
      <c r="K105" s="183"/>
      <c r="L105" s="223"/>
      <c r="M105" s="183"/>
      <c r="N105" s="223"/>
      <c r="O105" s="223"/>
      <c r="P105" s="182"/>
    </row>
    <row r="106" spans="1:17" ht="26.25" customHeight="1">
      <c r="B106" s="99" t="s">
        <v>39</v>
      </c>
      <c r="C106" s="579">
        <f>SUMPRODUCT(($G$2=TX_RTT!$E$2:$E$350)*(TX_RTT!U$2:U$350))</f>
        <v>0</v>
      </c>
      <c r="D106" s="579">
        <f>SUMPRODUCT(($G$2=TX_RTT!$E$2:$E$350)*(TX_RTT!V$2:V$350))</f>
        <v>0</v>
      </c>
      <c r="E106" s="579">
        <f>SUMPRODUCT(($G$2=TX_RTT!$E$2:$E$350)*(TX_RTT!W$2:W$350))</f>
        <v>0</v>
      </c>
      <c r="F106" s="579">
        <f>SUMPRODUCT(($G$2=TX_RTT!$E$2:$E$350)*(TX_RTT!X$2:X$350))</f>
        <v>0</v>
      </c>
      <c r="G106" s="579">
        <f>SUMPRODUCT(($G$2=TX_RTT!$E$2:$E$350)*(TX_RTT!Y$2:Y$350))</f>
        <v>0</v>
      </c>
      <c r="H106" s="579">
        <f>SUMPRODUCT(($G$2=TX_RTT!$E$2:$E$350)*(TX_RTT!Z$2:Z$350))</f>
        <v>0</v>
      </c>
      <c r="I106" s="579">
        <f>SUMPRODUCT(($G$2=TX_RTT!$E$2:$E$350)*(TX_RTT!AA$2:AA$350))</f>
        <v>0</v>
      </c>
      <c r="J106" s="579">
        <f>SUMPRODUCT(($G$2=TX_RTT!$E$2:$E$350)*(TX_RTT!AB$2:AB$350))</f>
        <v>0</v>
      </c>
      <c r="K106" s="579">
        <f>SUMPRODUCT(($G$2=TX_RTT!$E$2:$E$350)*(TX_RTT!AC$2:AC$350))</f>
        <v>0</v>
      </c>
      <c r="L106" s="579">
        <f>SUMPRODUCT(($G$2=TX_RTT!$E$2:$E$350)*(TX_RTT!AD$2:AD$350))</f>
        <v>0</v>
      </c>
      <c r="M106" s="579">
        <f>SUMPRODUCT(($G$2=TX_RTT!$E$2:$E$350)*(TX_RTT!AE$2:AE$350))</f>
        <v>0</v>
      </c>
      <c r="N106" s="579">
        <f>SUMPRODUCT(($G$2=TX_RTT!$E$2:$E$350)*(TX_RTT!AF$2:AF$350))</f>
        <v>0</v>
      </c>
      <c r="O106" s="579">
        <f>SUMPRODUCT(($G$2=TX_RTT!$E$2:$E$350)*(TX_RTT!AG$2:AG$350))</f>
        <v>0</v>
      </c>
      <c r="P106" s="607" t="str">
        <f>IF(SUM(C106:O106)=0,"subtotal",SUM(C106:O106))</f>
        <v>subtotal</v>
      </c>
    </row>
    <row r="107" spans="1:17">
      <c r="B107" s="29"/>
      <c r="C107" s="25"/>
      <c r="D107" s="25"/>
      <c r="E107" s="25"/>
      <c r="F107" s="25"/>
      <c r="G107" s="25"/>
      <c r="H107" s="25"/>
      <c r="I107" s="25"/>
      <c r="J107" s="25"/>
      <c r="K107" s="25"/>
      <c r="L107" s="25"/>
      <c r="M107" s="25"/>
      <c r="N107" s="25"/>
      <c r="O107" s="25"/>
      <c r="P107" s="181"/>
    </row>
    <row r="108" spans="1:17" ht="27.75" customHeight="1">
      <c r="B108" s="951" t="s">
        <v>3</v>
      </c>
      <c r="C108" s="951"/>
      <c r="D108" s="1048" t="s">
        <v>1965</v>
      </c>
      <c r="E108" s="953"/>
      <c r="F108" s="953"/>
      <c r="G108" s="953"/>
      <c r="H108" s="953"/>
      <c r="I108" s="953"/>
      <c r="J108" s="953"/>
      <c r="K108" s="953"/>
      <c r="L108" s="953"/>
      <c r="M108" s="953"/>
      <c r="N108" s="953"/>
      <c r="O108" s="953"/>
      <c r="P108" s="762"/>
    </row>
    <row r="109" spans="1:17" ht="9" customHeight="1">
      <c r="B109" s="760"/>
      <c r="C109" s="761"/>
      <c r="D109" s="761"/>
      <c r="E109" s="761"/>
      <c r="F109" s="761"/>
      <c r="G109" s="761"/>
      <c r="H109" s="761"/>
      <c r="I109" s="761"/>
      <c r="J109" s="761"/>
      <c r="K109" s="761"/>
      <c r="L109" s="761"/>
      <c r="M109" s="761"/>
      <c r="N109" s="761"/>
      <c r="O109" s="761"/>
      <c r="P109" s="762"/>
    </row>
    <row r="110" spans="1:17" ht="32.25" customHeight="1">
      <c r="B110" s="1049" t="s">
        <v>1966</v>
      </c>
      <c r="C110" s="1050"/>
      <c r="D110" s="1050"/>
      <c r="E110" s="1051"/>
      <c r="F110" s="579">
        <f>SUMPRODUCT(($G$2=TX_RTT!$E$2:$E$350)*(TX_RTT!AM$2:AM$350))</f>
        <v>0</v>
      </c>
      <c r="G110" s="759"/>
      <c r="H110" s="759"/>
      <c r="I110" s="759"/>
      <c r="J110" s="759"/>
      <c r="K110" s="759"/>
      <c r="L110" s="759"/>
      <c r="M110" s="759"/>
      <c r="N110" s="759"/>
      <c r="O110" s="759"/>
      <c r="P110" s="766"/>
    </row>
    <row r="111" spans="1:17">
      <c r="B111" s="29"/>
      <c r="C111" s="25"/>
      <c r="D111" s="25"/>
      <c r="E111" s="25"/>
      <c r="F111" s="25"/>
      <c r="G111" s="25"/>
      <c r="H111" s="25"/>
      <c r="I111" s="25"/>
      <c r="J111" s="25"/>
      <c r="K111" s="25"/>
      <c r="L111" s="25"/>
      <c r="M111" s="25"/>
      <c r="N111" s="25"/>
      <c r="O111" s="25"/>
      <c r="P111" s="245"/>
    </row>
    <row r="112" spans="1:17" ht="9.75" customHeight="1">
      <c r="B112" s="760"/>
      <c r="C112" s="761"/>
      <c r="D112" s="761"/>
      <c r="E112" s="761"/>
      <c r="F112" s="761"/>
      <c r="G112" s="761"/>
      <c r="H112" s="761"/>
      <c r="I112" s="761"/>
      <c r="J112" s="761"/>
      <c r="K112" s="761"/>
      <c r="L112" s="761"/>
      <c r="M112" s="761"/>
      <c r="N112" s="761"/>
      <c r="O112" s="761"/>
      <c r="P112" s="762"/>
    </row>
    <row r="113" spans="2:18" ht="39" customHeight="1">
      <c r="B113" s="1049" t="s">
        <v>1967</v>
      </c>
      <c r="C113" s="1050"/>
      <c r="D113" s="1050"/>
      <c r="E113" s="1051"/>
      <c r="F113" s="579">
        <f>SUMPRODUCT(($G$2=TX_RTT!$E$2:$E$350)*(TX_RTT!AN$2:AN$350))</f>
        <v>0</v>
      </c>
      <c r="G113" s="759"/>
      <c r="H113" s="759"/>
      <c r="I113" s="759"/>
      <c r="J113" s="759"/>
      <c r="K113" s="759"/>
      <c r="L113" s="759"/>
      <c r="M113" s="759"/>
      <c r="N113" s="759"/>
      <c r="O113" s="759"/>
      <c r="P113" s="766"/>
    </row>
    <row r="114" spans="2:18" ht="9.75" customHeight="1">
      <c r="B114" s="29"/>
      <c r="C114" s="25"/>
      <c r="D114" s="25"/>
      <c r="E114" s="25"/>
      <c r="F114" s="25"/>
      <c r="G114" s="25"/>
      <c r="H114" s="25"/>
      <c r="I114" s="25"/>
      <c r="J114" s="25"/>
      <c r="K114" s="25"/>
      <c r="L114" s="25"/>
      <c r="M114" s="25"/>
      <c r="N114" s="25"/>
      <c r="O114" s="25"/>
      <c r="P114" s="245"/>
    </row>
    <row r="115" spans="2:18" ht="15.75" customHeight="1">
      <c r="B115" s="760"/>
      <c r="C115" s="761"/>
      <c r="D115" s="761"/>
      <c r="E115" s="761"/>
      <c r="F115" s="761"/>
      <c r="G115" s="761"/>
      <c r="H115" s="761"/>
      <c r="I115" s="761"/>
      <c r="J115" s="761"/>
      <c r="K115" s="761"/>
      <c r="L115" s="761"/>
      <c r="M115" s="761"/>
      <c r="N115" s="761"/>
      <c r="O115" s="761"/>
      <c r="P115" s="762"/>
    </row>
    <row r="116" spans="2:18" ht="32.25" customHeight="1">
      <c r="B116" s="1052" t="s">
        <v>1968</v>
      </c>
      <c r="C116" s="1053"/>
      <c r="D116" s="1053"/>
      <c r="E116" s="1054"/>
      <c r="F116" s="579">
        <f>SUMPRODUCT(($G$2=TX_RTT!$E$2:$E$350)*(TX_RTT!AO$2:AO$350))</f>
        <v>0</v>
      </c>
      <c r="G116" s="759"/>
      <c r="H116" s="759"/>
      <c r="I116" s="759"/>
      <c r="J116" s="759"/>
      <c r="K116" s="759"/>
      <c r="L116" s="759"/>
      <c r="M116" s="759"/>
      <c r="N116" s="759"/>
      <c r="O116" s="759"/>
      <c r="P116" s="766"/>
    </row>
    <row r="117" spans="2:18">
      <c r="B117" s="29"/>
      <c r="C117" s="25"/>
      <c r="D117" s="25"/>
      <c r="E117" s="25"/>
      <c r="F117" s="25"/>
      <c r="G117" s="25"/>
      <c r="H117" s="25"/>
      <c r="I117" s="25"/>
      <c r="J117" s="25"/>
      <c r="K117" s="25"/>
      <c r="L117" s="25"/>
      <c r="M117" s="25"/>
      <c r="N117" s="25"/>
      <c r="O117" s="25"/>
      <c r="P117" s="245"/>
      <c r="R117" s="266"/>
    </row>
    <row r="118" spans="2:18" ht="41.25" customHeight="1">
      <c r="B118" s="951" t="s">
        <v>3</v>
      </c>
      <c r="C118" s="951"/>
      <c r="D118" s="1048" t="s">
        <v>124</v>
      </c>
      <c r="E118" s="953"/>
      <c r="F118" s="953"/>
      <c r="G118" s="953"/>
      <c r="H118" s="953"/>
      <c r="I118" s="953"/>
      <c r="J118" s="953"/>
      <c r="K118" s="953"/>
      <c r="L118" s="953"/>
      <c r="M118" s="953"/>
      <c r="N118" s="953"/>
      <c r="O118" s="953"/>
      <c r="P118" s="222"/>
    </row>
    <row r="119" spans="2:18" ht="9" customHeight="1">
      <c r="B119" s="244"/>
      <c r="C119" s="223"/>
      <c r="D119" s="223"/>
      <c r="E119" s="223"/>
      <c r="F119" s="223"/>
      <c r="G119" s="223"/>
      <c r="H119" s="223"/>
      <c r="I119" s="223"/>
      <c r="J119" s="223"/>
      <c r="K119" s="223"/>
      <c r="L119" s="223"/>
      <c r="M119" s="223"/>
      <c r="N119" s="223"/>
      <c r="O119" s="223"/>
      <c r="P119" s="222"/>
    </row>
    <row r="120" spans="2:18" ht="24" customHeight="1">
      <c r="B120" s="39"/>
      <c r="D120" s="1073" t="s">
        <v>41</v>
      </c>
      <c r="E120" s="1074"/>
      <c r="F120" s="579">
        <f>SUMPRODUCT(($G$2=TX_RTT!$E$2:$E$350)*(TX_RTT!AH$2:AH$350))</f>
        <v>0</v>
      </c>
      <c r="G120" s="177"/>
      <c r="H120" s="177"/>
      <c r="I120" s="177"/>
      <c r="J120" s="177"/>
      <c r="K120" s="177"/>
      <c r="L120" s="177"/>
      <c r="M120" s="177"/>
      <c r="N120" s="177"/>
      <c r="O120" s="177"/>
      <c r="P120" s="197"/>
    </row>
    <row r="121" spans="2:18">
      <c r="B121" s="29"/>
      <c r="C121" s="25"/>
      <c r="D121" s="25"/>
      <c r="E121" s="25"/>
      <c r="F121" s="25"/>
      <c r="G121" s="25"/>
      <c r="H121" s="25"/>
      <c r="I121" s="25"/>
      <c r="J121" s="25"/>
      <c r="K121" s="25"/>
      <c r="L121" s="25"/>
      <c r="M121" s="25"/>
      <c r="N121" s="25"/>
      <c r="O121" s="25"/>
      <c r="P121" s="245"/>
    </row>
    <row r="122" spans="2:18" ht="9.75" customHeight="1">
      <c r="B122" s="244"/>
      <c r="C122" s="223"/>
      <c r="D122" s="223"/>
      <c r="E122" s="223"/>
      <c r="F122" s="223"/>
      <c r="G122" s="223"/>
      <c r="H122" s="223"/>
      <c r="I122" s="223"/>
      <c r="J122" s="223"/>
      <c r="K122" s="223"/>
      <c r="L122" s="223"/>
      <c r="M122" s="223"/>
      <c r="N122" s="223"/>
      <c r="O122" s="223"/>
      <c r="P122" s="222"/>
    </row>
    <row r="123" spans="2:18" ht="25.5" customHeight="1">
      <c r="B123" s="39"/>
      <c r="D123" s="1073" t="s">
        <v>42</v>
      </c>
      <c r="E123" s="1074"/>
      <c r="F123" s="579">
        <f>SUMPRODUCT(($G$2=TX_RTT!$E$2:$E$350)*(TX_RTT!AI$2:AI$350))</f>
        <v>0</v>
      </c>
      <c r="G123" s="177"/>
      <c r="H123" s="177"/>
      <c r="I123" s="177"/>
      <c r="J123" s="177"/>
      <c r="K123" s="177"/>
      <c r="L123" s="177"/>
      <c r="M123" s="177"/>
      <c r="N123" s="177"/>
      <c r="O123" s="177"/>
      <c r="P123" s="197"/>
    </row>
    <row r="124" spans="2:18" ht="9.75" customHeight="1">
      <c r="B124" s="29"/>
      <c r="C124" s="25"/>
      <c r="D124" s="25"/>
      <c r="E124" s="25"/>
      <c r="F124" s="25"/>
      <c r="G124" s="25"/>
      <c r="H124" s="25"/>
      <c r="I124" s="25"/>
      <c r="J124" s="25"/>
      <c r="K124" s="25"/>
      <c r="L124" s="25"/>
      <c r="M124" s="25"/>
      <c r="N124" s="25"/>
      <c r="O124" s="25"/>
      <c r="P124" s="245"/>
    </row>
    <row r="125" spans="2:18" ht="13.5" customHeight="1">
      <c r="B125" s="244"/>
      <c r="C125" s="223"/>
      <c r="D125" s="223"/>
      <c r="E125" s="223"/>
      <c r="F125" s="223"/>
      <c r="G125" s="223"/>
      <c r="H125" s="223"/>
      <c r="I125" s="223"/>
      <c r="J125" s="223"/>
      <c r="K125" s="223"/>
      <c r="L125" s="223"/>
      <c r="M125" s="223"/>
      <c r="N125" s="223"/>
      <c r="O125" s="223"/>
      <c r="P125" s="222"/>
    </row>
    <row r="126" spans="2:18" ht="24.75" customHeight="1">
      <c r="B126" s="39"/>
      <c r="D126" s="1073" t="s">
        <v>43</v>
      </c>
      <c r="E126" s="1074"/>
      <c r="F126" s="579">
        <f>SUMPRODUCT(($G$2=TX_RTT!$E$2:$E$350)*(TX_RTT!AJ$2:AJ$350))</f>
        <v>0</v>
      </c>
      <c r="G126" s="177"/>
      <c r="H126" s="177"/>
      <c r="I126" s="177"/>
      <c r="J126" s="177"/>
      <c r="K126" s="177"/>
      <c r="L126" s="177"/>
      <c r="M126" s="177"/>
      <c r="N126" s="177"/>
      <c r="O126" s="177"/>
      <c r="P126" s="197"/>
      <c r="Q126" s="266"/>
    </row>
    <row r="127" spans="2:18">
      <c r="B127" s="29"/>
      <c r="C127" s="25"/>
      <c r="D127" s="25"/>
      <c r="E127" s="25"/>
      <c r="F127" s="25"/>
      <c r="G127" s="25"/>
      <c r="H127" s="25"/>
      <c r="I127" s="25"/>
      <c r="J127" s="25"/>
      <c r="K127" s="25"/>
      <c r="L127" s="25"/>
      <c r="M127" s="25"/>
      <c r="N127" s="25"/>
      <c r="O127" s="25"/>
      <c r="P127" s="245"/>
      <c r="R127" s="266"/>
    </row>
    <row r="128" spans="2:18" ht="6" customHeight="1">
      <c r="B128" s="244"/>
      <c r="C128" s="223"/>
      <c r="D128" s="223"/>
      <c r="E128" s="223"/>
      <c r="F128" s="223"/>
      <c r="G128" s="223"/>
      <c r="H128" s="223"/>
      <c r="I128" s="223"/>
      <c r="J128" s="223"/>
      <c r="K128" s="223"/>
      <c r="L128" s="223"/>
      <c r="M128" s="223"/>
      <c r="N128" s="223"/>
      <c r="O128" s="223"/>
      <c r="P128" s="222"/>
    </row>
    <row r="129" spans="1:17" ht="27.75" customHeight="1">
      <c r="B129" s="39"/>
      <c r="D129" s="1073" t="s">
        <v>44</v>
      </c>
      <c r="E129" s="1074"/>
      <c r="F129" s="579">
        <f>SUMPRODUCT(($G$2=TX_RTT!$E$2:$E$350)*(TX_RTT!AK$2:AK$350))</f>
        <v>0</v>
      </c>
      <c r="G129" s="177"/>
      <c r="H129" s="177"/>
      <c r="I129" s="177"/>
      <c r="J129" s="177"/>
      <c r="K129" s="177"/>
      <c r="L129" s="177"/>
      <c r="M129" s="177"/>
      <c r="N129" s="177"/>
      <c r="O129" s="177"/>
      <c r="P129" s="197"/>
    </row>
    <row r="130" spans="1:17" ht="8.25" customHeight="1">
      <c r="B130" s="29"/>
      <c r="C130" s="25"/>
      <c r="D130" s="25"/>
      <c r="E130" s="25"/>
      <c r="F130" s="25"/>
      <c r="G130" s="25"/>
      <c r="H130" s="25"/>
      <c r="I130" s="25"/>
      <c r="J130" s="25"/>
      <c r="K130" s="25"/>
      <c r="L130" s="25"/>
      <c r="M130" s="25"/>
      <c r="N130" s="25"/>
      <c r="O130" s="25"/>
      <c r="P130" s="245"/>
    </row>
    <row r="131" spans="1:17" ht="11.25" customHeight="1">
      <c r="B131" s="39"/>
      <c r="C131" s="223"/>
      <c r="D131" s="223"/>
      <c r="E131" s="223"/>
      <c r="F131" s="223"/>
      <c r="G131" s="223"/>
      <c r="H131" s="223"/>
      <c r="I131" s="223"/>
      <c r="J131" s="223"/>
      <c r="K131" s="223"/>
      <c r="L131" s="223"/>
      <c r="M131" s="223"/>
      <c r="N131" s="223"/>
      <c r="O131" s="223"/>
      <c r="P131" s="222"/>
    </row>
    <row r="132" spans="1:17" ht="32.25" customHeight="1">
      <c r="B132" s="39"/>
      <c r="C132" s="1078" t="s">
        <v>45</v>
      </c>
      <c r="D132" s="1078"/>
      <c r="E132" s="1079"/>
      <c r="F132" s="579">
        <f>SUMPRODUCT(($G$2=TX_RTT!$E$2:$E$350)*(TX_RTT!AL$2:AL$350))</f>
        <v>0</v>
      </c>
      <c r="G132" s="177"/>
      <c r="H132" s="177"/>
      <c r="I132" s="177"/>
      <c r="J132" s="177"/>
      <c r="K132" s="177"/>
      <c r="L132" s="177"/>
      <c r="M132" s="177"/>
      <c r="N132" s="177"/>
      <c r="O132" s="177"/>
      <c r="P132" s="197"/>
    </row>
    <row r="133" spans="1:17" ht="22.5" customHeight="1">
      <c r="B133" s="29"/>
      <c r="C133" s="25"/>
      <c r="D133" s="25"/>
      <c r="E133" s="25"/>
      <c r="F133" s="25"/>
      <c r="G133" s="25"/>
      <c r="H133" s="25"/>
      <c r="I133" s="25"/>
      <c r="J133" s="25"/>
      <c r="K133" s="25"/>
      <c r="L133" s="25"/>
      <c r="M133" s="25"/>
      <c r="N133" s="25"/>
      <c r="O133" s="25"/>
      <c r="P133" s="245"/>
    </row>
    <row r="134" spans="1:17" ht="22.5" customHeight="1">
      <c r="B134" s="2"/>
      <c r="C134" s="2"/>
      <c r="D134" s="2"/>
      <c r="E134" s="2"/>
      <c r="F134" s="2"/>
      <c r="G134" s="2"/>
      <c r="H134" s="2"/>
      <c r="I134" s="2"/>
      <c r="J134" s="2"/>
      <c r="K134" s="2"/>
      <c r="L134" s="2"/>
      <c r="M134" s="2"/>
      <c r="N134" s="2"/>
      <c r="O134" s="2"/>
      <c r="P134" s="355"/>
    </row>
    <row r="135" spans="1:17" ht="22.5" customHeight="1">
      <c r="B135" s="2"/>
      <c r="C135" s="2"/>
      <c r="D135" s="2"/>
      <c r="E135" s="2"/>
      <c r="F135" s="2"/>
      <c r="G135" s="2"/>
      <c r="H135" s="2"/>
      <c r="I135" s="2"/>
      <c r="J135" s="2"/>
      <c r="K135" s="2"/>
      <c r="L135" s="2"/>
      <c r="M135" s="2"/>
      <c r="N135" s="2"/>
      <c r="O135" s="2"/>
      <c r="P135" s="355"/>
    </row>
    <row r="136" spans="1:17" ht="22.5" customHeight="1">
      <c r="B136" s="2"/>
      <c r="C136" s="2"/>
      <c r="D136" s="2"/>
      <c r="E136" s="2"/>
      <c r="F136" s="2"/>
      <c r="G136" s="2"/>
      <c r="H136" s="2"/>
      <c r="I136" s="2"/>
      <c r="J136" s="2"/>
      <c r="K136" s="2"/>
      <c r="L136" s="2"/>
      <c r="M136" s="2"/>
      <c r="N136" s="2"/>
      <c r="O136" s="2"/>
      <c r="P136" s="355"/>
    </row>
    <row r="137" spans="1:17" ht="22.5" customHeight="1">
      <c r="B137" s="2"/>
      <c r="C137" s="2"/>
      <c r="D137" s="2"/>
      <c r="E137" s="2"/>
      <c r="F137" s="2"/>
      <c r="G137" s="2"/>
      <c r="H137" s="2"/>
      <c r="I137" s="2"/>
      <c r="J137" s="2"/>
      <c r="K137" s="2"/>
      <c r="L137" s="2"/>
      <c r="M137" s="2"/>
      <c r="N137" s="2"/>
      <c r="O137" s="2"/>
      <c r="P137" s="355"/>
    </row>
    <row r="138" spans="1:17" ht="22.5" customHeight="1">
      <c r="B138" s="2"/>
      <c r="C138" s="2"/>
      <c r="D138" s="2"/>
      <c r="E138" s="2"/>
      <c r="F138" s="2"/>
      <c r="G138" s="2"/>
      <c r="H138" s="2"/>
      <c r="I138" s="2"/>
      <c r="J138" s="2"/>
      <c r="K138" s="2"/>
      <c r="L138" s="2"/>
      <c r="M138" s="2"/>
      <c r="N138" s="2"/>
      <c r="O138" s="2"/>
      <c r="P138" s="355"/>
    </row>
    <row r="139" spans="1:17" ht="22.5" customHeight="1">
      <c r="B139" s="2"/>
      <c r="C139" s="2"/>
      <c r="D139" s="2"/>
      <c r="E139" s="2"/>
      <c r="F139" s="2"/>
      <c r="G139" s="2"/>
      <c r="H139" s="2"/>
      <c r="I139" s="2"/>
      <c r="J139" s="2"/>
      <c r="K139" s="2"/>
      <c r="L139" s="2"/>
      <c r="M139" s="2"/>
      <c r="N139" s="2"/>
      <c r="O139" s="2"/>
      <c r="P139" s="355"/>
    </row>
    <row r="140" spans="1:17" s="102" customFormat="1" ht="22.5" customHeight="1">
      <c r="A140" s="1"/>
      <c r="B140" s="1"/>
      <c r="C140" s="1"/>
      <c r="D140" s="1"/>
      <c r="E140" s="1"/>
      <c r="F140" s="1"/>
      <c r="G140" s="1"/>
      <c r="H140" s="1"/>
      <c r="I140" s="1"/>
      <c r="J140" s="1"/>
      <c r="K140" s="1"/>
      <c r="L140" s="1"/>
      <c r="M140" s="1"/>
      <c r="N140" s="1"/>
      <c r="O140" s="1"/>
      <c r="P140" s="166"/>
      <c r="Q140" s="1"/>
    </row>
    <row r="141" spans="1:17" ht="22.5" customHeight="1">
      <c r="B141" s="169"/>
      <c r="C141" s="168"/>
      <c r="D141" s="167"/>
      <c r="E141" s="167"/>
      <c r="F141" s="167"/>
      <c r="G141" s="167"/>
      <c r="H141" s="167"/>
      <c r="I141" s="167"/>
      <c r="J141" s="167"/>
      <c r="K141" s="167"/>
      <c r="L141" s="167"/>
      <c r="M141" s="167"/>
      <c r="N141" s="167"/>
      <c r="O141" s="167"/>
      <c r="P141" s="166"/>
    </row>
    <row r="142" spans="1:17" ht="22.5" customHeight="1">
      <c r="B142" s="393"/>
      <c r="C142" s="394"/>
      <c r="D142" s="394"/>
      <c r="E142" s="394"/>
      <c r="F142" s="394"/>
      <c r="G142" s="394"/>
      <c r="H142" s="394"/>
      <c r="I142" s="394"/>
      <c r="J142" s="394"/>
      <c r="K142" s="394"/>
      <c r="L142" s="394"/>
      <c r="M142" s="394"/>
      <c r="N142" s="394"/>
      <c r="O142" s="394"/>
      <c r="P142" s="395"/>
    </row>
    <row r="143" spans="1:17" ht="22.5" customHeight="1">
      <c r="B143" s="396" t="s">
        <v>34</v>
      </c>
      <c r="C143" s="1080" t="str">
        <f>C$2</f>
        <v>USAID Tujenge Jamii</v>
      </c>
      <c r="D143" s="1080"/>
      <c r="E143" s="1080"/>
      <c r="F143" s="1080"/>
      <c r="G143" s="397"/>
      <c r="H143" s="1081" t="s">
        <v>66</v>
      </c>
      <c r="I143" s="1081"/>
      <c r="J143" s="1081"/>
      <c r="K143" s="398" t="str">
        <f>$K2</f>
        <v/>
      </c>
      <c r="L143" s="399"/>
      <c r="M143" s="400" t="s">
        <v>35</v>
      </c>
      <c r="N143" s="1080">
        <f>N2</f>
        <v>0</v>
      </c>
      <c r="O143" s="1080"/>
      <c r="P143" s="401"/>
    </row>
    <row r="144" spans="1:17" ht="22.5" customHeight="1">
      <c r="A144" s="87"/>
      <c r="B144" s="939" t="str">
        <f>CONCATENATE(K$2,": TX_ML")</f>
        <v>: TX_ML</v>
      </c>
      <c r="C144" s="940"/>
      <c r="D144" s="940"/>
      <c r="E144" s="940"/>
      <c r="F144" s="940"/>
      <c r="G144" s="940"/>
      <c r="H144" s="940"/>
      <c r="I144" s="940"/>
      <c r="J144" s="940"/>
      <c r="K144" s="940"/>
      <c r="L144" s="940"/>
      <c r="M144" s="940"/>
      <c r="N144" s="940"/>
      <c r="O144" s="940"/>
      <c r="P144" s="940"/>
      <c r="Q144" s="87"/>
    </row>
    <row r="145" spans="1:17" s="87" customFormat="1" ht="22.5" customHeight="1">
      <c r="B145" s="949" t="s">
        <v>0</v>
      </c>
      <c r="C145" s="950"/>
      <c r="D145" s="952" t="s">
        <v>1709</v>
      </c>
      <c r="E145" s="953"/>
      <c r="F145" s="953"/>
      <c r="G145" s="953"/>
      <c r="H145" s="953"/>
      <c r="I145" s="953"/>
      <c r="J145" s="953"/>
      <c r="K145" s="953"/>
      <c r="L145" s="953"/>
      <c r="M145" s="953"/>
      <c r="N145" s="953"/>
      <c r="O145" s="953"/>
      <c r="P145" s="954"/>
      <c r="Q145" s="1"/>
    </row>
    <row r="146" spans="1:17" ht="22.5" customHeight="1">
      <c r="A146" s="87"/>
      <c r="B146" s="924"/>
      <c r="C146" s="951"/>
      <c r="D146" s="955"/>
      <c r="E146" s="956"/>
      <c r="F146" s="956"/>
      <c r="G146" s="956"/>
      <c r="H146" s="956"/>
      <c r="I146" s="956"/>
      <c r="J146" s="956"/>
      <c r="K146" s="956"/>
      <c r="L146" s="956"/>
      <c r="M146" s="956"/>
      <c r="N146" s="956"/>
      <c r="O146" s="956"/>
      <c r="P146" s="957"/>
    </row>
    <row r="147" spans="1:17" ht="9" customHeight="1">
      <c r="A147" s="87"/>
      <c r="B147" s="77"/>
      <c r="C147" s="78"/>
      <c r="D147" s="199"/>
      <c r="E147" s="199"/>
      <c r="F147" s="199"/>
      <c r="G147" s="199"/>
      <c r="H147" s="199"/>
      <c r="I147" s="199"/>
      <c r="J147" s="199"/>
      <c r="K147" s="199"/>
      <c r="L147" s="199"/>
      <c r="M147" s="199"/>
      <c r="N147" s="199"/>
      <c r="O147" s="199"/>
      <c r="P147" s="222"/>
    </row>
    <row r="148" spans="1:17" ht="27" customHeight="1">
      <c r="A148" s="87"/>
      <c r="B148" s="99" t="s">
        <v>2</v>
      </c>
      <c r="C148" s="602" t="str">
        <f>IF(SUM(C160,C171,C182,C204,C215,C193)=0,"subtotal",SUM(C160,C171,C182,C204,C215,C193))</f>
        <v>subtotal</v>
      </c>
      <c r="D148" s="167"/>
      <c r="E148" s="167"/>
      <c r="F148" s="167"/>
      <c r="G148" s="167"/>
      <c r="H148" s="167"/>
      <c r="I148" s="167"/>
      <c r="J148" s="167"/>
      <c r="K148" s="167"/>
      <c r="L148" s="167"/>
      <c r="M148" s="167"/>
      <c r="N148" s="167"/>
      <c r="O148" s="167"/>
      <c r="P148" s="197"/>
    </row>
    <row r="149" spans="1:17" ht="6" customHeight="1">
      <c r="A149" s="87"/>
      <c r="B149" s="99"/>
      <c r="C149" s="168"/>
      <c r="D149" s="167"/>
      <c r="E149" s="167"/>
      <c r="F149" s="167"/>
      <c r="G149" s="167"/>
      <c r="H149" s="167"/>
      <c r="I149" s="167"/>
      <c r="J149" s="167"/>
      <c r="K149" s="167"/>
      <c r="L149" s="167"/>
      <c r="M149" s="167"/>
      <c r="N149" s="167"/>
      <c r="O149" s="167"/>
      <c r="P149" s="197"/>
    </row>
    <row r="150" spans="1:17" ht="39" customHeight="1">
      <c r="A150" s="87"/>
      <c r="B150" s="924" t="s">
        <v>3</v>
      </c>
      <c r="C150" s="951"/>
      <c r="D150" s="981" t="s">
        <v>38</v>
      </c>
      <c r="E150" s="970"/>
      <c r="F150" s="970"/>
      <c r="G150" s="970"/>
      <c r="H150" s="970"/>
      <c r="I150" s="970"/>
      <c r="J150" s="970"/>
      <c r="K150" s="970"/>
      <c r="L150" s="970"/>
      <c r="M150" s="970"/>
      <c r="N150" s="970"/>
      <c r="O150" s="970"/>
      <c r="P150" s="222"/>
    </row>
    <row r="151" spans="1:17" ht="15.75">
      <c r="A151" s="87"/>
      <c r="B151" s="1058" t="s">
        <v>125</v>
      </c>
      <c r="C151" s="1059"/>
      <c r="D151" s="1059"/>
      <c r="E151" s="1059"/>
      <c r="F151" s="1059"/>
      <c r="G151" s="1059"/>
      <c r="H151" s="1059"/>
      <c r="I151" s="1059"/>
      <c r="J151" s="1059"/>
      <c r="K151" s="1059"/>
      <c r="L151" s="1059"/>
      <c r="M151" s="1059"/>
      <c r="N151" s="1059"/>
      <c r="O151" s="1059"/>
      <c r="P151" s="1060"/>
    </row>
    <row r="152" spans="1:17" ht="28.5">
      <c r="A152" s="87"/>
      <c r="B152" s="278"/>
      <c r="C152" s="163" t="s">
        <v>5</v>
      </c>
      <c r="D152" s="279" t="s">
        <v>9</v>
      </c>
      <c r="E152" s="280" t="s">
        <v>113</v>
      </c>
      <c r="F152" s="280" t="s">
        <v>1939</v>
      </c>
      <c r="G152" s="281" t="s">
        <v>114</v>
      </c>
      <c r="H152" s="281" t="s">
        <v>115</v>
      </c>
      <c r="I152" s="281" t="s">
        <v>116</v>
      </c>
      <c r="J152" s="279" t="s">
        <v>75</v>
      </c>
      <c r="K152" s="279" t="s">
        <v>76</v>
      </c>
      <c r="L152" s="159" t="s">
        <v>77</v>
      </c>
      <c r="M152" s="279" t="s">
        <v>78</v>
      </c>
      <c r="N152" s="279" t="s">
        <v>79</v>
      </c>
      <c r="O152" s="279" t="s">
        <v>80</v>
      </c>
      <c r="P152" s="282"/>
      <c r="Q152" s="87"/>
    </row>
    <row r="153" spans="1:17" s="87" customFormat="1" ht="9.75" customHeight="1">
      <c r="B153" s="187"/>
      <c r="C153" s="186"/>
      <c r="D153" s="166"/>
      <c r="E153" s="186"/>
      <c r="F153" s="166"/>
      <c r="G153" s="186"/>
      <c r="H153" s="166"/>
      <c r="I153" s="186"/>
      <c r="J153" s="166"/>
      <c r="K153" s="186"/>
      <c r="L153" s="166"/>
      <c r="M153" s="186"/>
      <c r="N153" s="166"/>
      <c r="O153" s="166"/>
      <c r="P153" s="185"/>
      <c r="Q153" s="1"/>
    </row>
    <row r="154" spans="1:17" ht="27" customHeight="1">
      <c r="A154" s="87"/>
      <c r="B154" s="99" t="s">
        <v>37</v>
      </c>
      <c r="C154" s="579">
        <f>SUMPRODUCT(($G$2=TX_ML!$E$2:$E$350)*(TX_ML!H$2:H$350))</f>
        <v>0</v>
      </c>
      <c r="D154" s="579">
        <f>SUMPRODUCT(($G$2=TX_ML!$E$2:$E$350)*(TX_ML!I$2:I$350))</f>
        <v>0</v>
      </c>
      <c r="E154" s="579">
        <f>SUMPRODUCT(($G$2=TX_ML!$E$2:$E$350)*(TX_ML!J$2:J$350))</f>
        <v>0</v>
      </c>
      <c r="F154" s="579">
        <f>SUMPRODUCT(($G$2=TX_ML!$E$2:$E$350)*(TX_ML!K$2:K$350))</f>
        <v>0</v>
      </c>
      <c r="G154" s="579">
        <f>SUMPRODUCT(($G$2=TX_ML!$E$2:$E$350)*(TX_ML!L$2:L$350))</f>
        <v>0</v>
      </c>
      <c r="H154" s="579">
        <f>SUMPRODUCT(($G$2=TX_ML!$E$2:$E$350)*(TX_ML!M$2:M$350))</f>
        <v>0</v>
      </c>
      <c r="I154" s="579">
        <f>SUMPRODUCT(($G$2=TX_ML!$E$2:$E$350)*(TX_ML!N$2:N$350))</f>
        <v>0</v>
      </c>
      <c r="J154" s="579">
        <f>SUMPRODUCT(($G$2=TX_ML!$E$2:$E$350)*(TX_ML!O$2:O$350))</f>
        <v>0</v>
      </c>
      <c r="K154" s="579">
        <f>SUMPRODUCT(($G$2=TX_ML!$E$2:$E$350)*(TX_ML!P$2:P$350))</f>
        <v>0</v>
      </c>
      <c r="L154" s="579">
        <f>SUMPRODUCT(($G$2=TX_ML!$E$2:$E$350)*(TX_ML!Q$2:Q$350))</f>
        <v>0</v>
      </c>
      <c r="M154" s="579">
        <f>SUMPRODUCT(($G$2=TX_ML!$E$2:$E$350)*(TX_ML!R$2:R$350))</f>
        <v>0</v>
      </c>
      <c r="N154" s="579">
        <f>SUMPRODUCT(($G$2=TX_ML!$E$2:$E$350)*(TX_ML!S$2:S$350))</f>
        <v>0</v>
      </c>
      <c r="O154" s="579">
        <f>SUMPRODUCT(($G$2=TX_ML!$E$2:$E$350)*(TX_ML!T$2:T$350))</f>
        <v>0</v>
      </c>
      <c r="P154" s="594" t="str">
        <f>IF(SUM(C154:O154)=0,"subtotal",SUM(C154:O154))</f>
        <v>subtotal</v>
      </c>
    </row>
    <row r="155" spans="1:17" ht="15">
      <c r="A155" s="87"/>
      <c r="B155" s="29"/>
      <c r="C155" s="25"/>
      <c r="D155" s="25"/>
      <c r="E155" s="25"/>
      <c r="F155" s="25"/>
      <c r="G155" s="25"/>
      <c r="H155" s="25"/>
      <c r="I155" s="25"/>
      <c r="J155" s="25"/>
      <c r="K155" s="25"/>
      <c r="L155" s="25"/>
      <c r="M155" s="25"/>
      <c r="N155" s="25"/>
      <c r="O155" s="25"/>
      <c r="P155" s="181"/>
    </row>
    <row r="156" spans="1:17" ht="9" customHeight="1">
      <c r="A156" s="87"/>
      <c r="B156" s="184"/>
      <c r="C156" s="183"/>
      <c r="D156" s="223"/>
      <c r="E156" s="183"/>
      <c r="F156" s="223"/>
      <c r="G156" s="183"/>
      <c r="H156" s="223"/>
      <c r="I156" s="183"/>
      <c r="J156" s="223"/>
      <c r="K156" s="183"/>
      <c r="L156" s="223"/>
      <c r="M156" s="183"/>
      <c r="N156" s="223"/>
      <c r="O156" s="223"/>
      <c r="P156" s="182"/>
    </row>
    <row r="157" spans="1:17" ht="30" customHeight="1">
      <c r="A157" s="87"/>
      <c r="B157" s="99" t="s">
        <v>39</v>
      </c>
      <c r="C157" s="579">
        <f>SUMPRODUCT(($G$2=TX_ML!$E$2:$E$350)*(TX_ML!V$2:V$350))</f>
        <v>0</v>
      </c>
      <c r="D157" s="579">
        <f>SUMPRODUCT(($G$2=TX_ML!$E$2:$E$350)*(TX_ML!W$2:W$350))</f>
        <v>0</v>
      </c>
      <c r="E157" s="579">
        <f>SUMPRODUCT(($G$2=TX_ML!$E$2:$E$350)*(TX_ML!X$2:X$350))</f>
        <v>0</v>
      </c>
      <c r="F157" s="579">
        <f>SUMPRODUCT(($G$2=TX_ML!$E$2:$E$350)*(TX_ML!Y$2:Y$350))</f>
        <v>0</v>
      </c>
      <c r="G157" s="579">
        <f>SUMPRODUCT(($G$2=TX_ML!$E$2:$E$350)*(TX_ML!Z$2:Z$350))</f>
        <v>0</v>
      </c>
      <c r="H157" s="579">
        <f>SUMPRODUCT(($G$2=TX_ML!$E$2:$E$350)*(TX_ML!AA$2:AA$350))</f>
        <v>0</v>
      </c>
      <c r="I157" s="579">
        <f>SUMPRODUCT(($G$2=TX_ML!$E$2:$E$350)*(TX_ML!AB$2:AB$350))</f>
        <v>0</v>
      </c>
      <c r="J157" s="579">
        <f>SUMPRODUCT(($G$2=TX_ML!$E$2:$E$350)*(TX_ML!AC$2:AC$350))</f>
        <v>0</v>
      </c>
      <c r="K157" s="579">
        <f>SUMPRODUCT(($G$2=TX_ML!$E$2:$E$350)*(TX_ML!AD$2:AD$350))</f>
        <v>0</v>
      </c>
      <c r="L157" s="579">
        <f>SUMPRODUCT(($G$2=TX_ML!$E$2:$E$350)*(TX_ML!AE$2:AE$350))</f>
        <v>0</v>
      </c>
      <c r="M157" s="579">
        <f>SUMPRODUCT(($G$2=TX_ML!$E$2:$E$350)*(TX_ML!AF$2:AF$350))</f>
        <v>0</v>
      </c>
      <c r="N157" s="579">
        <f>SUMPRODUCT(($G$2=TX_ML!$E$2:$E$350)*(TX_ML!AG$2:AG$350))</f>
        <v>0</v>
      </c>
      <c r="O157" s="579">
        <f>SUMPRODUCT(($G$2=TX_ML!$E$2:$E$350)*(TX_ML!AH$2:AH$350))</f>
        <v>0</v>
      </c>
      <c r="P157" s="594" t="str">
        <f>IF(SUM(C157:O157)=0,"subtotal",SUM(C157:O157))</f>
        <v>subtotal</v>
      </c>
    </row>
    <row r="158" spans="1:17" ht="15">
      <c r="A158" s="87"/>
      <c r="B158" s="29"/>
      <c r="C158" s="25"/>
      <c r="D158" s="25"/>
      <c r="E158" s="25"/>
      <c r="F158" s="25"/>
      <c r="G158" s="25"/>
      <c r="H158" s="25"/>
      <c r="I158" s="25"/>
      <c r="J158" s="25"/>
      <c r="K158" s="25"/>
      <c r="L158" s="25"/>
      <c r="M158" s="25"/>
      <c r="N158" s="25"/>
      <c r="O158" s="25"/>
      <c r="P158" s="181"/>
    </row>
    <row r="159" spans="1:17" ht="9.75" customHeight="1">
      <c r="A159" s="87"/>
      <c r="B159" s="260"/>
      <c r="C159" s="259"/>
      <c r="D159" s="258"/>
      <c r="E159" s="258"/>
      <c r="F159" s="258"/>
      <c r="G159" s="258"/>
      <c r="H159" s="258"/>
      <c r="I159" s="258"/>
      <c r="J159" s="258"/>
      <c r="K159" s="258"/>
      <c r="L159" s="258"/>
      <c r="M159" s="258"/>
      <c r="N159" s="258"/>
      <c r="O159" s="258"/>
      <c r="P159" s="241"/>
    </row>
    <row r="160" spans="1:17" ht="27" customHeight="1">
      <c r="A160" s="87"/>
      <c r="B160" s="152" t="s">
        <v>33</v>
      </c>
      <c r="C160" s="594" t="str">
        <f>IF(SUM(C154:O154,C157:O157)=0,"subtotal",SUM(C154:O154,C157:O157))</f>
        <v>subtotal</v>
      </c>
      <c r="D160" s="167"/>
      <c r="E160" s="167"/>
      <c r="F160" s="167"/>
      <c r="G160" s="167"/>
      <c r="H160" s="167"/>
      <c r="I160" s="167"/>
      <c r="J160" s="167"/>
      <c r="K160" s="167"/>
      <c r="L160" s="167"/>
      <c r="M160" s="167"/>
      <c r="N160" s="167"/>
      <c r="O160" s="167"/>
      <c r="P160" s="185"/>
    </row>
    <row r="161" spans="1:17" ht="9" customHeight="1">
      <c r="A161" s="87"/>
      <c r="B161" s="302"/>
      <c r="C161" s="180"/>
      <c r="D161" s="167"/>
      <c r="E161" s="167"/>
      <c r="F161" s="167"/>
      <c r="G161" s="167"/>
      <c r="H161" s="167"/>
      <c r="I161" s="167"/>
      <c r="J161" s="167"/>
      <c r="K161" s="167"/>
      <c r="L161" s="167"/>
      <c r="M161" s="167"/>
      <c r="N161" s="167"/>
      <c r="O161" s="167"/>
      <c r="P161" s="185"/>
    </row>
    <row r="162" spans="1:17" ht="21" customHeight="1">
      <c r="A162" s="87"/>
      <c r="B162" s="1055" t="s">
        <v>1710</v>
      </c>
      <c r="C162" s="1056"/>
      <c r="D162" s="1056"/>
      <c r="E162" s="1056"/>
      <c r="F162" s="1056"/>
      <c r="G162" s="1056"/>
      <c r="H162" s="1056"/>
      <c r="I162" s="1056"/>
      <c r="J162" s="1056"/>
      <c r="K162" s="1056"/>
      <c r="L162" s="1056"/>
      <c r="M162" s="1056"/>
      <c r="N162" s="1056"/>
      <c r="O162" s="1056"/>
      <c r="P162" s="1057"/>
      <c r="Q162" s="102"/>
    </row>
    <row r="163" spans="1:17" s="102" customFormat="1" ht="28.5">
      <c r="A163" s="87"/>
      <c r="B163" s="278"/>
      <c r="C163" s="163" t="s">
        <v>5</v>
      </c>
      <c r="D163" s="279" t="s">
        <v>9</v>
      </c>
      <c r="E163" s="280" t="s">
        <v>113</v>
      </c>
      <c r="F163" s="280" t="s">
        <v>1939</v>
      </c>
      <c r="G163" s="281" t="s">
        <v>114</v>
      </c>
      <c r="H163" s="281" t="s">
        <v>115</v>
      </c>
      <c r="I163" s="281" t="s">
        <v>116</v>
      </c>
      <c r="J163" s="279" t="s">
        <v>75</v>
      </c>
      <c r="K163" s="279" t="s">
        <v>76</v>
      </c>
      <c r="L163" s="159" t="s">
        <v>77</v>
      </c>
      <c r="M163" s="279" t="s">
        <v>78</v>
      </c>
      <c r="N163" s="279" t="s">
        <v>79</v>
      </c>
      <c r="O163" s="279" t="s">
        <v>80</v>
      </c>
      <c r="P163" s="282"/>
      <c r="Q163" s="1"/>
    </row>
    <row r="164" spans="1:17" ht="9.75" customHeight="1">
      <c r="B164" s="187"/>
      <c r="C164" s="186"/>
      <c r="D164" s="166"/>
      <c r="E164" s="186"/>
      <c r="F164" s="166"/>
      <c r="G164" s="186"/>
      <c r="H164" s="166"/>
      <c r="I164" s="186"/>
      <c r="J164" s="166"/>
      <c r="K164" s="186"/>
      <c r="L164" s="166"/>
      <c r="M164" s="186"/>
      <c r="N164" s="166"/>
      <c r="O164" s="166"/>
      <c r="P164" s="185"/>
    </row>
    <row r="165" spans="1:17" ht="29.25" customHeight="1">
      <c r="B165" s="99" t="s">
        <v>37</v>
      </c>
      <c r="C165" s="579">
        <f>SUMPRODUCT(($G$2=TX_ML!$E$2:$E$350)*(TX_ML!AK$2:AK$350))</f>
        <v>0</v>
      </c>
      <c r="D165" s="579">
        <f>SUMPRODUCT(($G$2=TX_ML!$E$2:$E$350)*(TX_ML!AL$2:AL$350))</f>
        <v>0</v>
      </c>
      <c r="E165" s="579">
        <f>SUMPRODUCT(($G$2=TX_ML!$E$2:$E$350)*(TX_ML!AM$2:AM$350))</f>
        <v>0</v>
      </c>
      <c r="F165" s="579">
        <f>SUMPRODUCT(($G$2=TX_ML!$E$2:$E$350)*(TX_ML!AN$2:AN$350))</f>
        <v>0</v>
      </c>
      <c r="G165" s="579">
        <f>SUMPRODUCT(($G$2=TX_ML!$E$2:$E$350)*(TX_ML!AO$2:AO$350))</f>
        <v>0</v>
      </c>
      <c r="H165" s="579">
        <f>SUMPRODUCT(($G$2=TX_ML!$E$2:$E$350)*(TX_ML!AP$2:AP$350))</f>
        <v>0</v>
      </c>
      <c r="I165" s="579">
        <f>SUMPRODUCT(($G$2=TX_ML!$E$2:$E$350)*(TX_ML!AQ$2:AQ$350))</f>
        <v>0</v>
      </c>
      <c r="J165" s="579">
        <f>SUMPRODUCT(($G$2=TX_ML!$E$2:$E$350)*(TX_ML!AR$2:AR$350))</f>
        <v>0</v>
      </c>
      <c r="K165" s="579">
        <f>SUMPRODUCT(($G$2=TX_ML!$E$2:$E$350)*(TX_ML!AS$2:AS$350))</f>
        <v>0</v>
      </c>
      <c r="L165" s="579">
        <f>SUMPRODUCT(($G$2=TX_ML!$E$2:$E$350)*(TX_ML!AT$2:AT$350))</f>
        <v>0</v>
      </c>
      <c r="M165" s="579">
        <f>SUMPRODUCT(($G$2=TX_ML!$E$2:$E$350)*(TX_ML!AU$2:AU$350))</f>
        <v>0</v>
      </c>
      <c r="N165" s="579">
        <f>SUMPRODUCT(($G$2=TX_ML!$E$2:$E$350)*(TX_ML!AV$2:AV$350))</f>
        <v>0</v>
      </c>
      <c r="O165" s="579">
        <f>SUMPRODUCT(($G$2=TX_ML!$E$2:$E$350)*(TX_ML!AW$2:AW$350))</f>
        <v>0</v>
      </c>
      <c r="P165" s="594" t="str">
        <f>IF(SUM(C165:O165)=0,"subtotal",SUM(C165:O165))</f>
        <v>subtotal</v>
      </c>
    </row>
    <row r="166" spans="1:17" ht="8.25" customHeight="1">
      <c r="B166" s="29"/>
      <c r="C166" s="25"/>
      <c r="D166" s="25"/>
      <c r="E166" s="25"/>
      <c r="F166" s="25"/>
      <c r="G166" s="25"/>
      <c r="H166" s="25"/>
      <c r="I166" s="25"/>
      <c r="J166" s="25"/>
      <c r="K166" s="25"/>
      <c r="L166" s="25"/>
      <c r="M166" s="25"/>
      <c r="N166" s="25"/>
      <c r="O166" s="25"/>
      <c r="P166" s="181"/>
    </row>
    <row r="167" spans="1:17" ht="9.75" customHeight="1">
      <c r="B167" s="184"/>
      <c r="C167" s="183"/>
      <c r="D167" s="223"/>
      <c r="E167" s="183"/>
      <c r="F167" s="223"/>
      <c r="G167" s="183"/>
      <c r="H167" s="223"/>
      <c r="I167" s="183"/>
      <c r="J167" s="223"/>
      <c r="K167" s="183"/>
      <c r="L167" s="223"/>
      <c r="M167" s="183"/>
      <c r="N167" s="223"/>
      <c r="O167" s="223"/>
      <c r="P167" s="182"/>
      <c r="Q167" s="87"/>
    </row>
    <row r="168" spans="1:17" s="87" customFormat="1" ht="29.25" customHeight="1">
      <c r="A168" s="1"/>
      <c r="B168" s="99" t="s">
        <v>39</v>
      </c>
      <c r="C168" s="579">
        <f>SUMPRODUCT(($G$2=TX_ML!$E$2:$E$350)*(TX_ML!AY$2:AY$350))</f>
        <v>0</v>
      </c>
      <c r="D168" s="579">
        <f>SUMPRODUCT(($G$2=TX_ML!$E$2:$E$350)*(TX_ML!AZ$2:AZ$350))</f>
        <v>0</v>
      </c>
      <c r="E168" s="579">
        <f>SUMPRODUCT(($G$2=TX_ML!$E$2:$E$350)*(TX_ML!BA$2:BA$350))</f>
        <v>0</v>
      </c>
      <c r="F168" s="579">
        <f>SUMPRODUCT(($G$2=TX_ML!$E$2:$E$350)*(TX_ML!BB$2:BB$350))</f>
        <v>0</v>
      </c>
      <c r="G168" s="579">
        <f>SUMPRODUCT(($G$2=TX_ML!$E$2:$E$350)*(TX_ML!BC$2:BC$350))</f>
        <v>0</v>
      </c>
      <c r="H168" s="579">
        <f>SUMPRODUCT(($G$2=TX_ML!$E$2:$E$350)*(TX_ML!BD$2:BD$350))</f>
        <v>0</v>
      </c>
      <c r="I168" s="579">
        <f>SUMPRODUCT(($G$2=TX_ML!$E$2:$E$350)*(TX_ML!BE$2:BE$350))</f>
        <v>0</v>
      </c>
      <c r="J168" s="579">
        <f>SUMPRODUCT(($G$2=TX_ML!$E$2:$E$350)*(TX_ML!BF$2:BF$350))</f>
        <v>0</v>
      </c>
      <c r="K168" s="579">
        <f>SUMPRODUCT(($G$2=TX_ML!$E$2:$E$350)*(TX_ML!BG$2:BG$350))</f>
        <v>0</v>
      </c>
      <c r="L168" s="579">
        <f>SUMPRODUCT(($G$2=TX_ML!$E$2:$E$350)*(TX_ML!BH$2:BH$350))</f>
        <v>0</v>
      </c>
      <c r="M168" s="579">
        <f>SUMPRODUCT(($G$2=TX_ML!$E$2:$E$350)*(TX_ML!BI$2:BI$350))</f>
        <v>0</v>
      </c>
      <c r="N168" s="579">
        <f>SUMPRODUCT(($G$2=TX_ML!$E$2:$E$350)*(TX_ML!BJ$2:BJ$350))</f>
        <v>0</v>
      </c>
      <c r="O168" s="579">
        <f>SUMPRODUCT(($G$2=TX_ML!$E$2:$E$350)*(TX_ML!BK$2:BK$350))</f>
        <v>0</v>
      </c>
      <c r="P168" s="594" t="str">
        <f>IF(SUM(C168:O168)=0,"subtotal",SUM(C168:O168))</f>
        <v>subtotal</v>
      </c>
      <c r="Q168" s="1"/>
    </row>
    <row r="169" spans="1:17" ht="6.75" customHeight="1">
      <c r="B169" s="29"/>
      <c r="C169" s="25"/>
      <c r="D169" s="25"/>
      <c r="E169" s="25"/>
      <c r="F169" s="25"/>
      <c r="G169" s="25"/>
      <c r="H169" s="25"/>
      <c r="I169" s="25"/>
      <c r="J169" s="25"/>
      <c r="K169" s="25"/>
      <c r="L169" s="25"/>
      <c r="M169" s="25"/>
      <c r="N169" s="25"/>
      <c r="O169" s="25"/>
      <c r="P169" s="181"/>
    </row>
    <row r="170" spans="1:17" ht="8.25" customHeight="1">
      <c r="B170" s="260"/>
      <c r="C170" s="259"/>
      <c r="D170" s="258"/>
      <c r="E170" s="258"/>
      <c r="F170" s="258"/>
      <c r="G170" s="258"/>
      <c r="H170" s="258"/>
      <c r="I170" s="258"/>
      <c r="J170" s="258"/>
      <c r="K170" s="258"/>
      <c r="L170" s="258"/>
      <c r="M170" s="258"/>
      <c r="N170" s="258"/>
      <c r="O170" s="258"/>
      <c r="P170" s="241"/>
    </row>
    <row r="171" spans="1:17" ht="27.75" customHeight="1">
      <c r="B171" s="152" t="s">
        <v>33</v>
      </c>
      <c r="C171" s="594" t="str">
        <f>IF(SUM(C165:O165,C168:O168)=0,"subtotal",SUM(C165:O165,C168:O168))</f>
        <v>subtotal</v>
      </c>
      <c r="D171" s="167"/>
      <c r="E171" s="167"/>
      <c r="F171" s="167"/>
      <c r="G171" s="167"/>
      <c r="H171" s="167"/>
      <c r="I171" s="167"/>
      <c r="J171" s="167"/>
      <c r="K171" s="167"/>
      <c r="L171" s="167"/>
      <c r="M171" s="167"/>
      <c r="N171" s="167"/>
      <c r="O171" s="167"/>
      <c r="P171" s="185"/>
    </row>
    <row r="172" spans="1:17" ht="6.75" customHeight="1">
      <c r="A172" s="87"/>
      <c r="B172" s="302"/>
      <c r="C172" s="180"/>
      <c r="D172" s="167"/>
      <c r="E172" s="167"/>
      <c r="F172" s="167"/>
      <c r="G172" s="167"/>
      <c r="H172" s="167"/>
      <c r="I172" s="167"/>
      <c r="J172" s="167"/>
      <c r="K172" s="167"/>
      <c r="L172" s="167"/>
      <c r="M172" s="167"/>
      <c r="N172" s="167"/>
      <c r="O172" s="167"/>
      <c r="P172" s="185"/>
    </row>
    <row r="173" spans="1:17" ht="28.5" customHeight="1">
      <c r="B173" s="1055" t="s">
        <v>1972</v>
      </c>
      <c r="C173" s="1056"/>
      <c r="D173" s="1056"/>
      <c r="E173" s="1056"/>
      <c r="F173" s="1056"/>
      <c r="G173" s="1056"/>
      <c r="H173" s="1056"/>
      <c r="I173" s="1056"/>
      <c r="J173" s="1056"/>
      <c r="K173" s="1056"/>
      <c r="L173" s="1056"/>
      <c r="M173" s="1056"/>
      <c r="N173" s="1056"/>
      <c r="O173" s="1056"/>
      <c r="P173" s="1057"/>
    </row>
    <row r="174" spans="1:17" ht="28.5">
      <c r="B174" s="278"/>
      <c r="C174" s="163" t="s">
        <v>5</v>
      </c>
      <c r="D174" s="279" t="s">
        <v>9</v>
      </c>
      <c r="E174" s="280" t="s">
        <v>113</v>
      </c>
      <c r="F174" s="280" t="s">
        <v>1939</v>
      </c>
      <c r="G174" s="281" t="s">
        <v>114</v>
      </c>
      <c r="H174" s="281" t="s">
        <v>115</v>
      </c>
      <c r="I174" s="281" t="s">
        <v>116</v>
      </c>
      <c r="J174" s="279" t="s">
        <v>75</v>
      </c>
      <c r="K174" s="279" t="s">
        <v>76</v>
      </c>
      <c r="L174" s="159" t="s">
        <v>77</v>
      </c>
      <c r="M174" s="279" t="s">
        <v>78</v>
      </c>
      <c r="N174" s="279" t="s">
        <v>79</v>
      </c>
      <c r="O174" s="279" t="s">
        <v>80</v>
      </c>
      <c r="P174" s="282"/>
    </row>
    <row r="175" spans="1:17">
      <c r="B175" s="187"/>
      <c r="C175" s="186"/>
      <c r="D175" s="166"/>
      <c r="E175" s="186"/>
      <c r="F175" s="166"/>
      <c r="G175" s="186"/>
      <c r="H175" s="166"/>
      <c r="I175" s="186"/>
      <c r="J175" s="166"/>
      <c r="K175" s="186"/>
      <c r="L175" s="166"/>
      <c r="M175" s="186"/>
      <c r="N175" s="166"/>
      <c r="O175" s="166"/>
      <c r="P175" s="185"/>
    </row>
    <row r="176" spans="1:17" ht="36" customHeight="1">
      <c r="B176" s="99" t="s">
        <v>37</v>
      </c>
      <c r="C176" s="579">
        <f>SUMPRODUCT(($G$2=TX_ML!$E$2:$E$350)*(TX_ML!BN$2:BN$350))</f>
        <v>0</v>
      </c>
      <c r="D176" s="579">
        <f>SUMPRODUCT(($G$2=TX_ML!$E$2:$E$350)*(TX_ML!BO$2:BO$350))</f>
        <v>0</v>
      </c>
      <c r="E176" s="579">
        <f>SUMPRODUCT(($G$2=TX_ML!$E$2:$E$350)*(TX_ML!BP$2:BP$350))</f>
        <v>0</v>
      </c>
      <c r="F176" s="579">
        <f>SUMPRODUCT(($G$2=TX_ML!$E$2:$E$350)*(TX_ML!BQ$2:BQ$350))</f>
        <v>0</v>
      </c>
      <c r="G176" s="579">
        <f>SUMPRODUCT(($G$2=TX_ML!$E$2:$E$350)*(TX_ML!BR$2:BR$350))</f>
        <v>0</v>
      </c>
      <c r="H176" s="579">
        <f>SUMPRODUCT(($G$2=TX_ML!$E$2:$E$350)*(TX_ML!BS$2:BS$350))</f>
        <v>0</v>
      </c>
      <c r="I176" s="579">
        <f>SUMPRODUCT(($G$2=TX_ML!$E$2:$E$350)*(TX_ML!BT$2:BT$350))</f>
        <v>0</v>
      </c>
      <c r="J176" s="579">
        <f>SUMPRODUCT(($G$2=TX_ML!$E$2:$E$350)*(TX_ML!BU$2:BU$350))</f>
        <v>0</v>
      </c>
      <c r="K176" s="579">
        <f>SUMPRODUCT(($G$2=TX_ML!$E$2:$E$350)*(TX_ML!BV$2:BV$350))</f>
        <v>0</v>
      </c>
      <c r="L176" s="579">
        <f>SUMPRODUCT(($G$2=TX_ML!$E$2:$E$350)*(TX_ML!BW$2:BW$350))</f>
        <v>0</v>
      </c>
      <c r="M176" s="579">
        <f>SUMPRODUCT(($G$2=TX_ML!$E$2:$E$350)*(TX_ML!BX$2:BX$350))</f>
        <v>0</v>
      </c>
      <c r="N176" s="579">
        <f>SUMPRODUCT(($G$2=TX_ML!$E$2:$E$350)*(TX_ML!BY$2:BY$350))</f>
        <v>0</v>
      </c>
      <c r="O176" s="579">
        <f>SUMPRODUCT(($G$2=TX_ML!$E$2:$E$350)*(TX_ML!BZ$2:BZ$350))</f>
        <v>0</v>
      </c>
      <c r="P176" s="594" t="str">
        <f>IF(SUM(C176:O176)=0,"subtotal",SUM(C176:O176))</f>
        <v>subtotal</v>
      </c>
      <c r="Q176" s="87"/>
    </row>
    <row r="177" spans="1:17" s="87" customFormat="1" ht="15" customHeight="1">
      <c r="A177" s="1"/>
      <c r="B177" s="29"/>
      <c r="C177" s="25"/>
      <c r="D177" s="25"/>
      <c r="E177" s="25"/>
      <c r="F177" s="25"/>
      <c r="G177" s="25"/>
      <c r="H177" s="25"/>
      <c r="I177" s="25"/>
      <c r="J177" s="25"/>
      <c r="K177" s="25"/>
      <c r="L177" s="25"/>
      <c r="M177" s="25"/>
      <c r="N177" s="25"/>
      <c r="O177" s="25"/>
      <c r="P177" s="181"/>
      <c r="Q177" s="1"/>
    </row>
    <row r="178" spans="1:17" ht="14.25" customHeight="1">
      <c r="B178" s="184"/>
      <c r="C178" s="183"/>
      <c r="D178" s="223"/>
      <c r="E178" s="183"/>
      <c r="F178" s="223"/>
      <c r="G178" s="183"/>
      <c r="H178" s="223"/>
      <c r="I178" s="183"/>
      <c r="J178" s="223"/>
      <c r="K178" s="183"/>
      <c r="L178" s="223"/>
      <c r="M178" s="183"/>
      <c r="N178" s="223"/>
      <c r="O178" s="223"/>
      <c r="P178" s="182"/>
    </row>
    <row r="179" spans="1:17" ht="28.5" customHeight="1">
      <c r="B179" s="99" t="s">
        <v>39</v>
      </c>
      <c r="C179" s="579">
        <f>SUMPRODUCT(($G$2=TX_ML!$E$2:$E$350)*(TX_ML!CB$2:CB$350))</f>
        <v>0</v>
      </c>
      <c r="D179" s="579">
        <f>SUMPRODUCT(($G$2=TX_ML!$E$2:$E$350)*(TX_ML!CC$2:CC$350))</f>
        <v>0</v>
      </c>
      <c r="E179" s="579">
        <f>SUMPRODUCT(($G$2=TX_ML!$E$2:$E$350)*(TX_ML!CD$2:CD$350))</f>
        <v>0</v>
      </c>
      <c r="F179" s="579">
        <f>SUMPRODUCT(($G$2=TX_ML!$E$2:$E$350)*(TX_ML!CE$2:CE$350))</f>
        <v>0</v>
      </c>
      <c r="G179" s="579">
        <f>SUMPRODUCT(($G$2=TX_ML!$E$2:$E$350)*(TX_ML!CF$2:CF$350))</f>
        <v>0</v>
      </c>
      <c r="H179" s="579">
        <f>SUMPRODUCT(($G$2=TX_ML!$E$2:$E$350)*(TX_ML!CG$2:CG$350))</f>
        <v>0</v>
      </c>
      <c r="I179" s="579">
        <f>SUMPRODUCT(($G$2=TX_ML!$E$2:$E$350)*(TX_ML!CH$2:CH$350))</f>
        <v>0</v>
      </c>
      <c r="J179" s="579">
        <f>SUMPRODUCT(($G$2=TX_ML!$E$2:$E$350)*(TX_ML!CI$2:CI$350))</f>
        <v>0</v>
      </c>
      <c r="K179" s="579">
        <f>SUMPRODUCT(($G$2=TX_ML!$E$2:$E$350)*(TX_ML!CJ$2:CJ$350))</f>
        <v>0</v>
      </c>
      <c r="L179" s="579">
        <f>SUMPRODUCT(($G$2=TX_ML!$E$2:$E$350)*(TX_ML!CK$2:CK$350))</f>
        <v>0</v>
      </c>
      <c r="M179" s="579">
        <f>SUMPRODUCT(($G$2=TX_ML!$E$2:$E$350)*(TX_ML!CL$2:CL$350))</f>
        <v>0</v>
      </c>
      <c r="N179" s="579">
        <f>SUMPRODUCT(($G$2=TX_ML!$E$2:$E$350)*(TX_ML!CM$2:CM$350))</f>
        <v>0</v>
      </c>
      <c r="O179" s="579">
        <f>SUMPRODUCT(($G$2=TX_ML!$E$2:$E$350)*(TX_ML!CN$2:CN$350))</f>
        <v>0</v>
      </c>
      <c r="P179" s="594" t="str">
        <f>IF(SUM(C179:O179)=0,"subtotal",SUM(C179:O179))</f>
        <v>subtotal</v>
      </c>
    </row>
    <row r="180" spans="1:17" ht="9.75" customHeight="1">
      <c r="B180" s="29"/>
      <c r="C180" s="25"/>
      <c r="D180" s="25"/>
      <c r="E180" s="25"/>
      <c r="F180" s="25"/>
      <c r="G180" s="25"/>
      <c r="H180" s="25"/>
      <c r="I180" s="25"/>
      <c r="J180" s="25"/>
      <c r="K180" s="25"/>
      <c r="L180" s="25"/>
      <c r="M180" s="25"/>
      <c r="N180" s="25"/>
      <c r="O180" s="25"/>
      <c r="P180" s="181"/>
    </row>
    <row r="181" spans="1:17" ht="10.5" customHeight="1">
      <c r="B181" s="265"/>
      <c r="C181" s="31"/>
      <c r="D181" s="199"/>
      <c r="E181" s="199"/>
      <c r="F181" s="199"/>
      <c r="G181" s="199"/>
      <c r="H181" s="199"/>
      <c r="I181" s="199"/>
      <c r="J181" s="199"/>
      <c r="K181" s="199"/>
      <c r="L181" s="199"/>
      <c r="M181" s="199"/>
      <c r="N181" s="199"/>
      <c r="O181" s="199"/>
      <c r="P181" s="222"/>
    </row>
    <row r="182" spans="1:17" ht="29.25" customHeight="1">
      <c r="A182" s="102"/>
      <c r="B182" s="99" t="s">
        <v>33</v>
      </c>
      <c r="C182" s="594" t="str">
        <f>IF(SUM(C176:O176,C179:O179)=0,"subtotal",SUM(C176:O176,C179:O179))</f>
        <v>subtotal</v>
      </c>
      <c r="D182" s="167"/>
      <c r="E182" s="167"/>
      <c r="F182" s="167"/>
      <c r="G182" s="167"/>
      <c r="H182" s="167"/>
      <c r="I182" s="167"/>
      <c r="J182" s="167"/>
      <c r="K182" s="167"/>
      <c r="L182" s="167"/>
      <c r="M182" s="167"/>
      <c r="N182" s="167"/>
      <c r="O182" s="167"/>
      <c r="P182" s="197"/>
    </row>
    <row r="183" spans="1:17" ht="11.25" customHeight="1">
      <c r="B183" s="303"/>
      <c r="C183" s="83"/>
      <c r="D183" s="268"/>
      <c r="E183" s="268"/>
      <c r="F183" s="268"/>
      <c r="G183" s="268"/>
      <c r="H183" s="268"/>
      <c r="I183" s="268"/>
      <c r="J183" s="268"/>
      <c r="K183" s="268"/>
      <c r="L183" s="268"/>
      <c r="M183" s="268"/>
      <c r="N183" s="268"/>
      <c r="O183" s="268"/>
      <c r="P183" s="245"/>
    </row>
    <row r="184" spans="1:17" ht="28.5" customHeight="1">
      <c r="B184" s="1055" t="s">
        <v>1973</v>
      </c>
      <c r="C184" s="1056"/>
      <c r="D184" s="1056"/>
      <c r="E184" s="1056"/>
      <c r="F184" s="1056"/>
      <c r="G184" s="1056"/>
      <c r="H184" s="1056"/>
      <c r="I184" s="1056"/>
      <c r="J184" s="1056"/>
      <c r="K184" s="1056"/>
      <c r="L184" s="1056"/>
      <c r="M184" s="1056"/>
      <c r="N184" s="1056"/>
      <c r="O184" s="1056"/>
      <c r="P184" s="1057"/>
    </row>
    <row r="185" spans="1:17" ht="28.5">
      <c r="B185" s="278"/>
      <c r="C185" s="277" t="s">
        <v>5</v>
      </c>
      <c r="D185" s="764" t="s">
        <v>9</v>
      </c>
      <c r="E185" s="280" t="s">
        <v>113</v>
      </c>
      <c r="F185" s="280" t="s">
        <v>1939</v>
      </c>
      <c r="G185" s="281" t="s">
        <v>114</v>
      </c>
      <c r="H185" s="281" t="s">
        <v>115</v>
      </c>
      <c r="I185" s="281" t="s">
        <v>116</v>
      </c>
      <c r="J185" s="764" t="s">
        <v>75</v>
      </c>
      <c r="K185" s="764" t="s">
        <v>76</v>
      </c>
      <c r="L185" s="159" t="s">
        <v>77</v>
      </c>
      <c r="M185" s="764" t="s">
        <v>78</v>
      </c>
      <c r="N185" s="764" t="s">
        <v>79</v>
      </c>
      <c r="O185" s="764" t="s">
        <v>80</v>
      </c>
      <c r="P185" s="282"/>
    </row>
    <row r="186" spans="1:17">
      <c r="B186" s="187"/>
      <c r="C186" s="186"/>
      <c r="D186" s="765"/>
      <c r="E186" s="186"/>
      <c r="F186" s="765"/>
      <c r="G186" s="186"/>
      <c r="H186" s="765"/>
      <c r="I186" s="186"/>
      <c r="J186" s="765"/>
      <c r="K186" s="186"/>
      <c r="L186" s="765"/>
      <c r="M186" s="186"/>
      <c r="N186" s="765"/>
      <c r="O186" s="765"/>
      <c r="P186" s="185"/>
    </row>
    <row r="187" spans="1:17" ht="36" customHeight="1">
      <c r="B187" s="763" t="s">
        <v>37</v>
      </c>
      <c r="C187" s="579">
        <f>SUMPRODUCT(($G$2=TX_ML!$E$2:$E$350)*(TX_ML!MR$2:MR$350))</f>
        <v>0</v>
      </c>
      <c r="D187" s="579">
        <f>SUMPRODUCT(($G$2=TX_ML!$E$2:$E$350)*(TX_ML!MS$2:MS$350))</f>
        <v>0</v>
      </c>
      <c r="E187" s="579">
        <f>SUMPRODUCT(($G$2=TX_ML!$E$2:$E$350)*(TX_ML!MT$2:MT$350))</f>
        <v>0</v>
      </c>
      <c r="F187" s="579">
        <f>SUMPRODUCT(($G$2=TX_ML!$E$2:$E$350)*(TX_ML!MU$2:MU$350))</f>
        <v>0</v>
      </c>
      <c r="G187" s="579">
        <f>SUMPRODUCT(($G$2=TX_ML!$E$2:$E$350)*(TX_ML!MV$2:MV$350))</f>
        <v>0</v>
      </c>
      <c r="H187" s="579">
        <f>SUMPRODUCT(($G$2=TX_ML!$E$2:$E$350)*(TX_ML!MW$2:MW$350))</f>
        <v>0</v>
      </c>
      <c r="I187" s="579">
        <f>SUMPRODUCT(($G$2=TX_ML!$E$2:$E$350)*(TX_ML!MX$2:MX$350))</f>
        <v>0</v>
      </c>
      <c r="J187" s="579">
        <f>SUMPRODUCT(($G$2=TX_ML!$E$2:$E$350)*(TX_ML!MY$2:MY$350))</f>
        <v>0</v>
      </c>
      <c r="K187" s="579">
        <f>SUMPRODUCT(($G$2=TX_ML!$E$2:$E$350)*(TX_ML!MZ$2:MZ$350))</f>
        <v>0</v>
      </c>
      <c r="L187" s="579">
        <f>SUMPRODUCT(($G$2=TX_ML!$E$2:$E$350)*(TX_ML!NA$2:NA$350))</f>
        <v>0</v>
      </c>
      <c r="M187" s="579">
        <f>SUMPRODUCT(($G$2=TX_ML!$E$2:$E$350)*(TX_ML!NB$2:NB$350))</f>
        <v>0</v>
      </c>
      <c r="N187" s="579">
        <f>SUMPRODUCT(($G$2=TX_ML!$E$2:$E$350)*(TX_ML!NC$2:NC$350))</f>
        <v>0</v>
      </c>
      <c r="O187" s="579">
        <f>SUMPRODUCT(($G$2=TX_ML!$E$2:$E$350)*(TX_ML!ND$2:ND$350))</f>
        <v>0</v>
      </c>
      <c r="P187" s="594" t="str">
        <f>IF(SUM(C187:O187)=0,"subtotal",SUM(C187:O187))</f>
        <v>subtotal</v>
      </c>
      <c r="Q187" s="87"/>
    </row>
    <row r="188" spans="1:17" s="87" customFormat="1" ht="15" customHeight="1">
      <c r="A188" s="1"/>
      <c r="B188" s="29"/>
      <c r="C188" s="25"/>
      <c r="D188" s="25"/>
      <c r="E188" s="25"/>
      <c r="F188" s="25"/>
      <c r="G188" s="25"/>
      <c r="H188" s="25"/>
      <c r="I188" s="25"/>
      <c r="J188" s="25"/>
      <c r="K188" s="25"/>
      <c r="L188" s="25"/>
      <c r="M188" s="25"/>
      <c r="N188" s="25"/>
      <c r="O188" s="25"/>
      <c r="P188" s="181"/>
      <c r="Q188" s="1"/>
    </row>
    <row r="189" spans="1:17" ht="14.25" customHeight="1">
      <c r="B189" s="184"/>
      <c r="C189" s="183"/>
      <c r="D189" s="761"/>
      <c r="E189" s="183"/>
      <c r="F189" s="761"/>
      <c r="G189" s="183"/>
      <c r="H189" s="761"/>
      <c r="I189" s="183"/>
      <c r="J189" s="761"/>
      <c r="K189" s="183"/>
      <c r="L189" s="761"/>
      <c r="M189" s="183"/>
      <c r="N189" s="761"/>
      <c r="O189" s="761"/>
      <c r="P189" s="182"/>
    </row>
    <row r="190" spans="1:17" ht="28.5" customHeight="1">
      <c r="B190" s="763" t="s">
        <v>39</v>
      </c>
      <c r="C190" s="579">
        <f>SUMPRODUCT(($G$2=TX_ML!$E$2:$E$350)*(TX_ML!NF$2:NF$350))</f>
        <v>0</v>
      </c>
      <c r="D190" s="579">
        <f>SUMPRODUCT(($G$2=TX_ML!$E$2:$E$350)*(TX_ML!NG$2:NG$350))</f>
        <v>0</v>
      </c>
      <c r="E190" s="579">
        <f>SUMPRODUCT(($G$2=TX_ML!$E$2:$E$350)*(TX_ML!NH$2:NH$350))</f>
        <v>0</v>
      </c>
      <c r="F190" s="579">
        <f>SUMPRODUCT(($G$2=TX_ML!$E$2:$E$350)*(TX_ML!NI$2:NI$350))</f>
        <v>0</v>
      </c>
      <c r="G190" s="579">
        <f>SUMPRODUCT(($G$2=TX_ML!$E$2:$E$350)*(TX_ML!NJ$2:NJ$350))</f>
        <v>0</v>
      </c>
      <c r="H190" s="579">
        <f>SUMPRODUCT(($G$2=TX_ML!$E$2:$E$350)*(TX_ML!NK$2:NK$350))</f>
        <v>0</v>
      </c>
      <c r="I190" s="579">
        <f>SUMPRODUCT(($G$2=TX_ML!$E$2:$E$350)*(TX_ML!NL$2:NL$350))</f>
        <v>0</v>
      </c>
      <c r="J190" s="579">
        <f>SUMPRODUCT(($G$2=TX_ML!$E$2:$E$350)*(TX_ML!NM$2:NM$350))</f>
        <v>0</v>
      </c>
      <c r="K190" s="579">
        <f>SUMPRODUCT(($G$2=TX_ML!$E$2:$E$350)*(TX_ML!NN$2:NN$350))</f>
        <v>0</v>
      </c>
      <c r="L190" s="579">
        <f>SUMPRODUCT(($G$2=TX_ML!$E$2:$E$350)*(TX_ML!NO$2:NO$350))</f>
        <v>0</v>
      </c>
      <c r="M190" s="579">
        <f>SUMPRODUCT(($G$2=TX_ML!$E$2:$E$350)*(TX_ML!NP$2:NP$350))</f>
        <v>0</v>
      </c>
      <c r="N190" s="579">
        <f>SUMPRODUCT(($G$2=TX_ML!$E$2:$E$350)*(TX_ML!NQ$2:NQ$350))</f>
        <v>0</v>
      </c>
      <c r="O190" s="579">
        <f>SUMPRODUCT(($G$2=TX_ML!$E$2:$E$350)*(TX_ML!NR$2:NR$350))</f>
        <v>0</v>
      </c>
      <c r="P190" s="594" t="str">
        <f>IF(SUM(C190:O190)=0,"subtotal",SUM(C190:O190))</f>
        <v>subtotal</v>
      </c>
    </row>
    <row r="191" spans="1:17" ht="9.75" customHeight="1">
      <c r="B191" s="29"/>
      <c r="C191" s="25"/>
      <c r="D191" s="25"/>
      <c r="E191" s="25"/>
      <c r="F191" s="25"/>
      <c r="G191" s="25"/>
      <c r="H191" s="25"/>
      <c r="I191" s="25"/>
      <c r="J191" s="25"/>
      <c r="K191" s="25"/>
      <c r="L191" s="25"/>
      <c r="M191" s="25"/>
      <c r="N191" s="25"/>
      <c r="O191" s="25"/>
      <c r="P191" s="181"/>
    </row>
    <row r="192" spans="1:17" ht="10.5" customHeight="1">
      <c r="B192" s="305"/>
      <c r="C192" s="31"/>
      <c r="D192" s="306"/>
      <c r="E192" s="306"/>
      <c r="F192" s="306"/>
      <c r="G192" s="306"/>
      <c r="H192" s="306"/>
      <c r="I192" s="306"/>
      <c r="J192" s="306"/>
      <c r="K192" s="306"/>
      <c r="L192" s="306"/>
      <c r="M192" s="306"/>
      <c r="N192" s="306"/>
      <c r="O192" s="306"/>
      <c r="P192" s="762"/>
    </row>
    <row r="193" spans="1:17" ht="29.25" customHeight="1">
      <c r="A193" s="102"/>
      <c r="B193" s="763" t="s">
        <v>33</v>
      </c>
      <c r="C193" s="594" t="str">
        <f>IF(SUM(C187:O187,C190:O190)=0,"subtotal",SUM(C187:O187,C190:O190))</f>
        <v>subtotal</v>
      </c>
      <c r="D193" s="308"/>
      <c r="E193" s="308"/>
      <c r="F193" s="308"/>
      <c r="G193" s="308"/>
      <c r="H193" s="308"/>
      <c r="I193" s="308"/>
      <c r="J193" s="308"/>
      <c r="K193" s="308"/>
      <c r="L193" s="308"/>
      <c r="M193" s="308"/>
      <c r="N193" s="308"/>
      <c r="O193" s="308"/>
      <c r="P193" s="766"/>
    </row>
    <row r="194" spans="1:17" ht="11.25" customHeight="1">
      <c r="B194" s="303"/>
      <c r="C194" s="83"/>
      <c r="D194" s="309"/>
      <c r="E194" s="309"/>
      <c r="F194" s="309"/>
      <c r="G194" s="309"/>
      <c r="H194" s="309"/>
      <c r="I194" s="309"/>
      <c r="J194" s="309"/>
      <c r="K194" s="309"/>
      <c r="L194" s="309"/>
      <c r="M194" s="309"/>
      <c r="N194" s="309"/>
      <c r="O194" s="309"/>
      <c r="P194" s="245"/>
    </row>
    <row r="195" spans="1:17" ht="34.5" customHeight="1">
      <c r="B195" s="1055" t="s">
        <v>126</v>
      </c>
      <c r="C195" s="1056"/>
      <c r="D195" s="1056"/>
      <c r="E195" s="1056"/>
      <c r="F195" s="1056"/>
      <c r="G195" s="1056"/>
      <c r="H195" s="1056"/>
      <c r="I195" s="1056"/>
      <c r="J195" s="1056"/>
      <c r="K195" s="1056"/>
      <c r="L195" s="1056"/>
      <c r="M195" s="1056"/>
      <c r="N195" s="1056"/>
      <c r="O195" s="1056"/>
      <c r="P195" s="1057"/>
    </row>
    <row r="196" spans="1:17" ht="37.5" customHeight="1">
      <c r="B196" s="278"/>
      <c r="C196" s="163" t="s">
        <v>5</v>
      </c>
      <c r="D196" s="279" t="s">
        <v>9</v>
      </c>
      <c r="E196" s="280" t="s">
        <v>113</v>
      </c>
      <c r="F196" s="280" t="s">
        <v>1939</v>
      </c>
      <c r="G196" s="281" t="s">
        <v>114</v>
      </c>
      <c r="H196" s="281" t="s">
        <v>115</v>
      </c>
      <c r="I196" s="281" t="s">
        <v>116</v>
      </c>
      <c r="J196" s="279" t="s">
        <v>75</v>
      </c>
      <c r="K196" s="279" t="s">
        <v>76</v>
      </c>
      <c r="L196" s="159" t="s">
        <v>77</v>
      </c>
      <c r="M196" s="279" t="s">
        <v>78</v>
      </c>
      <c r="N196" s="279" t="s">
        <v>79</v>
      </c>
      <c r="O196" s="279" t="s">
        <v>80</v>
      </c>
      <c r="P196" s="282"/>
    </row>
    <row r="197" spans="1:17" ht="12" customHeight="1">
      <c r="B197" s="187"/>
      <c r="C197" s="186"/>
      <c r="D197" s="166"/>
      <c r="E197" s="186"/>
      <c r="F197" s="166"/>
      <c r="G197" s="186"/>
      <c r="H197" s="166"/>
      <c r="I197" s="186"/>
      <c r="J197" s="166"/>
      <c r="K197" s="186"/>
      <c r="L197" s="166"/>
      <c r="M197" s="186"/>
      <c r="N197" s="166"/>
      <c r="O197" s="166"/>
      <c r="P197" s="185"/>
      <c r="Q197" s="102"/>
    </row>
    <row r="198" spans="1:17" s="102" customFormat="1" ht="33" customHeight="1">
      <c r="A198" s="87"/>
      <c r="B198" s="99" t="s">
        <v>37</v>
      </c>
      <c r="C198" s="579">
        <f>SUMPRODUCT(($G$2=TX_ML!$E$2:$E$350)*(TX_ML!CQ$2:CQ$350))</f>
        <v>0</v>
      </c>
      <c r="D198" s="579">
        <f>SUMPRODUCT(($G$2=TX_ML!$E$2:$E$350)*(TX_ML!CR$2:CR$350))</f>
        <v>0</v>
      </c>
      <c r="E198" s="579">
        <f>SUMPRODUCT(($G$2=TX_ML!$E$2:$E$350)*(TX_ML!CS$2:CS$350))</f>
        <v>0</v>
      </c>
      <c r="F198" s="579">
        <f>SUMPRODUCT(($G$2=TX_ML!$E$2:$E$350)*(TX_ML!CT$2:CT$350))</f>
        <v>0</v>
      </c>
      <c r="G198" s="579">
        <f>SUMPRODUCT(($G$2=TX_ML!$E$2:$E$350)*(TX_ML!CU$2:CU$350))</f>
        <v>0</v>
      </c>
      <c r="H198" s="579">
        <f>SUMPRODUCT(($G$2=TX_ML!$E$2:$E$350)*(TX_ML!CV$2:CV$350))</f>
        <v>0</v>
      </c>
      <c r="I198" s="579">
        <f>SUMPRODUCT(($G$2=TX_ML!$E$2:$E$350)*(TX_ML!CW$2:CW$350))</f>
        <v>0</v>
      </c>
      <c r="J198" s="579">
        <f>SUMPRODUCT(($G$2=TX_ML!$E$2:$E$350)*(TX_ML!CX$2:CX$350))</f>
        <v>0</v>
      </c>
      <c r="K198" s="579">
        <f>SUMPRODUCT(($G$2=TX_ML!$E$2:$E$350)*(TX_ML!CY$2:CY$350))</f>
        <v>0</v>
      </c>
      <c r="L198" s="579">
        <f>SUMPRODUCT(($G$2=TX_ML!$E$2:$E$350)*(TX_ML!CZ$2:CZ$350))</f>
        <v>0</v>
      </c>
      <c r="M198" s="579">
        <f>SUMPRODUCT(($G$2=TX_ML!$E$2:$E$350)*(TX_ML!DA$2:DA$350))</f>
        <v>0</v>
      </c>
      <c r="N198" s="579">
        <f>SUMPRODUCT(($G$2=TX_ML!$E$2:$E$350)*(TX_ML!DB$2:DB$350))</f>
        <v>0</v>
      </c>
      <c r="O198" s="579">
        <f>SUMPRODUCT(($G$2=TX_ML!$E$2:$E$350)*(TX_ML!DC$2:DC$350))</f>
        <v>0</v>
      </c>
      <c r="P198" s="594" t="str">
        <f>IF(SUM(C198:O198)=0,"subtotal",SUM(C198:O198))</f>
        <v>subtotal</v>
      </c>
      <c r="Q198" s="1"/>
    </row>
    <row r="199" spans="1:17" ht="8.25" customHeight="1">
      <c r="B199" s="29"/>
      <c r="C199" s="25"/>
      <c r="D199" s="25"/>
      <c r="E199" s="25"/>
      <c r="F199" s="25"/>
      <c r="G199" s="25"/>
      <c r="H199" s="25"/>
      <c r="I199" s="25"/>
      <c r="J199" s="25"/>
      <c r="K199" s="25"/>
      <c r="L199" s="25"/>
      <c r="M199" s="25"/>
      <c r="N199" s="25"/>
      <c r="O199" s="25"/>
      <c r="P199" s="181"/>
    </row>
    <row r="200" spans="1:17" ht="8.25" customHeight="1">
      <c r="B200" s="184"/>
      <c r="C200" s="183"/>
      <c r="D200" s="223"/>
      <c r="E200" s="183"/>
      <c r="F200" s="223"/>
      <c r="G200" s="183"/>
      <c r="H200" s="223"/>
      <c r="I200" s="183"/>
      <c r="J200" s="223"/>
      <c r="K200" s="183"/>
      <c r="L200" s="223"/>
      <c r="M200" s="183"/>
      <c r="N200" s="223"/>
      <c r="O200" s="223"/>
      <c r="P200" s="182"/>
    </row>
    <row r="201" spans="1:17" ht="33" customHeight="1">
      <c r="B201" s="99" t="s">
        <v>39</v>
      </c>
      <c r="C201" s="579">
        <f>SUMPRODUCT(($G$2=TX_ML!$E$2:$E$350)*(TX_ML!DE$2:DE$350))</f>
        <v>0</v>
      </c>
      <c r="D201" s="579">
        <f>SUMPRODUCT(($G$2=TX_ML!$E$2:$E$350)*(TX_ML!DF$2:DF$350))</f>
        <v>0</v>
      </c>
      <c r="E201" s="579">
        <f>SUMPRODUCT(($G$2=TX_ML!$E$2:$E$350)*(TX_ML!DG$2:DG$350))</f>
        <v>0</v>
      </c>
      <c r="F201" s="579">
        <f>SUMPRODUCT(($G$2=TX_ML!$E$2:$E$350)*(TX_ML!DH$2:DH$350))</f>
        <v>0</v>
      </c>
      <c r="G201" s="579">
        <f>SUMPRODUCT(($G$2=TX_ML!$E$2:$E$350)*(TX_ML!DI$2:DI$350))</f>
        <v>0</v>
      </c>
      <c r="H201" s="579">
        <f>SUMPRODUCT(($G$2=TX_ML!$E$2:$E$350)*(TX_ML!DJ$2:DJ$350))</f>
        <v>0</v>
      </c>
      <c r="I201" s="579">
        <f>SUMPRODUCT(($G$2=TX_ML!$E$2:$E$350)*(TX_ML!DK$2:DK$350))</f>
        <v>0</v>
      </c>
      <c r="J201" s="579">
        <f>SUMPRODUCT(($G$2=TX_ML!$E$2:$E$350)*(TX_ML!DL$2:DL$350))</f>
        <v>0</v>
      </c>
      <c r="K201" s="579">
        <f>SUMPRODUCT(($G$2=TX_ML!$E$2:$E$350)*(TX_ML!DM$2:DM$350))</f>
        <v>0</v>
      </c>
      <c r="L201" s="579">
        <f>SUMPRODUCT(($G$2=TX_ML!$E$2:$E$350)*(TX_ML!DN$2:DN$350))</f>
        <v>0</v>
      </c>
      <c r="M201" s="579">
        <f>SUMPRODUCT(($G$2=TX_ML!$E$2:$E$350)*(TX_ML!DO$2:DO$350))</f>
        <v>0</v>
      </c>
      <c r="N201" s="579">
        <f>SUMPRODUCT(($G$2=TX_ML!$E$2:$E$350)*(TX_ML!DP$2:DP$350))</f>
        <v>0</v>
      </c>
      <c r="O201" s="579">
        <f>SUMPRODUCT(($G$2=TX_ML!$E$2:$E$350)*(TX_ML!DQ$2:DQ$350))</f>
        <v>0</v>
      </c>
      <c r="P201" s="594" t="str">
        <f>IF(SUM(C201:O201)=0,"subtotal",SUM(C201:O201))</f>
        <v>subtotal</v>
      </c>
    </row>
    <row r="202" spans="1:17" ht="11.25" customHeight="1">
      <c r="B202" s="29"/>
      <c r="C202" s="25"/>
      <c r="D202" s="25"/>
      <c r="E202" s="25"/>
      <c r="F202" s="25"/>
      <c r="G202" s="25"/>
      <c r="H202" s="25"/>
      <c r="I202" s="25"/>
      <c r="J202" s="25"/>
      <c r="K202" s="25"/>
      <c r="L202" s="25"/>
      <c r="M202" s="25"/>
      <c r="N202" s="25"/>
      <c r="O202" s="25"/>
      <c r="P202" s="181"/>
      <c r="Q202" s="87"/>
    </row>
    <row r="203" spans="1:17" s="87" customFormat="1" ht="11.25" customHeight="1">
      <c r="A203" s="1"/>
      <c r="B203" s="260"/>
      <c r="C203" s="259"/>
      <c r="D203" s="258"/>
      <c r="E203" s="258"/>
      <c r="F203" s="258"/>
      <c r="G203" s="258"/>
      <c r="H203" s="258"/>
      <c r="I203" s="258"/>
      <c r="J203" s="258"/>
      <c r="K203" s="258"/>
      <c r="L203" s="258"/>
      <c r="M203" s="258"/>
      <c r="N203" s="258"/>
      <c r="O203" s="258"/>
      <c r="P203" s="241"/>
      <c r="Q203" s="1"/>
    </row>
    <row r="204" spans="1:17" ht="27.75" customHeight="1">
      <c r="B204" s="152" t="s">
        <v>33</v>
      </c>
      <c r="C204" s="594" t="str">
        <f>IF(SUM(C198:O198,C201:O201)=0,"subtotal",SUM(C198:O198,C201:O201))</f>
        <v>subtotal</v>
      </c>
      <c r="D204" s="167"/>
      <c r="E204" s="167"/>
      <c r="F204" s="167"/>
      <c r="G204" s="167"/>
      <c r="H204" s="167"/>
      <c r="I204" s="167"/>
      <c r="J204" s="167"/>
      <c r="K204" s="167"/>
      <c r="L204" s="167"/>
      <c r="M204" s="167"/>
      <c r="N204" s="167"/>
      <c r="O204" s="167"/>
      <c r="P204" s="185"/>
    </row>
    <row r="205" spans="1:17" ht="9" customHeight="1">
      <c r="B205" s="302"/>
      <c r="C205" s="180"/>
      <c r="D205" s="167"/>
      <c r="E205" s="167"/>
      <c r="F205" s="167"/>
      <c r="G205" s="167"/>
      <c r="H205" s="167"/>
      <c r="I205" s="167"/>
      <c r="J205" s="167"/>
      <c r="K205" s="167"/>
      <c r="L205" s="167"/>
      <c r="M205" s="167"/>
      <c r="N205" s="167"/>
      <c r="O205" s="167"/>
      <c r="P205" s="185"/>
    </row>
    <row r="206" spans="1:17" ht="28.5" customHeight="1">
      <c r="B206" s="1055" t="s">
        <v>127</v>
      </c>
      <c r="C206" s="1056"/>
      <c r="D206" s="1056"/>
      <c r="E206" s="1056"/>
      <c r="F206" s="1056"/>
      <c r="G206" s="1056"/>
      <c r="H206" s="1056"/>
      <c r="I206" s="1056"/>
      <c r="J206" s="1056"/>
      <c r="K206" s="1056"/>
      <c r="L206" s="1056"/>
      <c r="M206" s="1056"/>
      <c r="N206" s="1056"/>
      <c r="O206" s="1056"/>
      <c r="P206" s="1057"/>
    </row>
    <row r="207" spans="1:17" ht="28.5">
      <c r="A207" s="87"/>
      <c r="B207" s="278"/>
      <c r="C207" s="163" t="s">
        <v>5</v>
      </c>
      <c r="D207" s="279" t="s">
        <v>9</v>
      </c>
      <c r="E207" s="280" t="s">
        <v>113</v>
      </c>
      <c r="F207" s="280" t="s">
        <v>1939</v>
      </c>
      <c r="G207" s="281" t="s">
        <v>114</v>
      </c>
      <c r="H207" s="281" t="s">
        <v>115</v>
      </c>
      <c r="I207" s="281" t="s">
        <v>116</v>
      </c>
      <c r="J207" s="279" t="s">
        <v>75</v>
      </c>
      <c r="K207" s="279" t="s">
        <v>76</v>
      </c>
      <c r="L207" s="159" t="s">
        <v>77</v>
      </c>
      <c r="M207" s="279" t="s">
        <v>78</v>
      </c>
      <c r="N207" s="279" t="s">
        <v>79</v>
      </c>
      <c r="O207" s="279" t="s">
        <v>80</v>
      </c>
      <c r="P207" s="282"/>
    </row>
    <row r="208" spans="1:17" ht="12" customHeight="1">
      <c r="B208" s="187"/>
      <c r="C208" s="186"/>
      <c r="D208" s="166"/>
      <c r="E208" s="186"/>
      <c r="F208" s="166"/>
      <c r="G208" s="186"/>
      <c r="H208" s="166"/>
      <c r="I208" s="186"/>
      <c r="J208" s="166"/>
      <c r="K208" s="186"/>
      <c r="L208" s="166"/>
      <c r="M208" s="186"/>
      <c r="N208" s="166"/>
      <c r="O208" s="166"/>
      <c r="P208" s="185"/>
    </row>
    <row r="209" spans="1:17" ht="28.5" customHeight="1">
      <c r="B209" s="99" t="s">
        <v>37</v>
      </c>
      <c r="C209" s="579">
        <f>SUMPRODUCT(($G$2=TX_ML!$E$2:$E$350)*(TX_ML!DT$2:DT$350))</f>
        <v>0</v>
      </c>
      <c r="D209" s="579">
        <f>SUMPRODUCT(($G$2=TX_ML!$E$2:$E$350)*(TX_ML!DU$2:DU$350))</f>
        <v>0</v>
      </c>
      <c r="E209" s="579">
        <f>SUMPRODUCT(($G$2=TX_ML!$E$2:$E$350)*(TX_ML!DV$2:DV$350))</f>
        <v>0</v>
      </c>
      <c r="F209" s="579">
        <f>SUMPRODUCT(($G$2=TX_ML!$E$2:$E$350)*(TX_ML!DW$2:DW$350))</f>
        <v>0</v>
      </c>
      <c r="G209" s="579">
        <f>SUMPRODUCT(($G$2=TX_ML!$E$2:$E$350)*(TX_ML!DX$2:DX$350))</f>
        <v>0</v>
      </c>
      <c r="H209" s="579">
        <f>SUMPRODUCT(($G$2=TX_ML!$E$2:$E$350)*(TX_ML!DY$2:DY$350))</f>
        <v>0</v>
      </c>
      <c r="I209" s="579">
        <f>SUMPRODUCT(($G$2=TX_ML!$E$2:$E$350)*(TX_ML!DZ$2:DZ$350))</f>
        <v>0</v>
      </c>
      <c r="J209" s="579">
        <f>SUMPRODUCT(($G$2=TX_ML!$E$2:$E$350)*(TX_ML!EA$2:EA$350))</f>
        <v>0</v>
      </c>
      <c r="K209" s="579">
        <f>SUMPRODUCT(($G$2=TX_ML!$E$2:$E$350)*(TX_ML!EB$2:EB$350))</f>
        <v>0</v>
      </c>
      <c r="L209" s="579">
        <f>SUMPRODUCT(($G$2=TX_ML!$E$2:$E$350)*(TX_ML!EC$2:EC$350))</f>
        <v>0</v>
      </c>
      <c r="M209" s="579">
        <f>SUMPRODUCT(($G$2=TX_ML!$E$2:$E$350)*(TX_ML!ED$2:ED$350))</f>
        <v>0</v>
      </c>
      <c r="N209" s="579">
        <f>SUMPRODUCT(($G$2=TX_ML!$E$2:$E$350)*(TX_ML!EE$2:EE$350))</f>
        <v>0</v>
      </c>
      <c r="O209" s="579">
        <f>SUMPRODUCT(($G$2=TX_ML!$E$2:$E$350)*(TX_ML!EF$2:EF$350))</f>
        <v>0</v>
      </c>
      <c r="P209" s="594" t="str">
        <f>IF(SUM(C209:O209)=0,"subtotal",SUM(C209:O209))</f>
        <v>subtotal</v>
      </c>
    </row>
    <row r="210" spans="1:17" ht="7.35" customHeight="1">
      <c r="B210" s="29"/>
      <c r="C210" s="25"/>
      <c r="D210" s="25"/>
      <c r="E210" s="25"/>
      <c r="F210" s="25"/>
      <c r="G210" s="25"/>
      <c r="H210" s="25"/>
      <c r="I210" s="25"/>
      <c r="J210" s="25"/>
      <c r="K210" s="25"/>
      <c r="L210" s="25"/>
      <c r="M210" s="25"/>
      <c r="N210" s="25"/>
      <c r="O210" s="25"/>
      <c r="P210" s="181"/>
    </row>
    <row r="211" spans="1:17" ht="10.5" customHeight="1">
      <c r="B211" s="184"/>
      <c r="C211" s="183"/>
      <c r="D211" s="223"/>
      <c r="E211" s="183"/>
      <c r="F211" s="223"/>
      <c r="G211" s="183"/>
      <c r="H211" s="223"/>
      <c r="I211" s="183"/>
      <c r="J211" s="223"/>
      <c r="K211" s="183"/>
      <c r="L211" s="223"/>
      <c r="M211" s="183"/>
      <c r="N211" s="223"/>
      <c r="O211" s="223"/>
      <c r="P211" s="182"/>
      <c r="Q211" s="87"/>
    </row>
    <row r="212" spans="1:17" s="87" customFormat="1" ht="28.5" customHeight="1">
      <c r="A212" s="1"/>
      <c r="B212" s="99" t="s">
        <v>39</v>
      </c>
      <c r="C212" s="579">
        <f>SUMPRODUCT(($G$2=TX_ML!$E$2:$E$350)*(TX_ML!EH$2:EH$350))</f>
        <v>0</v>
      </c>
      <c r="D212" s="579">
        <f>SUMPRODUCT(($G$2=TX_ML!$E$2:$E$350)*(TX_ML!EI$2:EI$350))</f>
        <v>0</v>
      </c>
      <c r="E212" s="579">
        <f>SUMPRODUCT(($G$2=TX_ML!$E$2:$E$350)*(TX_ML!EJ$2:EJ$350))</f>
        <v>0</v>
      </c>
      <c r="F212" s="579">
        <f>SUMPRODUCT(($G$2=TX_ML!$E$2:$E$350)*(TX_ML!EK$2:EK$350))</f>
        <v>0</v>
      </c>
      <c r="G212" s="579">
        <f>SUMPRODUCT(($G$2=TX_ML!$E$2:$E$350)*(TX_ML!EL$2:EL$350))</f>
        <v>0</v>
      </c>
      <c r="H212" s="579">
        <f>SUMPRODUCT(($G$2=TX_ML!$E$2:$E$350)*(TX_ML!EM$2:EM$350))</f>
        <v>0</v>
      </c>
      <c r="I212" s="579">
        <f>SUMPRODUCT(($G$2=TX_ML!$E$2:$E$350)*(TX_ML!EN$2:EN$350))</f>
        <v>0</v>
      </c>
      <c r="J212" s="579">
        <f>SUMPRODUCT(($G$2=TX_ML!$E$2:$E$350)*(TX_ML!EO$2:EO$350))</f>
        <v>0</v>
      </c>
      <c r="K212" s="579">
        <f>SUMPRODUCT(($G$2=TX_ML!$E$2:$E$350)*(TX_ML!EP$2:EP$350))</f>
        <v>0</v>
      </c>
      <c r="L212" s="579">
        <f>SUMPRODUCT(($G$2=TX_ML!$E$2:$E$350)*(TX_ML!EQ$2:EQ$350))</f>
        <v>0</v>
      </c>
      <c r="M212" s="579">
        <f>SUMPRODUCT(($G$2=TX_ML!$E$2:$E$350)*(TX_ML!ER$2:ER$350))</f>
        <v>0</v>
      </c>
      <c r="N212" s="579">
        <f>SUMPRODUCT(($G$2=TX_ML!$E$2:$E$350)*(TX_ML!ES$2:ES$350))</f>
        <v>0</v>
      </c>
      <c r="O212" s="579">
        <f>SUMPRODUCT(($G$2=TX_ML!$E$2:$E$350)*(TX_ML!ET$2:ET$350))</f>
        <v>0</v>
      </c>
      <c r="P212" s="594" t="str">
        <f>IF(SUM(C212:O212)=0,"subtotal",SUM(C212:O212))</f>
        <v>subtotal</v>
      </c>
      <c r="Q212" s="1"/>
    </row>
    <row r="213" spans="1:17" ht="8.25" customHeight="1">
      <c r="B213" s="39"/>
      <c r="C213" s="2"/>
      <c r="D213" s="2"/>
      <c r="E213" s="2"/>
      <c r="F213" s="2"/>
      <c r="G213" s="2"/>
      <c r="H213" s="2"/>
      <c r="I213" s="2"/>
      <c r="J213" s="2"/>
      <c r="K213" s="2"/>
      <c r="L213" s="2"/>
      <c r="M213" s="2"/>
      <c r="N213" s="2"/>
      <c r="O213" s="2"/>
      <c r="P213" s="227"/>
    </row>
    <row r="214" spans="1:17" ht="8.25" customHeight="1">
      <c r="B214" s="260"/>
      <c r="C214" s="259"/>
      <c r="D214" s="258"/>
      <c r="E214" s="258"/>
      <c r="F214" s="258"/>
      <c r="G214" s="258"/>
      <c r="H214" s="258"/>
      <c r="I214" s="258"/>
      <c r="J214" s="258"/>
      <c r="K214" s="258"/>
      <c r="L214" s="258"/>
      <c r="M214" s="258"/>
      <c r="N214" s="258"/>
      <c r="O214" s="258"/>
      <c r="P214" s="241"/>
    </row>
    <row r="215" spans="1:17" ht="30" customHeight="1">
      <c r="B215" s="389" t="s">
        <v>33</v>
      </c>
      <c r="C215" s="608" t="str">
        <f>IF(SUM(C209:O209,C212:O212)=0,"subtotal",SUM(C209:O209,C212:O212))</f>
        <v>subtotal</v>
      </c>
      <c r="D215" s="256"/>
      <c r="E215" s="256"/>
      <c r="F215" s="256"/>
      <c r="G215" s="256"/>
      <c r="H215" s="256"/>
      <c r="I215" s="256"/>
      <c r="J215" s="256"/>
      <c r="K215" s="256"/>
      <c r="L215" s="256"/>
      <c r="M215" s="256"/>
      <c r="N215" s="256"/>
      <c r="O215" s="256"/>
      <c r="P215" s="238"/>
      <c r="Q215" s="308"/>
    </row>
    <row r="216" spans="1:17" ht="10.35" customHeight="1">
      <c r="A216" s="308"/>
      <c r="B216" s="308"/>
      <c r="C216" s="83"/>
      <c r="D216" s="268"/>
      <c r="E216" s="268"/>
      <c r="F216" s="268"/>
      <c r="G216" s="268"/>
      <c r="H216" s="268"/>
      <c r="I216" s="268"/>
      <c r="J216" s="268"/>
      <c r="K216" s="268"/>
      <c r="L216" s="268"/>
      <c r="M216" s="268"/>
      <c r="N216" s="268"/>
      <c r="O216" s="268"/>
      <c r="P216" s="258"/>
      <c r="Q216" s="308"/>
    </row>
    <row r="217" spans="1:17" ht="30" customHeight="1">
      <c r="B217" s="924" t="s">
        <v>128</v>
      </c>
      <c r="C217" s="951"/>
      <c r="D217" s="981" t="s">
        <v>129</v>
      </c>
      <c r="E217" s="970"/>
      <c r="F217" s="970"/>
      <c r="G217" s="970"/>
      <c r="H217" s="970"/>
      <c r="I217" s="970"/>
      <c r="J217" s="970"/>
      <c r="K217" s="970"/>
      <c r="L217" s="970"/>
      <c r="M217" s="970"/>
      <c r="N217" s="970"/>
      <c r="O217" s="970"/>
      <c r="P217" s="222"/>
    </row>
    <row r="218" spans="1:17" ht="16.5" customHeight="1">
      <c r="A218" s="102"/>
      <c r="B218" s="1058" t="s">
        <v>130</v>
      </c>
      <c r="C218" s="1059"/>
      <c r="D218" s="1059"/>
      <c r="E218" s="1059"/>
      <c r="F218" s="1059"/>
      <c r="G218" s="1059"/>
      <c r="H218" s="1059"/>
      <c r="I218" s="1059"/>
      <c r="J218" s="1059"/>
      <c r="K218" s="1059"/>
      <c r="L218" s="1059"/>
      <c r="M218" s="1059"/>
      <c r="N218" s="1059"/>
      <c r="O218" s="1059"/>
      <c r="P218" s="1060"/>
    </row>
    <row r="219" spans="1:17" s="390" customFormat="1" ht="36.75" customHeight="1">
      <c r="B219" s="162"/>
      <c r="C219" s="277" t="s">
        <v>5</v>
      </c>
      <c r="D219" s="402" t="s">
        <v>9</v>
      </c>
      <c r="E219" s="403" t="s">
        <v>113</v>
      </c>
      <c r="F219" s="403" t="s">
        <v>1939</v>
      </c>
      <c r="G219" s="404" t="s">
        <v>114</v>
      </c>
      <c r="H219" s="404" t="s">
        <v>115</v>
      </c>
      <c r="I219" s="404" t="s">
        <v>116</v>
      </c>
      <c r="J219" s="402" t="s">
        <v>75</v>
      </c>
      <c r="K219" s="402" t="s">
        <v>76</v>
      </c>
      <c r="L219" s="405" t="s">
        <v>77</v>
      </c>
      <c r="M219" s="402" t="s">
        <v>78</v>
      </c>
      <c r="N219" s="402" t="s">
        <v>79</v>
      </c>
      <c r="O219" s="402" t="s">
        <v>80</v>
      </c>
      <c r="P219" s="406"/>
    </row>
    <row r="220" spans="1:17" ht="6" customHeight="1">
      <c r="B220" s="187"/>
      <c r="C220" s="186"/>
      <c r="D220" s="166"/>
      <c r="E220" s="186"/>
      <c r="F220" s="166"/>
      <c r="G220" s="186"/>
      <c r="H220" s="166"/>
      <c r="I220" s="186"/>
      <c r="J220" s="166"/>
      <c r="K220" s="186"/>
      <c r="L220" s="166"/>
      <c r="M220" s="186"/>
      <c r="N220" s="166"/>
      <c r="O220" s="166"/>
      <c r="P220" s="185"/>
    </row>
    <row r="221" spans="1:17" ht="28.5" customHeight="1">
      <c r="B221" s="99" t="s">
        <v>37</v>
      </c>
      <c r="C221" s="579">
        <f>SUMPRODUCT(($G$2=TX_ML!$E$2:$E$350)*(TX_ML!EW$2:EW$350))</f>
        <v>0</v>
      </c>
      <c r="D221" s="579">
        <f>SUMPRODUCT(($G$2=TX_ML!$E$2:$E$350)*(TX_ML!EX$2:EX$350))</f>
        <v>0</v>
      </c>
      <c r="E221" s="579">
        <f>SUMPRODUCT(($G$2=TX_ML!$E$2:$E$350)*(TX_ML!EY$2:EY$350))</f>
        <v>0</v>
      </c>
      <c r="F221" s="579">
        <f>SUMPRODUCT(($G$2=TX_ML!$E$2:$E$350)*(TX_ML!EZ$2:EZ$350))</f>
        <v>0</v>
      </c>
      <c r="G221" s="579">
        <f>SUMPRODUCT(($G$2=TX_ML!$E$2:$E$350)*(TX_ML!FA$2:FA$350))</f>
        <v>0</v>
      </c>
      <c r="H221" s="579">
        <f>SUMPRODUCT(($G$2=TX_ML!$E$2:$E$350)*(TX_ML!FB$2:FB$350))</f>
        <v>0</v>
      </c>
      <c r="I221" s="579">
        <f>SUMPRODUCT(($G$2=TX_ML!$E$2:$E$350)*(TX_ML!FC$2:FC$350))</f>
        <v>0</v>
      </c>
      <c r="J221" s="579">
        <f>SUMPRODUCT(($G$2=TX_ML!$E$2:$E$350)*(TX_ML!FD$2:FD$350))</f>
        <v>0</v>
      </c>
      <c r="K221" s="579">
        <f>SUMPRODUCT(($G$2=TX_ML!$E$2:$E$350)*(TX_ML!FE$2:FE$350))</f>
        <v>0</v>
      </c>
      <c r="L221" s="579">
        <f>SUMPRODUCT(($G$2=TX_ML!$E$2:$E$350)*(TX_ML!FF$2:FF$350))</f>
        <v>0</v>
      </c>
      <c r="M221" s="579">
        <f>SUMPRODUCT(($G$2=TX_ML!$E$2:$E$350)*(TX_ML!FG$2:FG$350))</f>
        <v>0</v>
      </c>
      <c r="N221" s="579">
        <f>SUMPRODUCT(($G$2=TX_ML!$E$2:$E$350)*(TX_ML!FH$2:FH$350))</f>
        <v>0</v>
      </c>
      <c r="O221" s="579">
        <f>SUMPRODUCT(($G$2=TX_ML!$E$2:$E$350)*(TX_ML!FI$2:FI$350))</f>
        <v>0</v>
      </c>
      <c r="P221" s="594" t="str">
        <f>IF(SUM(C221:O221)=0,"subtotal",SUM(C221:O221))</f>
        <v>subtotal</v>
      </c>
    </row>
    <row r="222" spans="1:17" ht="9" customHeight="1">
      <c r="B222" s="29"/>
      <c r="C222" s="25"/>
      <c r="D222" s="25"/>
      <c r="E222" s="25"/>
      <c r="F222" s="25"/>
      <c r="G222" s="25"/>
      <c r="H222" s="25"/>
      <c r="I222" s="25"/>
      <c r="J222" s="25"/>
      <c r="K222" s="25"/>
      <c r="L222" s="25"/>
      <c r="M222" s="25"/>
      <c r="N222" s="25"/>
      <c r="O222" s="25"/>
      <c r="P222" s="181"/>
    </row>
    <row r="223" spans="1:17" ht="6.75" customHeight="1">
      <c r="A223" s="87"/>
      <c r="B223" s="184"/>
      <c r="C223" s="183"/>
      <c r="D223" s="223"/>
      <c r="E223" s="183"/>
      <c r="F223" s="223"/>
      <c r="G223" s="183"/>
      <c r="H223" s="223"/>
      <c r="I223" s="183"/>
      <c r="J223" s="223"/>
      <c r="K223" s="183"/>
      <c r="L223" s="223"/>
      <c r="M223" s="183"/>
      <c r="N223" s="223"/>
      <c r="O223" s="223"/>
      <c r="P223" s="182"/>
    </row>
    <row r="224" spans="1:17" ht="30.75" customHeight="1">
      <c r="B224" s="99" t="s">
        <v>39</v>
      </c>
      <c r="C224" s="579">
        <f>SUMPRODUCT(($G$2=TX_ML!$E$2:$E$350)*(TX_ML!FK$2:FK$350))</f>
        <v>0</v>
      </c>
      <c r="D224" s="579">
        <f>SUMPRODUCT(($G$2=TX_ML!$E$2:$E$350)*(TX_ML!FL$2:FL$350))</f>
        <v>0</v>
      </c>
      <c r="E224" s="579">
        <f>SUMPRODUCT(($G$2=TX_ML!$E$2:$E$350)*(TX_ML!FM$2:FM$350))</f>
        <v>0</v>
      </c>
      <c r="F224" s="579">
        <f>SUMPRODUCT(($G$2=TX_ML!$E$2:$E$350)*(TX_ML!FN$2:FN$350))</f>
        <v>0</v>
      </c>
      <c r="G224" s="579">
        <f>SUMPRODUCT(($G$2=TX_ML!$E$2:$E$350)*(TX_ML!FO$2:FO$350))</f>
        <v>0</v>
      </c>
      <c r="H224" s="579">
        <f>SUMPRODUCT(($G$2=TX_ML!$E$2:$E$350)*(TX_ML!FP$2:FP$350))</f>
        <v>0</v>
      </c>
      <c r="I224" s="579">
        <f>SUMPRODUCT(($G$2=TX_ML!$E$2:$E$350)*(TX_ML!FQ$2:FQ$350))</f>
        <v>0</v>
      </c>
      <c r="J224" s="579">
        <f>SUMPRODUCT(($G$2=TX_ML!$E$2:$E$350)*(TX_ML!FR$2:FR$350))</f>
        <v>0</v>
      </c>
      <c r="K224" s="579">
        <f>SUMPRODUCT(($G$2=TX_ML!$E$2:$E$350)*(TX_ML!FS$2:FS$350))</f>
        <v>0</v>
      </c>
      <c r="L224" s="579">
        <f>SUMPRODUCT(($G$2=TX_ML!$E$2:$E$350)*(TX_ML!FT$2:FT$350))</f>
        <v>0</v>
      </c>
      <c r="M224" s="579">
        <f>SUMPRODUCT(($G$2=TX_ML!$E$2:$E$350)*(TX_ML!FU$2:FU$350))</f>
        <v>0</v>
      </c>
      <c r="N224" s="579">
        <f>SUMPRODUCT(($G$2=TX_ML!$E$2:$E$350)*(TX_ML!FV$2:FV$350))</f>
        <v>0</v>
      </c>
      <c r="O224" s="579">
        <f>SUMPRODUCT(($G$2=TX_ML!$E$2:$E$350)*(TX_ML!FW$2:FW$350))</f>
        <v>0</v>
      </c>
      <c r="P224" s="594" t="str">
        <f>IF(SUM(C224:O224)=0,"subtotal",SUM(C224:O224))</f>
        <v>subtotal</v>
      </c>
      <c r="Q224" s="102"/>
    </row>
    <row r="225" spans="1:17" ht="8.25" customHeight="1">
      <c r="B225" s="29"/>
      <c r="C225" s="25"/>
      <c r="D225" s="25"/>
      <c r="E225" s="25"/>
      <c r="F225" s="25"/>
      <c r="G225" s="25"/>
      <c r="H225" s="25"/>
      <c r="I225" s="25"/>
      <c r="J225" s="25"/>
      <c r="K225" s="25"/>
      <c r="L225" s="25"/>
      <c r="M225" s="25"/>
      <c r="N225" s="25"/>
      <c r="O225" s="25"/>
      <c r="P225" s="181"/>
    </row>
    <row r="226" spans="1:17" s="102" customFormat="1" ht="9" customHeight="1">
      <c r="A226" s="1"/>
      <c r="B226" s="260"/>
      <c r="C226" s="259"/>
      <c r="D226" s="258"/>
      <c r="E226" s="258"/>
      <c r="F226" s="258"/>
      <c r="G226" s="258"/>
      <c r="H226" s="258"/>
      <c r="I226" s="258"/>
      <c r="J226" s="258"/>
      <c r="K226" s="258"/>
      <c r="L226" s="258"/>
      <c r="M226" s="258"/>
      <c r="N226" s="258"/>
      <c r="O226" s="258"/>
      <c r="P226" s="241"/>
      <c r="Q226" s="1"/>
    </row>
    <row r="227" spans="1:17" ht="25.5" customHeight="1">
      <c r="B227" s="152" t="s">
        <v>33</v>
      </c>
      <c r="C227" s="594" t="str">
        <f>IF(SUM(C221:O221,C224:O224)=0,"subtotal",SUM(C221:O221,C224:O224))</f>
        <v>subtotal</v>
      </c>
      <c r="D227" s="167"/>
      <c r="E227" s="167"/>
      <c r="F227" s="167"/>
      <c r="G227" s="167"/>
      <c r="H227" s="167"/>
      <c r="I227" s="167"/>
      <c r="J227" s="167"/>
      <c r="K227" s="167"/>
      <c r="L227" s="167"/>
      <c r="M227" s="167"/>
      <c r="N227" s="167"/>
      <c r="O227" s="167"/>
      <c r="P227" s="185"/>
    </row>
    <row r="228" spans="1:17" ht="5.25" customHeight="1">
      <c r="B228" s="302"/>
      <c r="C228" s="180"/>
      <c r="D228" s="167"/>
      <c r="E228" s="167"/>
      <c r="F228" s="167"/>
      <c r="G228" s="167"/>
      <c r="H228" s="167"/>
      <c r="I228" s="167"/>
      <c r="J228" s="167"/>
      <c r="K228" s="167"/>
      <c r="L228" s="167"/>
      <c r="M228" s="167"/>
      <c r="N228" s="167"/>
      <c r="O228" s="167"/>
      <c r="P228" s="185"/>
    </row>
    <row r="229" spans="1:17" ht="15.75">
      <c r="B229" s="1055" t="s">
        <v>131</v>
      </c>
      <c r="C229" s="1056"/>
      <c r="D229" s="1056"/>
      <c r="E229" s="1056"/>
      <c r="F229" s="1056"/>
      <c r="G229" s="1056"/>
      <c r="H229" s="1056"/>
      <c r="I229" s="1056"/>
      <c r="J229" s="1056"/>
      <c r="K229" s="1056"/>
      <c r="L229" s="1056"/>
      <c r="M229" s="1056"/>
      <c r="N229" s="1056"/>
      <c r="O229" s="1056"/>
      <c r="P229" s="1057"/>
      <c r="Q229" s="87"/>
    </row>
    <row r="230" spans="1:17" ht="28.5">
      <c r="B230" s="278"/>
      <c r="C230" s="163" t="s">
        <v>5</v>
      </c>
      <c r="D230" s="279" t="s">
        <v>9</v>
      </c>
      <c r="E230" s="280" t="s">
        <v>113</v>
      </c>
      <c r="F230" s="280" t="s">
        <v>1939</v>
      </c>
      <c r="G230" s="281" t="s">
        <v>114</v>
      </c>
      <c r="H230" s="281" t="s">
        <v>115</v>
      </c>
      <c r="I230" s="281" t="s">
        <v>116</v>
      </c>
      <c r="J230" s="279" t="s">
        <v>75</v>
      </c>
      <c r="K230" s="279" t="s">
        <v>76</v>
      </c>
      <c r="L230" s="159" t="s">
        <v>77</v>
      </c>
      <c r="M230" s="279" t="s">
        <v>78</v>
      </c>
      <c r="N230" s="279" t="s">
        <v>79</v>
      </c>
      <c r="O230" s="279" t="s">
        <v>80</v>
      </c>
      <c r="P230" s="282"/>
    </row>
    <row r="231" spans="1:17" s="87" customFormat="1" ht="9" customHeight="1">
      <c r="A231" s="1"/>
      <c r="B231" s="187"/>
      <c r="C231" s="186"/>
      <c r="D231" s="166"/>
      <c r="E231" s="186"/>
      <c r="F231" s="166"/>
      <c r="G231" s="186"/>
      <c r="H231" s="166"/>
      <c r="I231" s="186"/>
      <c r="J231" s="166"/>
      <c r="K231" s="186"/>
      <c r="L231" s="166"/>
      <c r="M231" s="186"/>
      <c r="N231" s="166"/>
      <c r="O231" s="166"/>
      <c r="P231" s="185"/>
      <c r="Q231" s="1"/>
    </row>
    <row r="232" spans="1:17" ht="28.5" customHeight="1">
      <c r="A232" s="87"/>
      <c r="B232" s="99" t="s">
        <v>37</v>
      </c>
      <c r="C232" s="579">
        <f>SUMPRODUCT(($G$2=TX_ML!$E$2:$E$350)*(TX_ML!FZ$2:FZ$350))</f>
        <v>0</v>
      </c>
      <c r="D232" s="579">
        <f>SUMPRODUCT(($G$2=TX_ML!$E$2:$E$350)*(TX_ML!GA$2:GA$350))</f>
        <v>0</v>
      </c>
      <c r="E232" s="579">
        <f>SUMPRODUCT(($G$2=TX_ML!$E$2:$E$350)*(TX_ML!GB$2:GB$350))</f>
        <v>0</v>
      </c>
      <c r="F232" s="579">
        <f>SUMPRODUCT(($G$2=TX_ML!$E$2:$E$350)*(TX_ML!GC$2:GC$350))</f>
        <v>0</v>
      </c>
      <c r="G232" s="579">
        <f>SUMPRODUCT(($G$2=TX_ML!$E$2:$E$350)*(TX_ML!GD$2:GD$350))</f>
        <v>0</v>
      </c>
      <c r="H232" s="579">
        <f>SUMPRODUCT(($G$2=TX_ML!$E$2:$E$350)*(TX_ML!GE$2:GE$350))</f>
        <v>0</v>
      </c>
      <c r="I232" s="579">
        <f>SUMPRODUCT(($G$2=TX_ML!$E$2:$E$350)*(TX_ML!GF$2:GF$350))</f>
        <v>0</v>
      </c>
      <c r="J232" s="579">
        <f>SUMPRODUCT(($G$2=TX_ML!$E$2:$E$350)*(TX_ML!GG$2:GG$350))</f>
        <v>0</v>
      </c>
      <c r="K232" s="579">
        <f>SUMPRODUCT(($G$2=TX_ML!$E$2:$E$350)*(TX_ML!GH$2:GH$350))</f>
        <v>0</v>
      </c>
      <c r="L232" s="579">
        <f>SUMPRODUCT(($G$2=TX_ML!$E$2:$E$350)*(TX_ML!GI$2:GI$350))</f>
        <v>0</v>
      </c>
      <c r="M232" s="579">
        <f>SUMPRODUCT(($G$2=TX_ML!$E$2:$E$350)*(TX_ML!GJ$2:GJ$350))</f>
        <v>0</v>
      </c>
      <c r="N232" s="579">
        <f>SUMPRODUCT(($G$2=TX_ML!$E$2:$E$350)*(TX_ML!GK$2:GK$350))</f>
        <v>0</v>
      </c>
      <c r="O232" s="579">
        <f>SUMPRODUCT(($G$2=TX_ML!$E$2:$E$350)*(TX_ML!GL$2:GL$350))</f>
        <v>0</v>
      </c>
      <c r="P232" s="594" t="str">
        <f>IF(SUM(C232:O232)=0,"subtotal",SUM(C232:O232))</f>
        <v>subtotal</v>
      </c>
    </row>
    <row r="233" spans="1:17" ht="10.5" customHeight="1">
      <c r="B233" s="29"/>
      <c r="C233" s="25"/>
      <c r="D233" s="25"/>
      <c r="E233" s="25"/>
      <c r="F233" s="25"/>
      <c r="G233" s="25"/>
      <c r="H233" s="25"/>
      <c r="I233" s="25"/>
      <c r="J233" s="25"/>
      <c r="K233" s="25"/>
      <c r="L233" s="25"/>
      <c r="M233" s="25"/>
      <c r="N233" s="25"/>
      <c r="O233" s="25"/>
      <c r="P233" s="181"/>
    </row>
    <row r="234" spans="1:17" ht="9" customHeight="1">
      <c r="B234" s="184"/>
      <c r="C234" s="183"/>
      <c r="D234" s="223"/>
      <c r="E234" s="183"/>
      <c r="F234" s="223"/>
      <c r="G234" s="183"/>
      <c r="H234" s="223"/>
      <c r="I234" s="183"/>
      <c r="J234" s="223"/>
      <c r="K234" s="183"/>
      <c r="L234" s="223"/>
      <c r="M234" s="183"/>
      <c r="N234" s="223"/>
      <c r="O234" s="223"/>
      <c r="P234" s="182"/>
    </row>
    <row r="235" spans="1:17" ht="27.75" customHeight="1">
      <c r="B235" s="99" t="s">
        <v>39</v>
      </c>
      <c r="C235" s="579">
        <f>SUMPRODUCT(($G$2=TX_ML!$E$2:$E$350)*(TX_ML!GN$2:GN$350))</f>
        <v>0</v>
      </c>
      <c r="D235" s="579">
        <f>SUMPRODUCT(($G$2=TX_ML!$E$2:$E$350)*(TX_ML!GO$2:GO$350))</f>
        <v>0</v>
      </c>
      <c r="E235" s="579">
        <f>SUMPRODUCT(($G$2=TX_ML!$E$2:$E$350)*(TX_ML!GP$2:GP$350))</f>
        <v>0</v>
      </c>
      <c r="F235" s="579">
        <f>SUMPRODUCT(($G$2=TX_ML!$E$2:$E$350)*(TX_ML!GQ$2:GQ$350))</f>
        <v>0</v>
      </c>
      <c r="G235" s="579">
        <f>SUMPRODUCT(($G$2=TX_ML!$E$2:$E$350)*(TX_ML!GR$2:GR$350))</f>
        <v>0</v>
      </c>
      <c r="H235" s="579">
        <f>SUMPRODUCT(($G$2=TX_ML!$E$2:$E$350)*(TX_ML!GS$2:GS$350))</f>
        <v>0</v>
      </c>
      <c r="I235" s="579">
        <f>SUMPRODUCT(($G$2=TX_ML!$E$2:$E$350)*(TX_ML!GT$2:GT$350))</f>
        <v>0</v>
      </c>
      <c r="J235" s="579">
        <f>SUMPRODUCT(($G$2=TX_ML!$E$2:$E$350)*(TX_ML!GU$2:GU$350))</f>
        <v>0</v>
      </c>
      <c r="K235" s="579">
        <f>SUMPRODUCT(($G$2=TX_ML!$E$2:$E$350)*(TX_ML!GV$2:GV$350))</f>
        <v>0</v>
      </c>
      <c r="L235" s="579">
        <f>SUMPRODUCT(($G$2=TX_ML!$E$2:$E$350)*(TX_ML!GW$2:GW$350))</f>
        <v>0</v>
      </c>
      <c r="M235" s="579">
        <f>SUMPRODUCT(($G$2=TX_ML!$E$2:$E$350)*(TX_ML!GX$2:GX$350))</f>
        <v>0</v>
      </c>
      <c r="N235" s="579">
        <f>SUMPRODUCT(($G$2=TX_ML!$E$2:$E$350)*(TX_ML!GY$2:GY$350))</f>
        <v>0</v>
      </c>
      <c r="O235" s="579">
        <f>SUMPRODUCT(($G$2=TX_ML!$E$2:$E$350)*(TX_ML!GZ$2:GZ$350))</f>
        <v>0</v>
      </c>
      <c r="P235" s="594" t="str">
        <f>IF(SUM(C235:O235)=0,"subtotal",SUM(C235:O235))</f>
        <v>subtotal</v>
      </c>
    </row>
    <row r="236" spans="1:17" ht="6" customHeight="1">
      <c r="B236" s="29"/>
      <c r="C236" s="25"/>
      <c r="D236" s="25"/>
      <c r="E236" s="25"/>
      <c r="F236" s="25"/>
      <c r="G236" s="25"/>
      <c r="H236" s="25"/>
      <c r="I236" s="25"/>
      <c r="J236" s="25"/>
      <c r="K236" s="25"/>
      <c r="L236" s="25"/>
      <c r="M236" s="25"/>
      <c r="N236" s="25"/>
      <c r="O236" s="25"/>
      <c r="P236" s="181"/>
    </row>
    <row r="237" spans="1:17" ht="4.5" customHeight="1">
      <c r="B237" s="260"/>
      <c r="C237" s="259"/>
      <c r="D237" s="258"/>
      <c r="E237" s="258"/>
      <c r="F237" s="258"/>
      <c r="G237" s="258"/>
      <c r="H237" s="258"/>
      <c r="I237" s="258"/>
      <c r="J237" s="258"/>
      <c r="K237" s="258"/>
      <c r="L237" s="258"/>
      <c r="M237" s="258"/>
      <c r="N237" s="258"/>
      <c r="O237" s="258"/>
      <c r="P237" s="241"/>
    </row>
    <row r="238" spans="1:17" ht="25.5" customHeight="1">
      <c r="B238" s="152" t="s">
        <v>33</v>
      </c>
      <c r="C238" s="594" t="str">
        <f>IF(SUM(C232:O232,C235:O235)=0,"subtotal",SUM(C232:O232,C235:O235))</f>
        <v>subtotal</v>
      </c>
      <c r="D238" s="167"/>
      <c r="E238" s="167"/>
      <c r="F238" s="167"/>
      <c r="G238" s="167"/>
      <c r="H238" s="167"/>
      <c r="I238" s="167"/>
      <c r="J238" s="167"/>
      <c r="K238" s="167"/>
      <c r="L238" s="167"/>
      <c r="M238" s="167"/>
      <c r="N238" s="167"/>
      <c r="O238" s="167"/>
      <c r="P238" s="185"/>
      <c r="Q238" s="87"/>
    </row>
    <row r="239" spans="1:17" ht="6" customHeight="1">
      <c r="B239" s="302"/>
      <c r="C239" s="180"/>
      <c r="D239" s="167"/>
      <c r="E239" s="167"/>
      <c r="F239" s="167"/>
      <c r="G239" s="167"/>
      <c r="H239" s="167"/>
      <c r="I239" s="167"/>
      <c r="J239" s="167"/>
      <c r="K239" s="167"/>
      <c r="L239" s="167"/>
      <c r="M239" s="167"/>
      <c r="N239" s="167"/>
      <c r="O239" s="167"/>
      <c r="P239" s="185"/>
    </row>
    <row r="240" spans="1:17" s="87" customFormat="1" ht="15.75">
      <c r="A240" s="1"/>
      <c r="B240" s="1055" t="s">
        <v>132</v>
      </c>
      <c r="C240" s="1056"/>
      <c r="D240" s="1056"/>
      <c r="E240" s="1056"/>
      <c r="F240" s="1056"/>
      <c r="G240" s="1056"/>
      <c r="H240" s="1056"/>
      <c r="I240" s="1056"/>
      <c r="J240" s="1056"/>
      <c r="K240" s="1056"/>
      <c r="L240" s="1056"/>
      <c r="M240" s="1056"/>
      <c r="N240" s="1056"/>
      <c r="O240" s="1056"/>
      <c r="P240" s="1057"/>
      <c r="Q240" s="1"/>
    </row>
    <row r="241" spans="1:17" ht="28.5">
      <c r="B241" s="278"/>
      <c r="C241" s="163" t="s">
        <v>5</v>
      </c>
      <c r="D241" s="279" t="s">
        <v>9</v>
      </c>
      <c r="E241" s="280" t="s">
        <v>113</v>
      </c>
      <c r="F241" s="280" t="s">
        <v>1939</v>
      </c>
      <c r="G241" s="281" t="s">
        <v>114</v>
      </c>
      <c r="H241" s="281" t="s">
        <v>115</v>
      </c>
      <c r="I241" s="281" t="s">
        <v>116</v>
      </c>
      <c r="J241" s="279" t="s">
        <v>75</v>
      </c>
      <c r="K241" s="279" t="s">
        <v>76</v>
      </c>
      <c r="L241" s="159" t="s">
        <v>77</v>
      </c>
      <c r="M241" s="279" t="s">
        <v>78</v>
      </c>
      <c r="N241" s="279" t="s">
        <v>79</v>
      </c>
      <c r="O241" s="279" t="s">
        <v>80</v>
      </c>
      <c r="P241" s="282"/>
    </row>
    <row r="242" spans="1:17" ht="4.5" customHeight="1">
      <c r="B242" s="187"/>
      <c r="C242" s="186"/>
      <c r="D242" s="166"/>
      <c r="E242" s="186"/>
      <c r="F242" s="166"/>
      <c r="G242" s="186"/>
      <c r="H242" s="166"/>
      <c r="I242" s="186"/>
      <c r="J242" s="166"/>
      <c r="K242" s="186"/>
      <c r="L242" s="166"/>
      <c r="M242" s="186"/>
      <c r="N242" s="166"/>
      <c r="O242" s="166"/>
      <c r="P242" s="185"/>
    </row>
    <row r="243" spans="1:17" ht="27.75" customHeight="1">
      <c r="B243" s="99" t="s">
        <v>37</v>
      </c>
      <c r="C243" s="579">
        <f>SUMPRODUCT(($G$2=TX_ML!$E$2:$E$350)*(TX_ML!HC$2:HC$350))</f>
        <v>0</v>
      </c>
      <c r="D243" s="579">
        <f>SUMPRODUCT(($G$2=TX_ML!$E$2:$E$350)*(TX_ML!HD$2:HD$350))</f>
        <v>0</v>
      </c>
      <c r="E243" s="579">
        <f>SUMPRODUCT(($G$2=TX_ML!$E$2:$E$350)*(TX_ML!HE$2:HE$350))</f>
        <v>0</v>
      </c>
      <c r="F243" s="579">
        <f>SUMPRODUCT(($G$2=TX_ML!$E$2:$E$350)*(TX_ML!HF$2:HF$350))</f>
        <v>0</v>
      </c>
      <c r="G243" s="579">
        <f>SUMPRODUCT(($G$2=TX_ML!$E$2:$E$350)*(TX_ML!HG$2:HG$350))</f>
        <v>0</v>
      </c>
      <c r="H243" s="579">
        <f>SUMPRODUCT(($G$2=TX_ML!$E$2:$E$350)*(TX_ML!HH$2:HH$350))</f>
        <v>0</v>
      </c>
      <c r="I243" s="579">
        <f>SUMPRODUCT(($G$2=TX_ML!$E$2:$E$350)*(TX_ML!HI$2:HI$350))</f>
        <v>0</v>
      </c>
      <c r="J243" s="579">
        <f>SUMPRODUCT(($G$2=TX_ML!$E$2:$E$350)*(TX_ML!HJ$2:HJ$350))</f>
        <v>0</v>
      </c>
      <c r="K243" s="579">
        <f>SUMPRODUCT(($G$2=TX_ML!$E$2:$E$350)*(TX_ML!HK$2:HK$350))</f>
        <v>0</v>
      </c>
      <c r="L243" s="579">
        <f>SUMPRODUCT(($G$2=TX_ML!$E$2:$E$350)*(TX_ML!HL$2:HL$350))</f>
        <v>0</v>
      </c>
      <c r="M243" s="579">
        <f>SUMPRODUCT(($G$2=TX_ML!$E$2:$E$350)*(TX_ML!HM$2:HM$350))</f>
        <v>0</v>
      </c>
      <c r="N243" s="579">
        <f>SUMPRODUCT(($G$2=TX_ML!$E$2:$E$350)*(TX_ML!HN$2:HN$350))</f>
        <v>0</v>
      </c>
      <c r="O243" s="579">
        <f>SUMPRODUCT(($G$2=TX_ML!$E$2:$E$350)*(TX_ML!HO$2:HO$350))</f>
        <v>0</v>
      </c>
      <c r="P243" s="594" t="str">
        <f>IF(SUM(C243:O243)=0,"subtotal",SUM(C243:O243))</f>
        <v>subtotal</v>
      </c>
    </row>
    <row r="244" spans="1:17" ht="6" customHeight="1">
      <c r="B244" s="29"/>
      <c r="C244" s="25"/>
      <c r="D244" s="25"/>
      <c r="E244" s="25"/>
      <c r="F244" s="25"/>
      <c r="G244" s="25"/>
      <c r="H244" s="25"/>
      <c r="I244" s="25"/>
      <c r="J244" s="25"/>
      <c r="K244" s="25"/>
      <c r="L244" s="25"/>
      <c r="M244" s="25"/>
      <c r="N244" s="25"/>
      <c r="O244" s="25"/>
      <c r="P244" s="181"/>
    </row>
    <row r="245" spans="1:17" ht="6" customHeight="1">
      <c r="A245" s="102"/>
      <c r="B245" s="184"/>
      <c r="C245" s="183"/>
      <c r="D245" s="223"/>
      <c r="E245" s="183"/>
      <c r="F245" s="223"/>
      <c r="G245" s="183"/>
      <c r="H245" s="223"/>
      <c r="I245" s="183"/>
      <c r="J245" s="223"/>
      <c r="K245" s="183"/>
      <c r="L245" s="223"/>
      <c r="M245" s="183"/>
      <c r="N245" s="223"/>
      <c r="O245" s="223"/>
      <c r="P245" s="182"/>
    </row>
    <row r="246" spans="1:17" ht="30" customHeight="1">
      <c r="B246" s="99" t="s">
        <v>39</v>
      </c>
      <c r="C246" s="579">
        <f>SUMPRODUCT(($G$2=TX_ML!$E$2:$E$350)*(TX_ML!HQ$2:HQ$350))</f>
        <v>0</v>
      </c>
      <c r="D246" s="579">
        <f>SUMPRODUCT(($G$2=TX_ML!$E$2:$E$350)*(TX_ML!HR$2:HR$350))</f>
        <v>0</v>
      </c>
      <c r="E246" s="579">
        <f>SUMPRODUCT(($G$2=TX_ML!$E$2:$E$350)*(TX_ML!HS$2:HS$350))</f>
        <v>0</v>
      </c>
      <c r="F246" s="579">
        <f>SUMPRODUCT(($G$2=TX_ML!$E$2:$E$350)*(TX_ML!HT$2:HT$350))</f>
        <v>0</v>
      </c>
      <c r="G246" s="579">
        <f>SUMPRODUCT(($G$2=TX_ML!$E$2:$E$350)*(TX_ML!HU$2:HU$350))</f>
        <v>0</v>
      </c>
      <c r="H246" s="579">
        <f>SUMPRODUCT(($G$2=TX_ML!$E$2:$E$350)*(TX_ML!HV$2:HV$350))</f>
        <v>0</v>
      </c>
      <c r="I246" s="579">
        <f>SUMPRODUCT(($G$2=TX_ML!$E$2:$E$350)*(TX_ML!HW$2:HW$350))</f>
        <v>0</v>
      </c>
      <c r="J246" s="579">
        <f>SUMPRODUCT(($G$2=TX_ML!$E$2:$E$350)*(TX_ML!HX$2:HX$350))</f>
        <v>0</v>
      </c>
      <c r="K246" s="579">
        <f>SUMPRODUCT(($G$2=TX_ML!$E$2:$E$350)*(TX_ML!HY$2:HY$350))</f>
        <v>0</v>
      </c>
      <c r="L246" s="579">
        <f>SUMPRODUCT(($G$2=TX_ML!$E$2:$E$350)*(TX_ML!HZ$2:HZ$350))</f>
        <v>0</v>
      </c>
      <c r="M246" s="579">
        <f>SUMPRODUCT(($G$2=TX_ML!$E$2:$E$350)*(TX_ML!IA$2:IA$350))</f>
        <v>0</v>
      </c>
      <c r="N246" s="579">
        <f>SUMPRODUCT(($G$2=TX_ML!$E$2:$E$350)*(TX_ML!IB$2:IB$350))</f>
        <v>0</v>
      </c>
      <c r="O246" s="579">
        <f>SUMPRODUCT(($G$2=TX_ML!$E$2:$E$350)*(TX_ML!IC$2:IC$350))</f>
        <v>0</v>
      </c>
      <c r="P246" s="594" t="str">
        <f>IF(SUM(C246:O246)=0,"subtotal",SUM(C246:O246))</f>
        <v>subtotal</v>
      </c>
    </row>
    <row r="247" spans="1:17" ht="9" customHeight="1">
      <c r="B247" s="29"/>
      <c r="C247" s="25"/>
      <c r="D247" s="25"/>
      <c r="E247" s="25"/>
      <c r="F247" s="25"/>
      <c r="G247" s="25"/>
      <c r="H247" s="25"/>
      <c r="I247" s="25"/>
      <c r="J247" s="25"/>
      <c r="K247" s="25"/>
      <c r="L247" s="25"/>
      <c r="M247" s="25"/>
      <c r="N247" s="25"/>
      <c r="O247" s="25"/>
      <c r="P247" s="181"/>
    </row>
    <row r="248" spans="1:17" ht="5.25" customHeight="1">
      <c r="B248" s="265"/>
      <c r="C248" s="31"/>
      <c r="D248" s="199"/>
      <c r="E248" s="199"/>
      <c r="F248" s="199"/>
      <c r="G248" s="199"/>
      <c r="H248" s="199"/>
      <c r="I248" s="199"/>
      <c r="J248" s="199"/>
      <c r="K248" s="199"/>
      <c r="L248" s="199"/>
      <c r="M248" s="199"/>
      <c r="N248" s="199"/>
      <c r="O248" s="199"/>
      <c r="P248" s="222"/>
      <c r="Q248" s="102"/>
    </row>
    <row r="249" spans="1:17" ht="30.75" customHeight="1">
      <c r="B249" s="99" t="s">
        <v>33</v>
      </c>
      <c r="C249" s="594" t="str">
        <f>IF(SUM(C243:O243,C246:O246)=0,"subtotal",SUM(C243:O243,C246:O246))</f>
        <v>subtotal</v>
      </c>
      <c r="D249" s="167"/>
      <c r="E249" s="167"/>
      <c r="F249" s="167"/>
      <c r="G249" s="167"/>
      <c r="H249" s="167"/>
      <c r="I249" s="167"/>
      <c r="J249" s="167"/>
      <c r="K249" s="167"/>
      <c r="L249" s="167"/>
      <c r="M249" s="167"/>
      <c r="N249" s="167"/>
      <c r="O249" s="167"/>
      <c r="P249" s="197"/>
    </row>
    <row r="250" spans="1:17" s="102" customFormat="1" ht="5.85" customHeight="1">
      <c r="A250" s="87"/>
      <c r="B250" s="303"/>
      <c r="C250" s="83"/>
      <c r="D250" s="268"/>
      <c r="E250" s="268"/>
      <c r="F250" s="268"/>
      <c r="G250" s="268"/>
      <c r="H250" s="268"/>
      <c r="I250" s="268"/>
      <c r="J250" s="268"/>
      <c r="K250" s="268"/>
      <c r="L250" s="268"/>
      <c r="M250" s="268"/>
      <c r="N250" s="268"/>
      <c r="O250" s="268"/>
      <c r="P250" s="245"/>
      <c r="Q250" s="1"/>
    </row>
    <row r="251" spans="1:17" ht="20.25" customHeight="1">
      <c r="B251" s="1055" t="s">
        <v>133</v>
      </c>
      <c r="C251" s="1056"/>
      <c r="D251" s="1056"/>
      <c r="E251" s="1056"/>
      <c r="F251" s="1056"/>
      <c r="G251" s="1056"/>
      <c r="H251" s="1056"/>
      <c r="I251" s="1056"/>
      <c r="J251" s="1056"/>
      <c r="K251" s="1056"/>
      <c r="L251" s="1056"/>
      <c r="M251" s="1056"/>
      <c r="N251" s="1056"/>
      <c r="O251" s="1056"/>
      <c r="P251" s="1057"/>
    </row>
    <row r="252" spans="1:17" ht="28.5">
      <c r="B252" s="278"/>
      <c r="C252" s="163" t="s">
        <v>5</v>
      </c>
      <c r="D252" s="279" t="s">
        <v>9</v>
      </c>
      <c r="E252" s="280" t="s">
        <v>113</v>
      </c>
      <c r="F252" s="280" t="s">
        <v>1939</v>
      </c>
      <c r="G252" s="281" t="s">
        <v>114</v>
      </c>
      <c r="H252" s="281" t="s">
        <v>115</v>
      </c>
      <c r="I252" s="281" t="s">
        <v>116</v>
      </c>
      <c r="J252" s="279" t="s">
        <v>75</v>
      </c>
      <c r="K252" s="279" t="s">
        <v>76</v>
      </c>
      <c r="L252" s="159" t="s">
        <v>77</v>
      </c>
      <c r="M252" s="279" t="s">
        <v>78</v>
      </c>
      <c r="N252" s="279" t="s">
        <v>79</v>
      </c>
      <c r="O252" s="279" t="s">
        <v>80</v>
      </c>
      <c r="P252" s="282"/>
    </row>
    <row r="253" spans="1:17" ht="9" customHeight="1">
      <c r="B253" s="187"/>
      <c r="C253" s="186"/>
      <c r="D253" s="166"/>
      <c r="E253" s="186"/>
      <c r="F253" s="166"/>
      <c r="G253" s="186"/>
      <c r="H253" s="166"/>
      <c r="I253" s="186"/>
      <c r="J253" s="166"/>
      <c r="K253" s="186"/>
      <c r="L253" s="166"/>
      <c r="M253" s="186"/>
      <c r="N253" s="166"/>
      <c r="O253" s="166"/>
      <c r="P253" s="185"/>
      <c r="Q253" s="87"/>
    </row>
    <row r="254" spans="1:17" ht="22.5" customHeight="1">
      <c r="B254" s="99" t="s">
        <v>37</v>
      </c>
      <c r="C254" s="579">
        <f>SUMPRODUCT(($G$2=TX_ML!$E$2:$E$350)*(TX_ML!IF$2:IF$350))</f>
        <v>0</v>
      </c>
      <c r="D254" s="579">
        <f>SUMPRODUCT(($G$2=TX_ML!$E$2:$E$350)*(TX_ML!IG$2:IG$350))</f>
        <v>0</v>
      </c>
      <c r="E254" s="579">
        <f>SUMPRODUCT(($G$2=TX_ML!$E$2:$E$350)*(TX_ML!IH$2:IH$350))</f>
        <v>0</v>
      </c>
      <c r="F254" s="579">
        <f>SUMPRODUCT(($G$2=TX_ML!$E$2:$E$350)*(TX_ML!II$2:II$350))</f>
        <v>0</v>
      </c>
      <c r="G254" s="579">
        <f>SUMPRODUCT(($G$2=TX_ML!$E$2:$E$350)*(TX_ML!IJ$2:IJ$350))</f>
        <v>0</v>
      </c>
      <c r="H254" s="579">
        <f>SUMPRODUCT(($G$2=TX_ML!$E$2:$E$350)*(TX_ML!IK$2:IK$350))</f>
        <v>0</v>
      </c>
      <c r="I254" s="579">
        <f>SUMPRODUCT(($G$2=TX_ML!$E$2:$E$350)*(TX_ML!IL$2:IL$350))</f>
        <v>0</v>
      </c>
      <c r="J254" s="579">
        <f>SUMPRODUCT(($G$2=TX_ML!$E$2:$E$350)*(TX_ML!IM$2:IM$350))</f>
        <v>0</v>
      </c>
      <c r="K254" s="579">
        <f>SUMPRODUCT(($G$2=TX_ML!$E$2:$E$350)*(TX_ML!IN$2:IN$350))</f>
        <v>0</v>
      </c>
      <c r="L254" s="579">
        <f>SUMPRODUCT(($G$2=TX_ML!$E$2:$E$350)*(TX_ML!IO$2:IO$350))</f>
        <v>0</v>
      </c>
      <c r="M254" s="579">
        <f>SUMPRODUCT(($G$2=TX_ML!$E$2:$E$350)*(TX_ML!IP$2:IP$350))</f>
        <v>0</v>
      </c>
      <c r="N254" s="579">
        <f>SUMPRODUCT(($G$2=TX_ML!$E$2:$E$350)*(TX_ML!IQ$2:IQ$350))</f>
        <v>0</v>
      </c>
      <c r="O254" s="579">
        <f>SUMPRODUCT(($G$2=TX_ML!$E$2:$E$350)*(TX_ML!IR$2:IR$350))</f>
        <v>0</v>
      </c>
      <c r="P254" s="594" t="str">
        <f>IF(SUM(C254:O254)=0,"subtotal",SUM(C254:O254))</f>
        <v>subtotal</v>
      </c>
    </row>
    <row r="255" spans="1:17" s="87" customFormat="1" ht="8.25" customHeight="1">
      <c r="A255" s="1"/>
      <c r="B255" s="29"/>
      <c r="C255" s="25"/>
      <c r="D255" s="25"/>
      <c r="E255" s="25"/>
      <c r="F255" s="25"/>
      <c r="G255" s="25"/>
      <c r="H255" s="25"/>
      <c r="I255" s="25"/>
      <c r="J255" s="25"/>
      <c r="K255" s="25"/>
      <c r="L255" s="25"/>
      <c r="M255" s="25"/>
      <c r="N255" s="25"/>
      <c r="O255" s="25"/>
      <c r="P255" s="181"/>
      <c r="Q255" s="1"/>
    </row>
    <row r="256" spans="1:17" ht="5.85" customHeight="1">
      <c r="B256" s="184"/>
      <c r="C256" s="183"/>
      <c r="D256" s="223"/>
      <c r="E256" s="183"/>
      <c r="F256" s="223"/>
      <c r="G256" s="183"/>
      <c r="H256" s="223"/>
      <c r="I256" s="183"/>
      <c r="J256" s="223"/>
      <c r="K256" s="183"/>
      <c r="L256" s="223"/>
      <c r="M256" s="183"/>
      <c r="N256" s="223"/>
      <c r="O256" s="223"/>
      <c r="P256" s="182"/>
    </row>
    <row r="257" spans="1:17" ht="28.5" customHeight="1">
      <c r="B257" s="99" t="s">
        <v>39</v>
      </c>
      <c r="C257" s="579">
        <f>SUMPRODUCT(($G$2=TX_ML!$E$2:$E$350)*(TX_ML!IT$2:IT$350))</f>
        <v>0</v>
      </c>
      <c r="D257" s="579">
        <f>SUMPRODUCT(($G$2=TX_ML!$E$2:$E$350)*(TX_ML!IU$2:IU$350))</f>
        <v>0</v>
      </c>
      <c r="E257" s="579">
        <f>SUMPRODUCT(($G$2=TX_ML!$E$2:$E$350)*(TX_ML!IV$2:IV$350))</f>
        <v>0</v>
      </c>
      <c r="F257" s="579">
        <f>SUMPRODUCT(($G$2=TX_ML!$E$2:$E$350)*(TX_ML!IW$2:IW$350))</f>
        <v>0</v>
      </c>
      <c r="G257" s="579">
        <f>SUMPRODUCT(($G$2=TX_ML!$E$2:$E$350)*(TX_ML!IX$2:IX$350))</f>
        <v>0</v>
      </c>
      <c r="H257" s="579">
        <f>SUMPRODUCT(($G$2=TX_ML!$E$2:$E$350)*(TX_ML!IY$2:IY$350))</f>
        <v>0</v>
      </c>
      <c r="I257" s="579">
        <f>SUMPRODUCT(($G$2=TX_ML!$E$2:$E$350)*(TX_ML!IZ$2:IZ$350))</f>
        <v>0</v>
      </c>
      <c r="J257" s="579">
        <f>SUMPRODUCT(($G$2=TX_ML!$E$2:$E$350)*(TX_ML!JA$2:JA$350))</f>
        <v>0</v>
      </c>
      <c r="K257" s="579">
        <f>SUMPRODUCT(($G$2=TX_ML!$E$2:$E$350)*(TX_ML!JB$2:JB$350))</f>
        <v>0</v>
      </c>
      <c r="L257" s="579">
        <f>SUMPRODUCT(($G$2=TX_ML!$E$2:$E$350)*(TX_ML!JC$2:JC$350))</f>
        <v>0</v>
      </c>
      <c r="M257" s="579">
        <f>SUMPRODUCT(($G$2=TX_ML!$E$2:$E$350)*(TX_ML!JD$2:JD$350))</f>
        <v>0</v>
      </c>
      <c r="N257" s="579">
        <f>SUMPRODUCT(($G$2=TX_ML!$E$2:$E$350)*(TX_ML!JE$2:JE$350))</f>
        <v>0</v>
      </c>
      <c r="O257" s="579">
        <f>SUMPRODUCT(($G$2=TX_ML!$E$2:$E$350)*(TX_ML!JF$2:JF$350))</f>
        <v>0</v>
      </c>
      <c r="P257" s="594" t="str">
        <f>IF(SUM(C257:O257)=0,"subtotal",SUM(C257:O257))</f>
        <v>subtotal</v>
      </c>
    </row>
    <row r="258" spans="1:17" ht="9" customHeight="1">
      <c r="B258" s="29"/>
      <c r="C258" s="25"/>
      <c r="D258" s="25"/>
      <c r="E258" s="25"/>
      <c r="F258" s="25"/>
      <c r="G258" s="25"/>
      <c r="H258" s="25"/>
      <c r="I258" s="25"/>
      <c r="J258" s="25"/>
      <c r="K258" s="25"/>
      <c r="L258" s="25"/>
      <c r="M258" s="25"/>
      <c r="N258" s="25"/>
      <c r="O258" s="25"/>
      <c r="P258" s="181"/>
    </row>
    <row r="259" spans="1:17" ht="6.6" customHeight="1">
      <c r="A259" s="87"/>
      <c r="B259" s="260"/>
      <c r="C259" s="259"/>
      <c r="D259" s="258"/>
      <c r="E259" s="258"/>
      <c r="F259" s="258"/>
      <c r="G259" s="258"/>
      <c r="H259" s="258"/>
      <c r="I259" s="258"/>
      <c r="J259" s="258"/>
      <c r="K259" s="258"/>
      <c r="L259" s="258"/>
      <c r="M259" s="258"/>
      <c r="N259" s="258"/>
      <c r="O259" s="258"/>
      <c r="P259" s="241"/>
    </row>
    <row r="260" spans="1:17" ht="27.75" customHeight="1">
      <c r="B260" s="152" t="s">
        <v>33</v>
      </c>
      <c r="C260" s="594" t="str">
        <f>IF(SUM(C254:O254,C257:O257)=0,"subtotal",SUM(C254:O254,C257:O257))</f>
        <v>subtotal</v>
      </c>
      <c r="D260" s="167"/>
      <c r="E260" s="167"/>
      <c r="F260" s="167"/>
      <c r="G260" s="167"/>
      <c r="H260" s="167"/>
      <c r="I260" s="167"/>
      <c r="J260" s="167"/>
      <c r="K260" s="167"/>
      <c r="L260" s="167"/>
      <c r="M260" s="167"/>
      <c r="N260" s="167"/>
      <c r="O260" s="167"/>
      <c r="P260" s="185"/>
    </row>
    <row r="261" spans="1:17" ht="8.25" customHeight="1">
      <c r="B261" s="302"/>
      <c r="C261" s="180"/>
      <c r="D261" s="167"/>
      <c r="E261" s="167"/>
      <c r="F261" s="167"/>
      <c r="G261" s="167"/>
      <c r="H261" s="167"/>
      <c r="I261" s="167"/>
      <c r="J261" s="167"/>
      <c r="K261" s="167"/>
      <c r="L261" s="167"/>
      <c r="M261" s="167"/>
      <c r="N261" s="167"/>
      <c r="O261" s="167"/>
      <c r="P261" s="185"/>
    </row>
    <row r="262" spans="1:17" ht="15.75">
      <c r="B262" s="1055" t="s">
        <v>134</v>
      </c>
      <c r="C262" s="1056"/>
      <c r="D262" s="1056"/>
      <c r="E262" s="1056"/>
      <c r="F262" s="1056"/>
      <c r="G262" s="1056"/>
      <c r="H262" s="1056"/>
      <c r="I262" s="1056"/>
      <c r="J262" s="1056"/>
      <c r="K262" s="1056"/>
      <c r="L262" s="1056"/>
      <c r="M262" s="1056"/>
      <c r="N262" s="1056"/>
      <c r="O262" s="1056"/>
      <c r="P262" s="1057"/>
      <c r="Q262" s="87"/>
    </row>
    <row r="263" spans="1:17" ht="28.5">
      <c r="B263" s="278"/>
      <c r="C263" s="163" t="s">
        <v>5</v>
      </c>
      <c r="D263" s="279" t="s">
        <v>9</v>
      </c>
      <c r="E263" s="280" t="s">
        <v>113</v>
      </c>
      <c r="F263" s="280" t="s">
        <v>1939</v>
      </c>
      <c r="G263" s="281" t="s">
        <v>114</v>
      </c>
      <c r="H263" s="281" t="s">
        <v>115</v>
      </c>
      <c r="I263" s="281" t="s">
        <v>116</v>
      </c>
      <c r="J263" s="279" t="s">
        <v>75</v>
      </c>
      <c r="K263" s="279" t="s">
        <v>76</v>
      </c>
      <c r="L263" s="159" t="s">
        <v>77</v>
      </c>
      <c r="M263" s="279" t="s">
        <v>78</v>
      </c>
      <c r="N263" s="279" t="s">
        <v>79</v>
      </c>
      <c r="O263" s="279" t="s">
        <v>80</v>
      </c>
      <c r="P263" s="282"/>
    </row>
    <row r="264" spans="1:17" s="87" customFormat="1" ht="3.75" customHeight="1">
      <c r="A264" s="1"/>
      <c r="B264" s="187"/>
      <c r="C264" s="186"/>
      <c r="D264" s="166"/>
      <c r="E264" s="186"/>
      <c r="F264" s="166"/>
      <c r="G264" s="186"/>
      <c r="H264" s="166"/>
      <c r="I264" s="186"/>
      <c r="J264" s="166"/>
      <c r="K264" s="186"/>
      <c r="L264" s="166"/>
      <c r="M264" s="186"/>
      <c r="N264" s="166"/>
      <c r="O264" s="166"/>
      <c r="P264" s="185"/>
      <c r="Q264" s="1"/>
    </row>
    <row r="265" spans="1:17" ht="30" customHeight="1">
      <c r="B265" s="99" t="s">
        <v>37</v>
      </c>
      <c r="C265" s="579">
        <f>SUMPRODUCT(($G$2=TX_ML!$E$2:$E$350)*(TX_ML!JI$2:JI$350))</f>
        <v>0</v>
      </c>
      <c r="D265" s="579">
        <f>SUMPRODUCT(($G$2=TX_ML!$E$2:$E$350)*(TX_ML!JJ$2:JJ$350))</f>
        <v>0</v>
      </c>
      <c r="E265" s="579">
        <f>SUMPRODUCT(($G$2=TX_ML!$E$2:$E$350)*(TX_ML!JK$2:JK$350))</f>
        <v>0</v>
      </c>
      <c r="F265" s="579">
        <f>SUMPRODUCT(($G$2=TX_ML!$E$2:$E$350)*(TX_ML!JL$2:JL$350))</f>
        <v>0</v>
      </c>
      <c r="G265" s="579">
        <f>SUMPRODUCT(($G$2=TX_ML!$E$2:$E$350)*(TX_ML!JM$2:JM$350))</f>
        <v>0</v>
      </c>
      <c r="H265" s="579">
        <f>SUMPRODUCT(($G$2=TX_ML!$E$2:$E$350)*(TX_ML!JN$2:JN$350))</f>
        <v>0</v>
      </c>
      <c r="I265" s="579">
        <f>SUMPRODUCT(($G$2=TX_ML!$E$2:$E$350)*(TX_ML!JO$2:JO$350))</f>
        <v>0</v>
      </c>
      <c r="J265" s="579">
        <f>SUMPRODUCT(($G$2=TX_ML!$E$2:$E$350)*(TX_ML!JP$2:JP$350))</f>
        <v>0</v>
      </c>
      <c r="K265" s="579">
        <f>SUMPRODUCT(($G$2=TX_ML!$E$2:$E$350)*(TX_ML!JQ$2:JQ$350))</f>
        <v>0</v>
      </c>
      <c r="L265" s="579">
        <f>SUMPRODUCT(($G$2=TX_ML!$E$2:$E$350)*(TX_ML!JR$2:JR$350))</f>
        <v>0</v>
      </c>
      <c r="M265" s="579">
        <f>SUMPRODUCT(($G$2=TX_ML!$E$2:$E$350)*(TX_ML!JS$2:JS$350))</f>
        <v>0</v>
      </c>
      <c r="N265" s="579">
        <f>SUMPRODUCT(($G$2=TX_ML!$E$2:$E$350)*(TX_ML!JT$2:JT$350))</f>
        <v>0</v>
      </c>
      <c r="O265" s="579">
        <f>SUMPRODUCT(($G$2=TX_ML!$E$2:$E$350)*(TX_ML!JU$2:JU$350))</f>
        <v>0</v>
      </c>
      <c r="P265" s="594" t="str">
        <f>IF(SUM(C265:O265)=0,"subtotal",SUM(C265:O265))</f>
        <v>subtotal</v>
      </c>
    </row>
    <row r="266" spans="1:17" ht="5.25" customHeight="1">
      <c r="B266" s="29"/>
      <c r="C266" s="25"/>
      <c r="D266" s="25"/>
      <c r="E266" s="25"/>
      <c r="F266" s="25"/>
      <c r="G266" s="25"/>
      <c r="H266" s="25"/>
      <c r="I266" s="25"/>
      <c r="J266" s="25"/>
      <c r="K266" s="25"/>
      <c r="L266" s="25"/>
      <c r="M266" s="25"/>
      <c r="N266" s="25"/>
      <c r="O266" s="25"/>
      <c r="P266" s="181"/>
    </row>
    <row r="267" spans="1:17" ht="5.25" customHeight="1">
      <c r="B267" s="184"/>
      <c r="C267" s="183"/>
      <c r="D267" s="223"/>
      <c r="E267" s="183"/>
      <c r="F267" s="223"/>
      <c r="G267" s="183"/>
      <c r="H267" s="223"/>
      <c r="I267" s="183"/>
      <c r="J267" s="223"/>
      <c r="K267" s="183"/>
      <c r="L267" s="223"/>
      <c r="M267" s="183"/>
      <c r="N267" s="223"/>
      <c r="O267" s="223"/>
      <c r="P267" s="182"/>
    </row>
    <row r="268" spans="1:17" ht="27" customHeight="1">
      <c r="B268" s="99" t="s">
        <v>39</v>
      </c>
      <c r="C268" s="579">
        <f>SUMPRODUCT(($G$2=TX_ML!$E$2:$E$350)*(TX_ML!JW$2:JW$350))</f>
        <v>0</v>
      </c>
      <c r="D268" s="579">
        <f>SUMPRODUCT(($G$2=TX_ML!$E$2:$E$350)*(TX_ML!JX$2:JX$350))</f>
        <v>0</v>
      </c>
      <c r="E268" s="579">
        <f>SUMPRODUCT(($G$2=TX_ML!$E$2:$E$350)*(TX_ML!JY$2:JY$350))</f>
        <v>0</v>
      </c>
      <c r="F268" s="579">
        <f>SUMPRODUCT(($G$2=TX_ML!$E$2:$E$350)*(TX_ML!JZ$2:JZ$350))</f>
        <v>0</v>
      </c>
      <c r="G268" s="579">
        <f>SUMPRODUCT(($G$2=TX_ML!$E$2:$E$350)*(TX_ML!KA$2:KA$350))</f>
        <v>0</v>
      </c>
      <c r="H268" s="579">
        <f>SUMPRODUCT(($G$2=TX_ML!$E$2:$E$350)*(TX_ML!KB$2:KB$350))</f>
        <v>0</v>
      </c>
      <c r="I268" s="579">
        <f>SUMPRODUCT(($G$2=TX_ML!$E$2:$E$350)*(TX_ML!KC$2:KC$350))</f>
        <v>0</v>
      </c>
      <c r="J268" s="579">
        <f>SUMPRODUCT(($G$2=TX_ML!$E$2:$E$350)*(TX_ML!KD$2:KD$350))</f>
        <v>0</v>
      </c>
      <c r="K268" s="579">
        <f>SUMPRODUCT(($G$2=TX_ML!$E$2:$E$350)*(TX_ML!KE$2:KE$350))</f>
        <v>0</v>
      </c>
      <c r="L268" s="579">
        <f>SUMPRODUCT(($G$2=TX_ML!$E$2:$E$350)*(TX_ML!KF$2:KF$350))</f>
        <v>0</v>
      </c>
      <c r="M268" s="579">
        <f>SUMPRODUCT(($G$2=TX_ML!$E$2:$E$350)*(TX_ML!KG$2:KG$350))</f>
        <v>0</v>
      </c>
      <c r="N268" s="579">
        <f>SUMPRODUCT(($G$2=TX_ML!$E$2:$E$350)*(TX_ML!KH$2:KH$350))</f>
        <v>0</v>
      </c>
      <c r="O268" s="579">
        <f>SUMPRODUCT(($G$2=TX_ML!$E$2:$E$350)*(TX_ML!KI$2:KI$350))</f>
        <v>0</v>
      </c>
      <c r="P268" s="594" t="str">
        <f>IF(SUM(C268:O268)=0,"subtotal",SUM(C268:O268))</f>
        <v>subtotal</v>
      </c>
    </row>
    <row r="269" spans="1:17" ht="5.25" customHeight="1">
      <c r="A269" s="102"/>
      <c r="B269" s="29"/>
      <c r="C269" s="25"/>
      <c r="D269" s="25"/>
      <c r="E269" s="25"/>
      <c r="F269" s="25"/>
      <c r="G269" s="25"/>
      <c r="H269" s="25"/>
      <c r="I269" s="25"/>
      <c r="J269" s="25"/>
      <c r="K269" s="25"/>
      <c r="L269" s="25"/>
      <c r="M269" s="25"/>
      <c r="N269" s="25"/>
      <c r="O269" s="25"/>
      <c r="P269" s="181"/>
    </row>
    <row r="270" spans="1:17" ht="6" customHeight="1">
      <c r="B270" s="265"/>
      <c r="C270" s="31"/>
      <c r="D270" s="199"/>
      <c r="E270" s="199"/>
      <c r="F270" s="199"/>
      <c r="G270" s="199"/>
      <c r="H270" s="199"/>
      <c r="I270" s="199"/>
      <c r="J270" s="199"/>
      <c r="K270" s="199"/>
      <c r="L270" s="199"/>
      <c r="M270" s="199"/>
      <c r="N270" s="199"/>
      <c r="O270" s="199"/>
      <c r="P270" s="222"/>
    </row>
    <row r="271" spans="1:17" ht="27.75" customHeight="1">
      <c r="B271" s="99" t="s">
        <v>33</v>
      </c>
      <c r="C271" s="594" t="str">
        <f>IF(SUM(C265:O265,C268:O268)=0,"subtotal",SUM(C265:O265,C268:O268))</f>
        <v>subtotal</v>
      </c>
      <c r="D271" s="167"/>
      <c r="E271" s="167"/>
      <c r="F271" s="167"/>
      <c r="G271" s="167"/>
      <c r="H271" s="167"/>
      <c r="I271" s="167"/>
      <c r="J271" s="167"/>
      <c r="K271" s="167"/>
      <c r="L271" s="167"/>
      <c r="M271" s="167"/>
      <c r="N271" s="167"/>
      <c r="O271" s="167"/>
      <c r="P271" s="197"/>
    </row>
    <row r="272" spans="1:17" ht="5.0999999999999996" customHeight="1">
      <c r="B272" s="303"/>
      <c r="C272" s="83"/>
      <c r="D272" s="268"/>
      <c r="E272" s="268"/>
      <c r="F272" s="268"/>
      <c r="G272" s="268"/>
      <c r="H272" s="268"/>
      <c r="I272" s="268"/>
      <c r="J272" s="268"/>
      <c r="K272" s="268"/>
      <c r="L272" s="268"/>
      <c r="M272" s="268"/>
      <c r="N272" s="268"/>
      <c r="O272" s="268"/>
      <c r="P272" s="245"/>
      <c r="Q272" s="102"/>
    </row>
    <row r="273" spans="1:17" ht="15.75">
      <c r="B273" s="1055" t="s">
        <v>135</v>
      </c>
      <c r="C273" s="1056"/>
      <c r="D273" s="1056"/>
      <c r="E273" s="1056"/>
      <c r="F273" s="1056"/>
      <c r="G273" s="1056"/>
      <c r="H273" s="1056"/>
      <c r="I273" s="1056"/>
      <c r="J273" s="1056"/>
      <c r="K273" s="1056"/>
      <c r="L273" s="1056"/>
      <c r="M273" s="1056"/>
      <c r="N273" s="1056"/>
      <c r="O273" s="1056"/>
      <c r="P273" s="1057"/>
    </row>
    <row r="274" spans="1:17" s="102" customFormat="1" ht="28.5">
      <c r="A274" s="87"/>
      <c r="B274" s="278"/>
      <c r="C274" s="163" t="s">
        <v>5</v>
      </c>
      <c r="D274" s="279" t="s">
        <v>9</v>
      </c>
      <c r="E274" s="280" t="s">
        <v>113</v>
      </c>
      <c r="F274" s="280" t="s">
        <v>1939</v>
      </c>
      <c r="G274" s="281" t="s">
        <v>114</v>
      </c>
      <c r="H274" s="281" t="s">
        <v>115</v>
      </c>
      <c r="I274" s="281" t="s">
        <v>116</v>
      </c>
      <c r="J274" s="279" t="s">
        <v>75</v>
      </c>
      <c r="K274" s="279" t="s">
        <v>76</v>
      </c>
      <c r="L274" s="159" t="s">
        <v>77</v>
      </c>
      <c r="M274" s="279" t="s">
        <v>78</v>
      </c>
      <c r="N274" s="279" t="s">
        <v>79</v>
      </c>
      <c r="O274" s="279" t="s">
        <v>80</v>
      </c>
      <c r="P274" s="282"/>
      <c r="Q274" s="1"/>
    </row>
    <row r="275" spans="1:17" ht="6" customHeight="1">
      <c r="B275" s="187"/>
      <c r="C275" s="186"/>
      <c r="D275" s="166"/>
      <c r="E275" s="186"/>
      <c r="F275" s="166"/>
      <c r="G275" s="186"/>
      <c r="H275" s="166"/>
      <c r="I275" s="186"/>
      <c r="J275" s="166"/>
      <c r="K275" s="186"/>
      <c r="L275" s="166"/>
      <c r="M275" s="186"/>
      <c r="N275" s="166"/>
      <c r="O275" s="166"/>
      <c r="P275" s="185"/>
    </row>
    <row r="276" spans="1:17" ht="27" customHeight="1">
      <c r="B276" s="99" t="s">
        <v>37</v>
      </c>
      <c r="C276" s="579">
        <f>SUMPRODUCT(($G$2=TX_ML!$E$2:$E$350)*(TX_ML!KL$2:KL$350))</f>
        <v>0</v>
      </c>
      <c r="D276" s="579">
        <f>SUMPRODUCT(($G$2=TX_ML!$E$2:$E$350)*(TX_ML!KM$2:KM$350))</f>
        <v>0</v>
      </c>
      <c r="E276" s="579">
        <f>SUMPRODUCT(($G$2=TX_ML!$E$2:$E$350)*(TX_ML!KN$2:KN$350))</f>
        <v>0</v>
      </c>
      <c r="F276" s="579">
        <f>SUMPRODUCT(($G$2=TX_ML!$E$2:$E$350)*(TX_ML!KO$2:KO$350))</f>
        <v>0</v>
      </c>
      <c r="G276" s="579">
        <f>SUMPRODUCT(($G$2=TX_ML!$E$2:$E$350)*(TX_ML!KP$2:KP$350))</f>
        <v>0</v>
      </c>
      <c r="H276" s="579">
        <f>SUMPRODUCT(($G$2=TX_ML!$E$2:$E$350)*(TX_ML!KQ$2:KQ$350))</f>
        <v>0</v>
      </c>
      <c r="I276" s="579">
        <f>SUMPRODUCT(($G$2=TX_ML!$E$2:$E$350)*(TX_ML!KR$2:KR$350))</f>
        <v>0</v>
      </c>
      <c r="J276" s="579">
        <f>SUMPRODUCT(($G$2=TX_ML!$E$2:$E$350)*(TX_ML!KS$2:KS$350))</f>
        <v>0</v>
      </c>
      <c r="K276" s="579">
        <f>SUMPRODUCT(($G$2=TX_ML!$E$2:$E$350)*(TX_ML!KT$2:KT$350))</f>
        <v>0</v>
      </c>
      <c r="L276" s="579">
        <f>SUMPRODUCT(($G$2=TX_ML!$E$2:$E$350)*(TX_ML!KU$2:KU$350))</f>
        <v>0</v>
      </c>
      <c r="M276" s="579">
        <f>SUMPRODUCT(($G$2=TX_ML!$E$2:$E$350)*(TX_ML!KV$2:KV$350))</f>
        <v>0</v>
      </c>
      <c r="N276" s="579">
        <f>SUMPRODUCT(($G$2=TX_ML!$E$2:$E$350)*(TX_ML!KW$2:KW$350))</f>
        <v>0</v>
      </c>
      <c r="O276" s="579">
        <f>SUMPRODUCT(($G$2=TX_ML!$E$2:$E$350)*(TX_ML!KX$2:KX$350))</f>
        <v>0</v>
      </c>
      <c r="P276" s="594" t="str">
        <f>IF(SUM(C276:O276)=0,"subtotal",SUM(C276:O276))</f>
        <v>subtotal</v>
      </c>
    </row>
    <row r="277" spans="1:17" ht="8.25" customHeight="1">
      <c r="B277" s="29"/>
      <c r="C277" s="25"/>
      <c r="D277" s="25"/>
      <c r="E277" s="25"/>
      <c r="F277" s="25"/>
      <c r="G277" s="25"/>
      <c r="H277" s="25"/>
      <c r="I277" s="25"/>
      <c r="J277" s="25"/>
      <c r="K277" s="25"/>
      <c r="L277" s="25"/>
      <c r="M277" s="25"/>
      <c r="N277" s="25"/>
      <c r="O277" s="25"/>
      <c r="P277" s="181"/>
      <c r="Q277" s="87"/>
    </row>
    <row r="278" spans="1:17" ht="6" customHeight="1">
      <c r="B278" s="184"/>
      <c r="C278" s="183"/>
      <c r="D278" s="223"/>
      <c r="E278" s="183"/>
      <c r="F278" s="223"/>
      <c r="G278" s="183"/>
      <c r="H278" s="223"/>
      <c r="I278" s="183"/>
      <c r="J278" s="223"/>
      <c r="K278" s="183"/>
      <c r="L278" s="223"/>
      <c r="M278" s="183"/>
      <c r="N278" s="223"/>
      <c r="O278" s="223"/>
      <c r="P278" s="182"/>
    </row>
    <row r="279" spans="1:17" s="87" customFormat="1" ht="28.5" customHeight="1">
      <c r="A279" s="1"/>
      <c r="B279" s="99" t="s">
        <v>39</v>
      </c>
      <c r="C279" s="579">
        <f>SUMPRODUCT(($G$2=TX_ML!$E$2:$E$350)*(TX_ML!KZ$2:KZ$350))</f>
        <v>0</v>
      </c>
      <c r="D279" s="579">
        <f>SUMPRODUCT(($G$2=TX_ML!$E$2:$E$350)*(TX_ML!LA$2:LA$350))</f>
        <v>0</v>
      </c>
      <c r="E279" s="579">
        <f>SUMPRODUCT(($G$2=TX_ML!$E$2:$E$350)*(TX_ML!LB$2:LB$350))</f>
        <v>0</v>
      </c>
      <c r="F279" s="579">
        <f>SUMPRODUCT(($G$2=TX_ML!$E$2:$E$350)*(TX_ML!LC$2:LC$350))</f>
        <v>0</v>
      </c>
      <c r="G279" s="579">
        <f>SUMPRODUCT(($G$2=TX_ML!$E$2:$E$350)*(TX_ML!LD$2:LD$350))</f>
        <v>0</v>
      </c>
      <c r="H279" s="579">
        <f>SUMPRODUCT(($G$2=TX_ML!$E$2:$E$350)*(TX_ML!LE$2:LE$350))</f>
        <v>0</v>
      </c>
      <c r="I279" s="579">
        <f>SUMPRODUCT(($G$2=TX_ML!$E$2:$E$350)*(TX_ML!LF$2:LF$350))</f>
        <v>0</v>
      </c>
      <c r="J279" s="579">
        <f>SUMPRODUCT(($G$2=TX_ML!$E$2:$E$350)*(TX_ML!LG$2:LG$350))</f>
        <v>0</v>
      </c>
      <c r="K279" s="579">
        <f>SUMPRODUCT(($G$2=TX_ML!$E$2:$E$350)*(TX_ML!LH$2:LH$350))</f>
        <v>0</v>
      </c>
      <c r="L279" s="579">
        <f>SUMPRODUCT(($G$2=TX_ML!$E$2:$E$350)*(TX_ML!LI$2:LI$350))</f>
        <v>0</v>
      </c>
      <c r="M279" s="579">
        <f>SUMPRODUCT(($G$2=TX_ML!$E$2:$E$350)*(TX_ML!LJ$2:LJ$350))</f>
        <v>0</v>
      </c>
      <c r="N279" s="579">
        <f>SUMPRODUCT(($G$2=TX_ML!$E$2:$E$350)*(TX_ML!LK$2:LK$350))</f>
        <v>0</v>
      </c>
      <c r="O279" s="579">
        <f>SUMPRODUCT(($G$2=TX_ML!$E$2:$E$350)*(TX_ML!LL$2:LL$350))</f>
        <v>0</v>
      </c>
      <c r="P279" s="594" t="str">
        <f>IF(SUM(C279:O279)=0,"subtotal",SUM(C279:O279))</f>
        <v>subtotal</v>
      </c>
      <c r="Q279" s="1"/>
    </row>
    <row r="280" spans="1:17" ht="8.25" customHeight="1">
      <c r="B280" s="29"/>
      <c r="C280" s="25"/>
      <c r="D280" s="25"/>
      <c r="E280" s="25"/>
      <c r="F280" s="25"/>
      <c r="G280" s="25"/>
      <c r="H280" s="25"/>
      <c r="I280" s="25"/>
      <c r="J280" s="25"/>
      <c r="K280" s="25"/>
      <c r="L280" s="25"/>
      <c r="M280" s="25"/>
      <c r="N280" s="25"/>
      <c r="O280" s="25"/>
      <c r="P280" s="181"/>
    </row>
    <row r="281" spans="1:17" ht="6" customHeight="1">
      <c r="B281" s="260"/>
      <c r="C281" s="259"/>
      <c r="D281" s="258"/>
      <c r="E281" s="258"/>
      <c r="F281" s="258"/>
      <c r="G281" s="258"/>
      <c r="H281" s="258"/>
      <c r="I281" s="258"/>
      <c r="J281" s="258"/>
      <c r="K281" s="258"/>
      <c r="L281" s="258"/>
      <c r="M281" s="258"/>
      <c r="N281" s="258"/>
      <c r="O281" s="258"/>
      <c r="P281" s="241"/>
    </row>
    <row r="282" spans="1:17" ht="27.75" customHeight="1">
      <c r="B282" s="152" t="s">
        <v>33</v>
      </c>
      <c r="C282" s="594" t="str">
        <f>IF(SUM(C276:O276,C279:O279)=0,"subtotal",SUM(C276:O276,C279:O279))</f>
        <v>subtotal</v>
      </c>
      <c r="D282" s="167"/>
      <c r="E282" s="167"/>
      <c r="F282" s="167"/>
      <c r="G282" s="167"/>
      <c r="H282" s="167"/>
      <c r="I282" s="167"/>
      <c r="J282" s="167"/>
      <c r="K282" s="167"/>
      <c r="L282" s="167"/>
      <c r="M282" s="167"/>
      <c r="N282" s="167"/>
      <c r="O282" s="167"/>
      <c r="P282" s="185"/>
    </row>
    <row r="283" spans="1:17" ht="9" customHeight="1">
      <c r="A283" s="87"/>
      <c r="B283" s="302"/>
      <c r="C283" s="180"/>
      <c r="D283" s="167"/>
      <c r="E283" s="167"/>
      <c r="F283" s="167"/>
      <c r="G283" s="167"/>
      <c r="H283" s="167"/>
      <c r="I283" s="167"/>
      <c r="J283" s="167"/>
      <c r="K283" s="167"/>
      <c r="L283" s="167"/>
      <c r="M283" s="167"/>
      <c r="N283" s="167"/>
      <c r="O283" s="167"/>
      <c r="P283" s="185"/>
    </row>
    <row r="284" spans="1:17" ht="15.75">
      <c r="B284" s="1055" t="s">
        <v>136</v>
      </c>
      <c r="C284" s="1056"/>
      <c r="D284" s="1056"/>
      <c r="E284" s="1056"/>
      <c r="F284" s="1056"/>
      <c r="G284" s="1056"/>
      <c r="H284" s="1056"/>
      <c r="I284" s="1056"/>
      <c r="J284" s="1056"/>
      <c r="K284" s="1056"/>
      <c r="L284" s="1056"/>
      <c r="M284" s="1056"/>
      <c r="N284" s="1056"/>
      <c r="O284" s="1056"/>
      <c r="P284" s="1057"/>
    </row>
    <row r="285" spans="1:17" ht="28.5">
      <c r="B285" s="278"/>
      <c r="C285" s="163" t="s">
        <v>5</v>
      </c>
      <c r="D285" s="279" t="s">
        <v>9</v>
      </c>
      <c r="E285" s="280" t="s">
        <v>113</v>
      </c>
      <c r="F285" s="280" t="s">
        <v>1939</v>
      </c>
      <c r="G285" s="281" t="s">
        <v>114</v>
      </c>
      <c r="H285" s="281" t="s">
        <v>115</v>
      </c>
      <c r="I285" s="281" t="s">
        <v>116</v>
      </c>
      <c r="J285" s="279" t="s">
        <v>75</v>
      </c>
      <c r="K285" s="279" t="s">
        <v>76</v>
      </c>
      <c r="L285" s="159" t="s">
        <v>77</v>
      </c>
      <c r="M285" s="279" t="s">
        <v>78</v>
      </c>
      <c r="N285" s="279" t="s">
        <v>79</v>
      </c>
      <c r="O285" s="279" t="s">
        <v>80</v>
      </c>
      <c r="P285" s="282"/>
    </row>
    <row r="286" spans="1:17" ht="6.75" customHeight="1">
      <c r="B286" s="187"/>
      <c r="C286" s="186"/>
      <c r="D286" s="166"/>
      <c r="E286" s="186"/>
      <c r="F286" s="166"/>
      <c r="G286" s="186"/>
      <c r="H286" s="166"/>
      <c r="I286" s="186"/>
      <c r="J286" s="166"/>
      <c r="K286" s="186"/>
      <c r="L286" s="166"/>
      <c r="M286" s="186"/>
      <c r="N286" s="166"/>
      <c r="O286" s="166"/>
      <c r="P286" s="185"/>
      <c r="Q286" s="87"/>
    </row>
    <row r="287" spans="1:17" ht="25.5" customHeight="1">
      <c r="B287" s="99" t="s">
        <v>37</v>
      </c>
      <c r="C287" s="579">
        <f>SUMPRODUCT(($G$2=TX_ML!$E$2:$E$350)*(TX_ML!LO$2:LO$350))</f>
        <v>0</v>
      </c>
      <c r="D287" s="579">
        <f>SUMPRODUCT(($G$2=TX_ML!$E$2:$E$350)*(TX_ML!LP$2:LP$350))</f>
        <v>0</v>
      </c>
      <c r="E287" s="579">
        <f>SUMPRODUCT(($G$2=TX_ML!$E$2:$E$350)*(TX_ML!LQ$2:LQ$350))</f>
        <v>0</v>
      </c>
      <c r="F287" s="579">
        <f>SUMPRODUCT(($G$2=TX_ML!$E$2:$E$350)*(TX_ML!LR$2:LR$350))</f>
        <v>0</v>
      </c>
      <c r="G287" s="579">
        <f>SUMPRODUCT(($G$2=TX_ML!$E$2:$E$350)*(TX_ML!LS$2:LS$350))</f>
        <v>0</v>
      </c>
      <c r="H287" s="579">
        <f>SUMPRODUCT(($G$2=TX_ML!$E$2:$E$350)*(TX_ML!LT$2:LT$350))</f>
        <v>0</v>
      </c>
      <c r="I287" s="579">
        <f>SUMPRODUCT(($G$2=TX_ML!$E$2:$E$350)*(TX_ML!LU$2:LU$350))</f>
        <v>0</v>
      </c>
      <c r="J287" s="579">
        <f>SUMPRODUCT(($G$2=TX_ML!$E$2:$E$350)*(TX_ML!LV$2:LV$350))</f>
        <v>0</v>
      </c>
      <c r="K287" s="579">
        <f>SUMPRODUCT(($G$2=TX_ML!$E$2:$E$350)*(TX_ML!LW$2:LW$350))</f>
        <v>0</v>
      </c>
      <c r="L287" s="579">
        <f>SUMPRODUCT(($G$2=TX_ML!$E$2:$E$350)*(TX_ML!LX$2:LX$350))</f>
        <v>0</v>
      </c>
      <c r="M287" s="579">
        <f>SUMPRODUCT(($G$2=TX_ML!$E$2:$E$350)*(TX_ML!LY$2:LY$350))</f>
        <v>0</v>
      </c>
      <c r="N287" s="579">
        <f>SUMPRODUCT(($G$2=TX_ML!$E$2:$E$350)*(TX_ML!LZ$2:LZ$350))</f>
        <v>0</v>
      </c>
      <c r="O287" s="579">
        <f>SUMPRODUCT(($G$2=TX_ML!$E$2:$E$350)*(TX_ML!MA$2:MA$350))</f>
        <v>0</v>
      </c>
      <c r="P287" s="594" t="str">
        <f>IF(SUM(C287:O287)=0,"subtotal",SUM(C287:O287))</f>
        <v>subtotal</v>
      </c>
    </row>
    <row r="288" spans="1:17" s="87" customFormat="1" ht="6.75" customHeight="1">
      <c r="A288" s="1"/>
      <c r="B288" s="29"/>
      <c r="C288" s="25"/>
      <c r="D288" s="25"/>
      <c r="E288" s="25"/>
      <c r="F288" s="25"/>
      <c r="G288" s="25"/>
      <c r="H288" s="25"/>
      <c r="I288" s="25"/>
      <c r="J288" s="25"/>
      <c r="K288" s="25"/>
      <c r="L288" s="25"/>
      <c r="M288" s="25"/>
      <c r="N288" s="25"/>
      <c r="O288" s="25"/>
      <c r="P288" s="181"/>
      <c r="Q288" s="1"/>
    </row>
    <row r="289" spans="1:16" ht="6.75" customHeight="1">
      <c r="B289" s="184"/>
      <c r="C289" s="183"/>
      <c r="D289" s="223"/>
      <c r="E289" s="183"/>
      <c r="F289" s="223"/>
      <c r="G289" s="183"/>
      <c r="H289" s="223"/>
      <c r="I289" s="183"/>
      <c r="J289" s="223"/>
      <c r="K289" s="183"/>
      <c r="L289" s="223"/>
      <c r="M289" s="183"/>
      <c r="N289" s="223"/>
      <c r="O289" s="223"/>
      <c r="P289" s="182"/>
    </row>
    <row r="290" spans="1:16" ht="27.75" customHeight="1">
      <c r="B290" s="99" t="s">
        <v>39</v>
      </c>
      <c r="C290" s="579">
        <f>SUMPRODUCT(($G$2=TX_ML!$E$2:$E$350)*(TX_ML!MC$2:MC$350))</f>
        <v>0</v>
      </c>
      <c r="D290" s="579">
        <f>SUMPRODUCT(($G$2=TX_ML!$E$2:$E$350)*(TX_ML!MD$2:MD$350))</f>
        <v>0</v>
      </c>
      <c r="E290" s="579">
        <f>SUMPRODUCT(($G$2=TX_ML!$E$2:$E$350)*(TX_ML!ME$2:ME$350))</f>
        <v>0</v>
      </c>
      <c r="F290" s="579">
        <f>SUMPRODUCT(($G$2=TX_ML!$E$2:$E$350)*(TX_ML!MF$2:MF$350))</f>
        <v>0</v>
      </c>
      <c r="G290" s="579">
        <f>SUMPRODUCT(($G$2=TX_ML!$E$2:$E$350)*(TX_ML!MG$2:MG$350))</f>
        <v>0</v>
      </c>
      <c r="H290" s="579">
        <f>SUMPRODUCT(($G$2=TX_ML!$E$2:$E$350)*(TX_ML!MH$2:MH$350))</f>
        <v>0</v>
      </c>
      <c r="I290" s="579">
        <f>SUMPRODUCT(($G$2=TX_ML!$E$2:$E$350)*(TX_ML!MI$2:MI$350))</f>
        <v>0</v>
      </c>
      <c r="J290" s="579">
        <f>SUMPRODUCT(($G$2=TX_ML!$E$2:$E$350)*(TX_ML!MJ$2:MJ$350))</f>
        <v>0</v>
      </c>
      <c r="K290" s="579">
        <f>SUMPRODUCT(($G$2=TX_ML!$E$2:$E$350)*(TX_ML!MK$2:MK$350))</f>
        <v>0</v>
      </c>
      <c r="L290" s="579">
        <f>SUMPRODUCT(($G$2=TX_ML!$E$2:$E$350)*(TX_ML!ML$2:ML$350))</f>
        <v>0</v>
      </c>
      <c r="M290" s="579">
        <f>SUMPRODUCT(($G$2=TX_ML!$E$2:$E$350)*(TX_ML!MM$2:MM$350))</f>
        <v>0</v>
      </c>
      <c r="N290" s="579">
        <f>SUMPRODUCT(($G$2=TX_ML!$E$2:$E$350)*(TX_ML!MN$2:MN$350))</f>
        <v>0</v>
      </c>
      <c r="O290" s="579">
        <f>SUMPRODUCT(($G$2=TX_ML!$E$2:$E$350)*(TX_ML!MO$2:MO$350))</f>
        <v>0</v>
      </c>
      <c r="P290" s="594" t="str">
        <f>IF(SUM(C290:O290)=0,"subtotal",SUM(C290:O290))</f>
        <v>subtotal</v>
      </c>
    </row>
    <row r="291" spans="1:16" ht="8.25" customHeight="1">
      <c r="B291" s="29"/>
      <c r="C291" s="25"/>
      <c r="D291" s="25"/>
      <c r="E291" s="25"/>
      <c r="F291" s="25"/>
      <c r="G291" s="25"/>
      <c r="H291" s="25"/>
      <c r="I291" s="25"/>
      <c r="J291" s="25"/>
      <c r="K291" s="25"/>
      <c r="L291" s="25"/>
      <c r="M291" s="25"/>
      <c r="N291" s="25"/>
      <c r="O291" s="25"/>
      <c r="P291" s="181"/>
    </row>
    <row r="292" spans="1:16" ht="6.75" customHeight="1">
      <c r="B292" s="265"/>
      <c r="C292" s="31"/>
      <c r="D292" s="199"/>
      <c r="E292" s="199"/>
      <c r="F292" s="199"/>
      <c r="G292" s="199"/>
      <c r="H292" s="199"/>
      <c r="I292" s="199"/>
      <c r="J292" s="199"/>
      <c r="K292" s="199"/>
      <c r="L292" s="199"/>
      <c r="M292" s="199"/>
      <c r="N292" s="199"/>
      <c r="O292" s="199"/>
      <c r="P292" s="222"/>
    </row>
    <row r="293" spans="1:16" ht="30" customHeight="1">
      <c r="A293" s="102"/>
      <c r="B293" s="99" t="s">
        <v>33</v>
      </c>
      <c r="C293" s="594" t="str">
        <f>IF(SUM(C287:O287,C290:O290)=0,"subtotal",SUM(C287:O287,C290:O290))</f>
        <v>subtotal</v>
      </c>
      <c r="D293" s="167"/>
      <c r="E293" s="167"/>
      <c r="F293" s="167"/>
      <c r="G293" s="167"/>
      <c r="H293" s="167"/>
      <c r="I293" s="167"/>
      <c r="J293" s="167"/>
      <c r="K293" s="167"/>
      <c r="L293" s="167"/>
      <c r="M293" s="167"/>
      <c r="N293" s="167"/>
      <c r="O293" s="167"/>
      <c r="P293" s="197"/>
    </row>
    <row r="294" spans="1:16">
      <c r="B294" s="303"/>
      <c r="C294" s="83"/>
      <c r="D294" s="268"/>
      <c r="E294" s="268"/>
      <c r="F294" s="268"/>
      <c r="G294" s="268"/>
      <c r="H294" s="268"/>
      <c r="I294" s="268"/>
      <c r="J294" s="268"/>
      <c r="K294" s="268"/>
      <c r="L294" s="268"/>
      <c r="M294" s="268"/>
      <c r="N294" s="268"/>
      <c r="O294" s="268"/>
      <c r="P294" s="245"/>
    </row>
    <row r="295" spans="1:16" ht="23.25" customHeight="1">
      <c r="B295" s="971"/>
      <c r="C295" s="971"/>
      <c r="D295" s="972"/>
      <c r="E295" s="972"/>
      <c r="F295" s="972"/>
      <c r="G295" s="972"/>
      <c r="H295" s="972"/>
      <c r="I295" s="972"/>
      <c r="J295" s="972"/>
      <c r="K295" s="972"/>
      <c r="L295" s="972"/>
      <c r="M295" s="972"/>
      <c r="N295" s="972"/>
      <c r="O295" s="972"/>
      <c r="P295" s="176"/>
    </row>
    <row r="296" spans="1:16" ht="41.25" customHeight="1">
      <c r="B296" s="951" t="s">
        <v>3</v>
      </c>
      <c r="C296" s="951"/>
      <c r="D296" s="1048" t="s">
        <v>124</v>
      </c>
      <c r="E296" s="953"/>
      <c r="F296" s="953"/>
      <c r="G296" s="953"/>
      <c r="H296" s="953"/>
      <c r="I296" s="953"/>
      <c r="J296" s="953"/>
      <c r="K296" s="953"/>
      <c r="L296" s="953"/>
      <c r="M296" s="953"/>
      <c r="N296" s="953"/>
      <c r="O296" s="953"/>
      <c r="P296" s="762"/>
    </row>
    <row r="297" spans="1:16" ht="59.25" customHeight="1">
      <c r="B297" s="760"/>
      <c r="C297" s="761"/>
      <c r="D297" s="761"/>
      <c r="E297" s="761"/>
      <c r="F297" s="761" t="s">
        <v>41</v>
      </c>
      <c r="G297" s="761"/>
      <c r="H297" s="761" t="s">
        <v>42</v>
      </c>
      <c r="I297" s="761"/>
      <c r="J297" s="761" t="s">
        <v>43</v>
      </c>
      <c r="K297" s="761"/>
      <c r="L297" s="761" t="s">
        <v>44</v>
      </c>
      <c r="M297" s="761"/>
      <c r="N297" s="183" t="s">
        <v>1975</v>
      </c>
      <c r="O297" s="761"/>
      <c r="P297" s="762" t="s">
        <v>1976</v>
      </c>
    </row>
    <row r="298" spans="1:16" ht="9" customHeight="1">
      <c r="B298" s="760"/>
      <c r="C298" s="761"/>
      <c r="D298" s="761"/>
      <c r="E298" s="761"/>
      <c r="F298" s="761"/>
      <c r="G298" s="761"/>
      <c r="H298" s="761"/>
      <c r="I298" s="761"/>
      <c r="J298" s="761"/>
      <c r="K298" s="761"/>
      <c r="L298" s="761"/>
      <c r="M298" s="761"/>
      <c r="N298" s="761"/>
      <c r="O298" s="761"/>
      <c r="P298" s="762"/>
    </row>
    <row r="299" spans="1:16" ht="24" customHeight="1">
      <c r="B299" s="39"/>
      <c r="D299" s="1073" t="s">
        <v>125</v>
      </c>
      <c r="E299" s="1074"/>
      <c r="F299" s="579"/>
      <c r="G299" s="759"/>
      <c r="H299" s="579"/>
      <c r="I299" s="759"/>
      <c r="J299" s="579"/>
      <c r="K299" s="759"/>
      <c r="L299" s="579"/>
      <c r="M299" s="759"/>
      <c r="N299" s="579"/>
      <c r="O299" s="759"/>
      <c r="P299" s="594" t="str">
        <f>IF(SUM(N299,L299,J299,H299,F29)=0,"subtotal",SUM(N299,L299,J299,H299,F299))</f>
        <v>subtotal</v>
      </c>
    </row>
    <row r="300" spans="1:16">
      <c r="B300" s="29"/>
      <c r="C300" s="25"/>
      <c r="D300" s="25"/>
      <c r="E300" s="25"/>
      <c r="F300" s="25"/>
      <c r="G300" s="25"/>
      <c r="H300" s="25"/>
      <c r="I300" s="25"/>
      <c r="J300" s="25"/>
      <c r="K300" s="25"/>
      <c r="L300" s="25"/>
      <c r="M300" s="25"/>
      <c r="N300" s="25"/>
      <c r="O300" s="25"/>
      <c r="P300" s="245"/>
    </row>
    <row r="301" spans="1:16" ht="9.75" customHeight="1">
      <c r="B301" s="760"/>
      <c r="C301" s="761"/>
      <c r="D301" s="761"/>
      <c r="E301" s="761"/>
      <c r="F301" s="761"/>
      <c r="G301" s="761"/>
      <c r="H301" s="761"/>
      <c r="I301" s="761"/>
      <c r="J301" s="761"/>
      <c r="K301" s="761"/>
      <c r="L301" s="761"/>
      <c r="M301" s="761"/>
      <c r="N301" s="761"/>
      <c r="O301" s="761"/>
      <c r="P301" s="762"/>
    </row>
    <row r="302" spans="1:16" ht="25.5" customHeight="1">
      <c r="B302" s="1072" t="s">
        <v>1974</v>
      </c>
      <c r="C302" s="1073"/>
      <c r="D302" s="1073"/>
      <c r="E302" s="1074"/>
      <c r="F302" s="579"/>
      <c r="G302" s="759"/>
      <c r="H302" s="579"/>
      <c r="I302" s="759"/>
      <c r="J302" s="579"/>
      <c r="K302" s="759"/>
      <c r="L302" s="579"/>
      <c r="M302" s="759"/>
      <c r="N302" s="579"/>
      <c r="O302" s="759"/>
      <c r="P302" s="594" t="str">
        <f>IF(SUM(N302,L302,J302,H302,F32)=0,"subtotal",SUM(N302,L302,J302,H302,F302))</f>
        <v>subtotal</v>
      </c>
    </row>
    <row r="303" spans="1:16" ht="9.75" customHeight="1">
      <c r="B303" s="29"/>
      <c r="C303" s="25"/>
      <c r="D303" s="25"/>
      <c r="E303" s="25"/>
      <c r="F303" s="25"/>
      <c r="G303" s="25"/>
      <c r="H303" s="25"/>
      <c r="I303" s="25"/>
      <c r="J303" s="25"/>
      <c r="K303" s="25"/>
      <c r="L303" s="25"/>
      <c r="M303" s="25"/>
      <c r="N303" s="25"/>
      <c r="O303" s="25"/>
      <c r="P303" s="245"/>
    </row>
    <row r="304" spans="1:16" ht="13.5" customHeight="1">
      <c r="B304" s="760"/>
      <c r="C304" s="761"/>
      <c r="D304" s="761"/>
      <c r="E304" s="761"/>
      <c r="F304" s="761"/>
      <c r="G304" s="761"/>
      <c r="H304" s="761"/>
      <c r="I304" s="761"/>
      <c r="J304" s="761"/>
      <c r="K304" s="761"/>
      <c r="L304" s="761"/>
      <c r="M304" s="761"/>
      <c r="N304" s="761"/>
      <c r="O304" s="761"/>
      <c r="P304" s="762"/>
    </row>
    <row r="305" spans="1:18" ht="24.75" customHeight="1">
      <c r="B305" s="1072" t="s">
        <v>1977</v>
      </c>
      <c r="C305" s="1073"/>
      <c r="D305" s="1073"/>
      <c r="E305" s="1074"/>
      <c r="F305" s="579"/>
      <c r="G305" s="759"/>
      <c r="H305" s="579"/>
      <c r="I305" s="759"/>
      <c r="J305" s="579"/>
      <c r="K305" s="759"/>
      <c r="L305" s="579"/>
      <c r="M305" s="759"/>
      <c r="N305" s="579"/>
      <c r="O305" s="759"/>
      <c r="P305" s="594" t="str">
        <f>IF(SUM(N305,L305,J305,H305,F35)=0,"subtotal",SUM(N305,L305,J305,H305,F305))</f>
        <v>subtotal</v>
      </c>
      <c r="Q305" s="266"/>
    </row>
    <row r="306" spans="1:18">
      <c r="B306" s="29"/>
      <c r="C306" s="25"/>
      <c r="D306" s="25"/>
      <c r="E306" s="25"/>
      <c r="F306" s="25"/>
      <c r="G306" s="25"/>
      <c r="H306" s="25"/>
      <c r="I306" s="25"/>
      <c r="J306" s="25"/>
      <c r="K306" s="25"/>
      <c r="L306" s="25"/>
      <c r="M306" s="25"/>
      <c r="N306" s="25"/>
      <c r="O306" s="25"/>
      <c r="P306" s="245"/>
      <c r="R306" s="266"/>
    </row>
    <row r="307" spans="1:18" ht="6" customHeight="1">
      <c r="B307" s="760"/>
      <c r="C307" s="761"/>
      <c r="D307" s="761"/>
      <c r="E307" s="761"/>
      <c r="F307" s="761"/>
      <c r="G307" s="761"/>
      <c r="H307" s="761"/>
      <c r="I307" s="761"/>
      <c r="J307" s="761"/>
      <c r="K307" s="761"/>
      <c r="L307" s="761"/>
      <c r="M307" s="761"/>
      <c r="N307" s="761"/>
      <c r="O307" s="761"/>
      <c r="P307" s="762"/>
    </row>
    <row r="308" spans="1:18" ht="27.75" customHeight="1">
      <c r="B308" s="1072" t="s">
        <v>1978</v>
      </c>
      <c r="C308" s="1073"/>
      <c r="D308" s="1073"/>
      <c r="E308" s="1074"/>
      <c r="F308" s="579"/>
      <c r="G308" s="759"/>
      <c r="H308" s="579"/>
      <c r="I308" s="759"/>
      <c r="J308" s="579"/>
      <c r="K308" s="759"/>
      <c r="L308" s="579"/>
      <c r="M308" s="759"/>
      <c r="N308" s="579"/>
      <c r="O308" s="759"/>
      <c r="P308" s="594" t="str">
        <f>IF(SUM(N308,L308,J308,H308,F38)=0,"subtotal",SUM(N308,L308,J308,H308,F308))</f>
        <v>subtotal</v>
      </c>
    </row>
    <row r="309" spans="1:18" ht="8.25" customHeight="1">
      <c r="B309" s="29"/>
      <c r="C309" s="25"/>
      <c r="D309" s="25"/>
      <c r="E309" s="25"/>
      <c r="F309" s="25"/>
      <c r="G309" s="25"/>
      <c r="H309" s="25"/>
      <c r="I309" s="25"/>
      <c r="J309" s="25"/>
      <c r="K309" s="25"/>
      <c r="L309" s="25"/>
      <c r="M309" s="25"/>
      <c r="N309" s="25"/>
      <c r="O309" s="25"/>
      <c r="P309" s="245"/>
    </row>
    <row r="310" spans="1:18" ht="10.5" customHeight="1">
      <c r="B310" s="39"/>
      <c r="C310" s="761"/>
      <c r="D310" s="761"/>
      <c r="E310" s="761"/>
      <c r="F310" s="761"/>
      <c r="G310" s="761"/>
      <c r="H310" s="761"/>
      <c r="I310" s="761"/>
      <c r="J310" s="761"/>
      <c r="K310" s="761"/>
      <c r="L310" s="761"/>
      <c r="M310" s="761"/>
      <c r="N310" s="761"/>
      <c r="O310" s="761"/>
      <c r="P310" s="762"/>
    </row>
    <row r="311" spans="1:18" ht="25.5" customHeight="1">
      <c r="B311" s="1075" t="s">
        <v>126</v>
      </c>
      <c r="C311" s="1076"/>
      <c r="D311" s="1076"/>
      <c r="E311" s="1077"/>
      <c r="F311" s="579"/>
      <c r="G311" s="759"/>
      <c r="H311" s="579"/>
      <c r="I311" s="759"/>
      <c r="J311" s="579"/>
      <c r="K311" s="759"/>
      <c r="L311" s="579"/>
      <c r="M311" s="759"/>
      <c r="N311" s="579"/>
      <c r="O311" s="759"/>
      <c r="P311" s="594" t="str">
        <f>IF(SUM(N311,L311,J311,H311,F41)=0,"subtotal",SUM(N311,L311,J311,H311,F311))</f>
        <v>subtotal</v>
      </c>
    </row>
    <row r="312" spans="1:18" ht="12" customHeight="1">
      <c r="B312" s="29"/>
      <c r="C312" s="25"/>
      <c r="D312" s="25"/>
      <c r="E312" s="25"/>
      <c r="F312" s="25"/>
      <c r="G312" s="25"/>
      <c r="H312" s="25"/>
      <c r="I312" s="25"/>
      <c r="J312" s="25"/>
      <c r="K312" s="25"/>
      <c r="L312" s="25"/>
      <c r="M312" s="25"/>
      <c r="N312" s="25"/>
      <c r="O312" s="25"/>
      <c r="P312" s="245"/>
    </row>
    <row r="313" spans="1:18" ht="10.5" customHeight="1">
      <c r="B313" s="39"/>
      <c r="C313" s="761"/>
      <c r="D313" s="761"/>
      <c r="E313" s="761"/>
      <c r="F313" s="761"/>
      <c r="G313" s="761"/>
      <c r="H313" s="761"/>
      <c r="I313" s="761"/>
      <c r="J313" s="761"/>
      <c r="K313" s="761"/>
      <c r="L313" s="761"/>
      <c r="M313" s="761"/>
      <c r="N313" s="761"/>
      <c r="O313" s="761"/>
      <c r="P313" s="762"/>
    </row>
    <row r="314" spans="1:18" ht="25.5" customHeight="1">
      <c r="B314" s="1075" t="s">
        <v>127</v>
      </c>
      <c r="C314" s="1076"/>
      <c r="D314" s="1076"/>
      <c r="E314" s="1077"/>
      <c r="F314" s="579"/>
      <c r="G314" s="759"/>
      <c r="H314" s="579"/>
      <c r="I314" s="759"/>
      <c r="J314" s="579"/>
      <c r="K314" s="759"/>
      <c r="L314" s="579"/>
      <c r="M314" s="759"/>
      <c r="N314" s="579"/>
      <c r="O314" s="759"/>
      <c r="P314" s="594" t="str">
        <f>IF(SUM(N314,L314,J314,H314,F44)=0,"subtotal",SUM(N314,L314,J314,H314,F314))</f>
        <v>subtotal</v>
      </c>
    </row>
    <row r="315" spans="1:18" ht="12" customHeight="1">
      <c r="B315" s="29"/>
      <c r="C315" s="25"/>
      <c r="D315" s="25"/>
      <c r="E315" s="25"/>
      <c r="F315" s="25"/>
      <c r="G315" s="25"/>
      <c r="H315" s="25"/>
      <c r="I315" s="25"/>
      <c r="J315" s="25"/>
      <c r="K315" s="25"/>
      <c r="L315" s="25"/>
      <c r="M315" s="25"/>
      <c r="N315" s="25"/>
      <c r="O315" s="25"/>
      <c r="P315" s="245"/>
    </row>
    <row r="316" spans="1:18">
      <c r="B316" s="15"/>
      <c r="C316" s="16"/>
      <c r="D316" s="16"/>
      <c r="E316" s="16"/>
      <c r="F316" s="16"/>
      <c r="G316" s="16"/>
      <c r="H316" s="16"/>
      <c r="I316" s="16"/>
      <c r="J316" s="16"/>
      <c r="K316" s="16"/>
      <c r="L316" s="16"/>
      <c r="M316" s="16"/>
      <c r="N316" s="16"/>
      <c r="O316" s="17"/>
      <c r="P316" s="166"/>
    </row>
    <row r="317" spans="1:18" ht="18">
      <c r="B317" s="18" t="s">
        <v>34</v>
      </c>
      <c r="C317" s="917" t="str">
        <f>C$2</f>
        <v>USAID Tujenge Jamii</v>
      </c>
      <c r="D317" s="917"/>
      <c r="E317" s="917"/>
      <c r="F317" s="917"/>
      <c r="H317" s="946" t="s">
        <v>66</v>
      </c>
      <c r="I317" s="946"/>
      <c r="J317" s="946"/>
      <c r="K317" s="59" t="str">
        <f>'Testing-All Others'!K2</f>
        <v/>
      </c>
      <c r="L317" s="205"/>
      <c r="M317" s="6" t="s">
        <v>35</v>
      </c>
      <c r="N317" s="917">
        <f>N2</f>
        <v>0</v>
      </c>
      <c r="O317" s="917"/>
      <c r="P317" s="166"/>
    </row>
    <row r="318" spans="1:18" ht="27" customHeight="1">
      <c r="A318" s="87"/>
      <c r="B318" s="906" t="str">
        <f>CONCATENATE(K$2,": PMTCT_ART")</f>
        <v>: PMTCT_ART</v>
      </c>
      <c r="C318" s="907"/>
      <c r="D318" s="907"/>
      <c r="E318" s="907"/>
      <c r="F318" s="907"/>
      <c r="G318" s="907"/>
      <c r="H318" s="907"/>
      <c r="I318" s="907"/>
      <c r="J318" s="907"/>
      <c r="K318" s="907"/>
      <c r="L318" s="907"/>
      <c r="M318" s="907"/>
      <c r="N318" s="907"/>
      <c r="O318" s="907"/>
      <c r="P318" s="907"/>
    </row>
    <row r="319" spans="1:18">
      <c r="B319" s="949" t="s">
        <v>0</v>
      </c>
      <c r="C319" s="950"/>
      <c r="D319" s="952" t="s">
        <v>137</v>
      </c>
      <c r="E319" s="953"/>
      <c r="F319" s="953"/>
      <c r="G319" s="953"/>
      <c r="H319" s="953"/>
      <c r="I319" s="953"/>
      <c r="J319" s="953"/>
      <c r="K319" s="953"/>
      <c r="L319" s="953"/>
      <c r="M319" s="953"/>
      <c r="N319" s="953"/>
      <c r="O319" s="953"/>
      <c r="P319" s="954"/>
    </row>
    <row r="320" spans="1:18" ht="23.25" customHeight="1">
      <c r="B320" s="924"/>
      <c r="C320" s="951"/>
      <c r="D320" s="955"/>
      <c r="E320" s="956"/>
      <c r="F320" s="956"/>
      <c r="G320" s="956"/>
      <c r="H320" s="956"/>
      <c r="I320" s="956"/>
      <c r="J320" s="956"/>
      <c r="K320" s="956"/>
      <c r="L320" s="956"/>
      <c r="M320" s="956"/>
      <c r="N320" s="956"/>
      <c r="O320" s="956"/>
      <c r="P320" s="957"/>
    </row>
    <row r="321" spans="1:16" ht="9" customHeight="1">
      <c r="B321" s="77"/>
      <c r="C321" s="78"/>
      <c r="D321" s="199"/>
      <c r="E321" s="199"/>
      <c r="F321" s="199"/>
      <c r="G321" s="199"/>
      <c r="H321" s="199"/>
      <c r="I321" s="199"/>
      <c r="J321" s="199"/>
      <c r="K321" s="199"/>
      <c r="L321" s="199"/>
      <c r="M321" s="199"/>
      <c r="N321" s="199"/>
      <c r="O321" s="199"/>
      <c r="P321" s="222"/>
    </row>
    <row r="322" spans="1:16" ht="27" customHeight="1">
      <c r="B322" s="99" t="s">
        <v>2</v>
      </c>
      <c r="C322" s="602" t="str">
        <f>IF(SUM(P327,P330)=0,"subtotal",SUM(P327,P330))</f>
        <v>subtotal</v>
      </c>
      <c r="D322" s="167"/>
      <c r="E322" s="167"/>
      <c r="F322" s="167"/>
      <c r="G322" s="167"/>
      <c r="H322" s="167"/>
      <c r="I322" s="167"/>
      <c r="J322" s="167"/>
      <c r="K322" s="167"/>
      <c r="L322" s="167"/>
      <c r="M322" s="167"/>
      <c r="N322" s="167"/>
      <c r="O322" s="167"/>
      <c r="P322" s="197"/>
    </row>
    <row r="323" spans="1:16" ht="11.25" customHeight="1">
      <c r="B323" s="99"/>
      <c r="C323" s="168"/>
      <c r="D323" s="167"/>
      <c r="E323" s="167"/>
      <c r="F323" s="167"/>
      <c r="G323" s="167"/>
      <c r="H323" s="167"/>
      <c r="I323" s="167"/>
      <c r="J323" s="167"/>
      <c r="K323" s="167"/>
      <c r="L323" s="167"/>
      <c r="M323" s="167"/>
      <c r="N323" s="167"/>
      <c r="O323" s="167"/>
      <c r="P323" s="197"/>
    </row>
    <row r="324" spans="1:16" ht="35.25" customHeight="1">
      <c r="B324" s="924" t="s">
        <v>3</v>
      </c>
      <c r="C324" s="951"/>
      <c r="D324" s="981" t="s">
        <v>38</v>
      </c>
      <c r="E324" s="970"/>
      <c r="F324" s="970"/>
      <c r="G324" s="970"/>
      <c r="H324" s="970"/>
      <c r="I324" s="970"/>
      <c r="J324" s="970"/>
      <c r="K324" s="970"/>
      <c r="L324" s="970"/>
      <c r="M324" s="970"/>
      <c r="N324" s="970"/>
      <c r="O324" s="970"/>
      <c r="P324" s="222"/>
    </row>
    <row r="325" spans="1:16" ht="28.5">
      <c r="B325" s="278"/>
      <c r="C325" s="163" t="s">
        <v>5</v>
      </c>
      <c r="D325" s="279" t="s">
        <v>9</v>
      </c>
      <c r="E325" s="277" t="s">
        <v>5</v>
      </c>
      <c r="F325" s="280" t="s">
        <v>63</v>
      </c>
      <c r="G325" s="281" t="s">
        <v>114</v>
      </c>
      <c r="H325" s="281" t="s">
        <v>115</v>
      </c>
      <c r="I325" s="281" t="s">
        <v>116</v>
      </c>
      <c r="J325" s="279" t="s">
        <v>75</v>
      </c>
      <c r="K325" s="279" t="s">
        <v>76</v>
      </c>
      <c r="L325" s="159" t="s">
        <v>77</v>
      </c>
      <c r="M325" s="279" t="s">
        <v>78</v>
      </c>
      <c r="N325" s="279" t="s">
        <v>79</v>
      </c>
      <c r="O325" s="279" t="s">
        <v>80</v>
      </c>
      <c r="P325" s="282"/>
    </row>
    <row r="326" spans="1:16" ht="8.25" customHeight="1">
      <c r="A326" s="87"/>
      <c r="B326" s="187"/>
      <c r="C326" s="186"/>
      <c r="D326" s="166"/>
      <c r="E326" s="186"/>
      <c r="F326" s="166"/>
      <c r="G326" s="186"/>
      <c r="H326" s="166"/>
      <c r="I326" s="186"/>
      <c r="J326" s="166"/>
      <c r="K326" s="186"/>
      <c r="L326" s="166"/>
      <c r="M326" s="186"/>
      <c r="N326" s="166"/>
      <c r="O326" s="166"/>
      <c r="P326" s="185"/>
    </row>
    <row r="327" spans="1:16" ht="27.75" customHeight="1">
      <c r="B327" s="1065" t="s">
        <v>138</v>
      </c>
      <c r="C327" s="1066"/>
      <c r="D327" s="1067"/>
      <c r="E327" s="579" cm="1">
        <f t="array" ref="E327">SUMPRODUCT(($G$2=PMTCT_ART!$E$2:$E$350)*(PMTCT_ART!H$2:H$350))</f>
        <v>0</v>
      </c>
      <c r="F327" s="579" cm="1">
        <f t="array" ref="F327">SUMPRODUCT(($G$2=PMTCT_ART!$E$2:$E$350)*(PMTCT_ART!I$2:I$350))</f>
        <v>0</v>
      </c>
      <c r="G327" s="579" cm="1">
        <f t="array" ref="G327">SUMPRODUCT(($G$2=PMTCT_ART!$E$2:$E$350)*(PMTCT_ART!J$2:J$350))</f>
        <v>0</v>
      </c>
      <c r="H327" s="579" cm="1">
        <f t="array" ref="H327">SUMPRODUCT(($G$2=PMTCT_ART!$E$2:$E$350)*(PMTCT_ART!K$2:K$350))</f>
        <v>0</v>
      </c>
      <c r="I327" s="579" cm="1">
        <f t="array" ref="I327">SUMPRODUCT(($G$2=PMTCT_ART!$E$2:$E$350)*(PMTCT_ART!L$2:L$350))</f>
        <v>0</v>
      </c>
      <c r="J327" s="579" cm="1">
        <f t="array" ref="J327">SUMPRODUCT(($G$2=PMTCT_ART!$E$2:$E$350)*(PMTCT_ART!M$2:M$350))</f>
        <v>0</v>
      </c>
      <c r="K327" s="579" cm="1">
        <f t="array" ref="K327">SUMPRODUCT(($G$2=PMTCT_ART!$E$2:$E$350)*(PMTCT_ART!N$2:N$350))</f>
        <v>0</v>
      </c>
      <c r="L327" s="579" cm="1">
        <f t="array" ref="L327">SUMPRODUCT(($G$2=PMTCT_ART!$E$2:$E$350)*(PMTCT_ART!O$2:O$350))</f>
        <v>0</v>
      </c>
      <c r="M327" s="579" cm="1">
        <f t="array" ref="M327">SUMPRODUCT(($G$2=PMTCT_ART!$E$2:$E$350)*(PMTCT_ART!P$2:P$350))</f>
        <v>0</v>
      </c>
      <c r="N327" s="579" cm="1">
        <f t="array" ref="N327">SUMPRODUCT(($G$2=PMTCT_ART!$E$2:$E$350)*(PMTCT_ART!Q$2:Q$350))</f>
        <v>0</v>
      </c>
      <c r="O327" s="579" cm="1">
        <f t="array" ref="O327">SUMPRODUCT(($G$2=PMTCT_ART!$E$2:$E$350)*(PMTCT_ART!R$2:R$350))</f>
        <v>0</v>
      </c>
      <c r="P327" s="607" t="str">
        <f>IF(SUM(C327:O327)=0,"subtotal",SUM(C327:O327))</f>
        <v>subtotal</v>
      </c>
    </row>
    <row r="328" spans="1:16" ht="6.75" customHeight="1">
      <c r="B328" s="29"/>
      <c r="C328" s="25"/>
      <c r="D328" s="25"/>
      <c r="E328" s="25"/>
      <c r="F328" s="25"/>
      <c r="G328" s="25"/>
      <c r="H328" s="25"/>
      <c r="I328" s="25"/>
      <c r="J328" s="25"/>
      <c r="K328" s="25"/>
      <c r="L328" s="25"/>
      <c r="M328" s="25"/>
      <c r="N328" s="25"/>
      <c r="O328" s="25"/>
      <c r="P328" s="181"/>
    </row>
    <row r="329" spans="1:16" ht="14.25" customHeight="1">
      <c r="B329" s="1068" t="s">
        <v>139</v>
      </c>
      <c r="C329" s="1069"/>
      <c r="D329" s="1069"/>
      <c r="E329" s="183"/>
      <c r="F329" s="223"/>
      <c r="G329" s="183"/>
      <c r="H329" s="223"/>
      <c r="I329" s="183"/>
      <c r="J329" s="223"/>
      <c r="K329" s="183"/>
      <c r="L329" s="223"/>
      <c r="M329" s="183"/>
      <c r="N329" s="223"/>
      <c r="O329" s="223"/>
      <c r="P329" s="182"/>
    </row>
    <row r="330" spans="1:16" ht="27" customHeight="1">
      <c r="B330" s="1070"/>
      <c r="C330" s="1071"/>
      <c r="D330" s="1071"/>
      <c r="E330" s="579" cm="1">
        <f t="array" ref="E330">SUMPRODUCT(($G$2=PMTCT_ART!$E$2:$E$350)*(PMTCT_ART!S$2:S$350))</f>
        <v>0</v>
      </c>
      <c r="F330" s="579" cm="1">
        <f t="array" ref="F330">SUMPRODUCT(($G$2=PMTCT_ART!$E$2:$E$350)*(PMTCT_ART!T$2:T$350))</f>
        <v>0</v>
      </c>
      <c r="G330" s="579" cm="1">
        <f t="array" ref="G330">SUMPRODUCT(($G$2=PMTCT_ART!$E$2:$E$350)*(PMTCT_ART!U$2:U$350))</f>
        <v>0</v>
      </c>
      <c r="H330" s="579" cm="1">
        <f t="array" ref="H330">SUMPRODUCT(($G$2=PMTCT_ART!$E$2:$E$350)*(PMTCT_ART!V$2:V$350))</f>
        <v>0</v>
      </c>
      <c r="I330" s="579" cm="1">
        <f t="array" ref="I330">SUMPRODUCT(($G$2=PMTCT_ART!$E$2:$E$350)*(PMTCT_ART!W$2:W$350))</f>
        <v>0</v>
      </c>
      <c r="J330" s="579" cm="1">
        <f t="array" ref="J330">SUMPRODUCT(($G$2=PMTCT_ART!$E$2:$E$350)*(PMTCT_ART!X$2:X$350))</f>
        <v>0</v>
      </c>
      <c r="K330" s="579" cm="1">
        <f t="array" ref="K330">SUMPRODUCT(($G$2=PMTCT_ART!$E$2:$E$350)*(PMTCT_ART!Y$2:Y$350))</f>
        <v>0</v>
      </c>
      <c r="L330" s="579" cm="1">
        <f t="array" ref="L330">SUMPRODUCT(($G$2=PMTCT_ART!$E$2:$E$350)*(PMTCT_ART!Z$2:Z$350))</f>
        <v>0</v>
      </c>
      <c r="M330" s="579" cm="1">
        <f t="array" ref="M330">SUMPRODUCT(($G$2=PMTCT_ART!$E$2:$E$350)*(PMTCT_ART!AA$2:AA$350))</f>
        <v>0</v>
      </c>
      <c r="N330" s="579" cm="1">
        <f t="array" ref="N330">SUMPRODUCT(($G$2=PMTCT_ART!$E$2:$E$350)*(PMTCT_ART!AB$2:AB$350))</f>
        <v>0</v>
      </c>
      <c r="O330" s="579" cm="1">
        <f t="array" ref="O330">SUMPRODUCT(($G$2=PMTCT_ART!$E$2:$E$350)*(PMTCT_ART!AC$2:AC$350))</f>
        <v>0</v>
      </c>
      <c r="P330" s="607" t="str">
        <f>IF(SUM(C330:O330)=0,"subtotal",SUM(C330:O330))</f>
        <v>subtotal</v>
      </c>
    </row>
    <row r="331" spans="1:16">
      <c r="B331" s="29"/>
      <c r="C331" s="25"/>
      <c r="D331" s="25"/>
      <c r="E331" s="25"/>
      <c r="F331" s="25"/>
      <c r="G331" s="25"/>
      <c r="H331" s="25"/>
      <c r="I331" s="25"/>
      <c r="J331" s="25"/>
      <c r="K331" s="25"/>
      <c r="L331" s="25"/>
      <c r="M331" s="25"/>
      <c r="N331" s="25"/>
      <c r="O331" s="25"/>
      <c r="P331" s="181"/>
    </row>
    <row r="332" spans="1:16">
      <c r="B332" s="180"/>
      <c r="C332" s="180"/>
      <c r="D332" s="179"/>
      <c r="E332" s="179"/>
      <c r="F332" s="179"/>
      <c r="G332" s="179"/>
      <c r="H332" s="179"/>
      <c r="I332" s="179"/>
      <c r="J332" s="179"/>
      <c r="K332" s="179"/>
      <c r="L332" s="179"/>
      <c r="M332" s="179"/>
      <c r="N332" s="179"/>
      <c r="O332" s="179"/>
      <c r="P332" s="176"/>
    </row>
    <row r="333" spans="1:16">
      <c r="B333" s="1241" t="str">
        <f>CONCATENATE(K$2,": TB_ART(Numerator)")</f>
        <v>: TB_ART(Numerator)</v>
      </c>
      <c r="C333" s="1242"/>
      <c r="D333" s="1242"/>
      <c r="E333" s="1242"/>
      <c r="F333" s="1242"/>
      <c r="G333" s="1242"/>
      <c r="H333" s="1242"/>
      <c r="I333" s="1242"/>
      <c r="J333" s="1242"/>
      <c r="K333" s="1242"/>
      <c r="L333" s="1242"/>
      <c r="M333" s="1242"/>
      <c r="N333" s="1242"/>
      <c r="O333" s="1242"/>
      <c r="P333" s="1242"/>
    </row>
    <row r="334" spans="1:16">
      <c r="B334" s="949" t="s">
        <v>0</v>
      </c>
      <c r="C334" s="950"/>
      <c r="D334" s="952" t="s">
        <v>140</v>
      </c>
      <c r="E334" s="953"/>
      <c r="F334" s="953"/>
      <c r="G334" s="953"/>
      <c r="H334" s="953"/>
      <c r="I334" s="953"/>
      <c r="J334" s="953"/>
      <c r="K334" s="953"/>
      <c r="L334" s="953"/>
      <c r="M334" s="953"/>
      <c r="N334" s="953"/>
      <c r="O334" s="953"/>
      <c r="P334" s="954"/>
    </row>
    <row r="335" spans="1:16">
      <c r="B335" s="924"/>
      <c r="C335" s="951"/>
      <c r="D335" s="955"/>
      <c r="E335" s="956"/>
      <c r="F335" s="956"/>
      <c r="G335" s="956"/>
      <c r="H335" s="956"/>
      <c r="I335" s="956"/>
      <c r="J335" s="956"/>
      <c r="K335" s="956"/>
      <c r="L335" s="956"/>
      <c r="M335" s="956"/>
      <c r="N335" s="956"/>
      <c r="O335" s="956"/>
      <c r="P335" s="957"/>
    </row>
    <row r="336" spans="1:16" ht="8.25" customHeight="1">
      <c r="B336" s="77"/>
      <c r="C336" s="78"/>
      <c r="D336" s="199"/>
      <c r="E336" s="199"/>
      <c r="F336" s="199"/>
      <c r="G336" s="199"/>
      <c r="H336" s="199"/>
      <c r="I336" s="199"/>
      <c r="J336" s="199"/>
      <c r="K336" s="199"/>
      <c r="L336" s="199"/>
      <c r="M336" s="199"/>
      <c r="N336" s="199"/>
      <c r="O336" s="199"/>
      <c r="P336" s="222"/>
    </row>
    <row r="337" spans="2:16" ht="32.25" customHeight="1">
      <c r="B337" s="99" t="s">
        <v>2</v>
      </c>
      <c r="C337" s="602" t="str">
        <f>IF(SUM(C349,C360)=0,"subtotal",SUM(C349,C360))</f>
        <v>subtotal</v>
      </c>
      <c r="D337" s="167"/>
      <c r="E337" s="167"/>
      <c r="F337" s="167"/>
      <c r="G337" s="167"/>
      <c r="H337" s="167"/>
      <c r="I337" s="167"/>
      <c r="J337" s="167"/>
      <c r="K337" s="167"/>
      <c r="L337" s="167"/>
      <c r="M337" s="167"/>
      <c r="N337" s="167"/>
      <c r="O337" s="167"/>
      <c r="P337" s="197"/>
    </row>
    <row r="338" spans="2:16" ht="6.75" customHeight="1">
      <c r="B338" s="99"/>
      <c r="C338" s="168"/>
      <c r="D338" s="167"/>
      <c r="E338" s="167"/>
      <c r="F338" s="167"/>
      <c r="G338" s="167"/>
      <c r="H338" s="167"/>
      <c r="I338" s="167"/>
      <c r="J338" s="167"/>
      <c r="K338" s="167"/>
      <c r="L338" s="167"/>
      <c r="M338" s="167"/>
      <c r="N338" s="167"/>
      <c r="O338" s="167"/>
      <c r="P338" s="197"/>
    </row>
    <row r="339" spans="2:16" ht="33" customHeight="1">
      <c r="B339" s="924" t="s">
        <v>3</v>
      </c>
      <c r="C339" s="951"/>
      <c r="D339" s="981" t="s">
        <v>141</v>
      </c>
      <c r="E339" s="970"/>
      <c r="F339" s="970"/>
      <c r="G339" s="970"/>
      <c r="H339" s="970"/>
      <c r="I339" s="970"/>
      <c r="J339" s="970"/>
      <c r="K339" s="970"/>
      <c r="L339" s="970"/>
      <c r="M339" s="970"/>
      <c r="N339" s="970"/>
      <c r="O339" s="970"/>
      <c r="P339" s="222"/>
    </row>
    <row r="340" spans="2:16" ht="15.75">
      <c r="B340" s="1055" t="s">
        <v>142</v>
      </c>
      <c r="C340" s="1056"/>
      <c r="D340" s="1056"/>
      <c r="E340" s="1056"/>
      <c r="F340" s="1056"/>
      <c r="G340" s="1056"/>
      <c r="H340" s="1056"/>
      <c r="I340" s="1056"/>
      <c r="J340" s="1056"/>
      <c r="K340" s="1056"/>
      <c r="L340" s="1056"/>
      <c r="M340" s="1056"/>
      <c r="N340" s="1056"/>
      <c r="O340" s="1056"/>
      <c r="P340" s="1057"/>
    </row>
    <row r="341" spans="2:16" ht="28.5">
      <c r="B341" s="278"/>
      <c r="C341" s="163" t="s">
        <v>5</v>
      </c>
      <c r="D341" s="279" t="s">
        <v>9</v>
      </c>
      <c r="E341" s="280" t="s">
        <v>113</v>
      </c>
      <c r="F341" s="280" t="s">
        <v>1939</v>
      </c>
      <c r="G341" s="281" t="s">
        <v>114</v>
      </c>
      <c r="H341" s="281" t="s">
        <v>115</v>
      </c>
      <c r="I341" s="281" t="s">
        <v>116</v>
      </c>
      <c r="J341" s="279" t="s">
        <v>75</v>
      </c>
      <c r="K341" s="279" t="s">
        <v>76</v>
      </c>
      <c r="L341" s="159" t="s">
        <v>77</v>
      </c>
      <c r="M341" s="279" t="s">
        <v>78</v>
      </c>
      <c r="N341" s="279" t="s">
        <v>79</v>
      </c>
      <c r="O341" s="279" t="s">
        <v>80</v>
      </c>
      <c r="P341" s="282"/>
    </row>
    <row r="342" spans="2:16" ht="5.25" customHeight="1">
      <c r="B342" s="187"/>
      <c r="C342" s="186"/>
      <c r="D342" s="166"/>
      <c r="E342" s="186"/>
      <c r="F342" s="166"/>
      <c r="G342" s="186"/>
      <c r="H342" s="166"/>
      <c r="I342" s="186"/>
      <c r="J342" s="166"/>
      <c r="K342" s="186"/>
      <c r="L342" s="166"/>
      <c r="M342" s="186"/>
      <c r="N342" s="166"/>
      <c r="O342" s="166"/>
      <c r="P342" s="185"/>
    </row>
    <row r="343" spans="2:16" ht="29.25" customHeight="1">
      <c r="B343" s="99" t="s">
        <v>37</v>
      </c>
      <c r="C343" s="579">
        <f>SUMPRODUCT(($G$2=TB_ART!$E$2:$E$350)*(TB_ART!I$2:I$350))</f>
        <v>0</v>
      </c>
      <c r="D343" s="579">
        <f>SUMPRODUCT(($G$2=TB_ART!$E$2:$E$350)*(TB_ART!J$2:J$350))</f>
        <v>0</v>
      </c>
      <c r="E343" s="579">
        <f>SUMPRODUCT(($G$2=TB_ART!$E$2:$E$350)*(TB_ART!K$2:K$350))</f>
        <v>0</v>
      </c>
      <c r="F343" s="579">
        <f>SUMPRODUCT(($G$2=TB_ART!$E$2:$E$350)*(TB_ART!L$2:L$350))</f>
        <v>0</v>
      </c>
      <c r="G343" s="579">
        <f>SUMPRODUCT(($G$2=TB_ART!$E$2:$E$350)*(TB_ART!M$2:M$350))</f>
        <v>0</v>
      </c>
      <c r="H343" s="579">
        <f>SUMPRODUCT(($G$2=TB_ART!$E$2:$E$350)*(TB_ART!N$2:N$350))</f>
        <v>0</v>
      </c>
      <c r="I343" s="579">
        <f>SUMPRODUCT(($G$2=TB_ART!$E$2:$E$350)*(TB_ART!O$2:O$350))</f>
        <v>0</v>
      </c>
      <c r="J343" s="579">
        <f>SUMPRODUCT(($G$2=TB_ART!$E$2:$E$350)*(TB_ART!P$2:P$350))</f>
        <v>0</v>
      </c>
      <c r="K343" s="579">
        <f>SUMPRODUCT(($G$2=TB_ART!$E$2:$E$350)*(TB_ART!Q$2:Q$350))</f>
        <v>0</v>
      </c>
      <c r="L343" s="579">
        <f>SUMPRODUCT(($G$2=TB_ART!$E$2:$E$350)*(TB_ART!R$2:R$350))</f>
        <v>0</v>
      </c>
      <c r="M343" s="579">
        <f>SUMPRODUCT(($G$2=TB_ART!$E$2:$E$350)*(TB_ART!S$2:S$350))</f>
        <v>0</v>
      </c>
      <c r="N343" s="579">
        <f>SUMPRODUCT(($G$2=TB_ART!$E$2:$E$350)*(TB_ART!T$2:T$350))</f>
        <v>0</v>
      </c>
      <c r="O343" s="579">
        <f>SUMPRODUCT(($G$2=TB_ART!$E$2:$E$350)*(TB_ART!U$2:U$350))</f>
        <v>0</v>
      </c>
      <c r="P343" s="609" t="str">
        <f>IF(SUM(C343:O343)=0,"subtotal",SUM(C343:O343))</f>
        <v>subtotal</v>
      </c>
    </row>
    <row r="344" spans="2:16" ht="6.75" customHeight="1">
      <c r="B344" s="29"/>
      <c r="C344" s="25"/>
      <c r="D344" s="25"/>
      <c r="E344" s="25"/>
      <c r="F344" s="25"/>
      <c r="G344" s="25"/>
      <c r="H344" s="25"/>
      <c r="I344" s="25"/>
      <c r="J344" s="25"/>
      <c r="K344" s="25"/>
      <c r="L344" s="25"/>
      <c r="M344" s="25"/>
      <c r="N344" s="25"/>
      <c r="O344" s="25"/>
      <c r="P344" s="181"/>
    </row>
    <row r="345" spans="2:16" ht="9.75" customHeight="1">
      <c r="B345" s="184"/>
      <c r="C345" s="183"/>
      <c r="D345" s="223"/>
      <c r="E345" s="183"/>
      <c r="F345" s="223"/>
      <c r="G345" s="183"/>
      <c r="H345" s="223"/>
      <c r="I345" s="183"/>
      <c r="J345" s="223"/>
      <c r="K345" s="183"/>
      <c r="L345" s="223"/>
      <c r="M345" s="183"/>
      <c r="N345" s="223"/>
      <c r="O345" s="223"/>
      <c r="P345" s="182"/>
    </row>
    <row r="346" spans="2:16" ht="29.25" customHeight="1">
      <c r="B346" s="99" t="s">
        <v>39</v>
      </c>
      <c r="C346" s="579">
        <f>SUMPRODUCT(($G$2=TB_ART!$E$2:$E$350)*(TB_ART!V$2:V$350))</f>
        <v>0</v>
      </c>
      <c r="D346" s="579">
        <f>SUMPRODUCT(($G$2=TB_ART!$E$2:$E$350)*(TB_ART!W$2:W$350))</f>
        <v>0</v>
      </c>
      <c r="E346" s="579">
        <f>SUMPRODUCT(($G$2=TB_ART!$E$2:$E$350)*(TB_ART!X$2:X$350))</f>
        <v>0</v>
      </c>
      <c r="F346" s="579">
        <f>SUMPRODUCT(($G$2=TB_ART!$E$2:$E$350)*(TB_ART!Y$2:Y$350))</f>
        <v>0</v>
      </c>
      <c r="G346" s="579">
        <f>SUMPRODUCT(($G$2=TB_ART!$E$2:$E$350)*(TB_ART!Z$2:Z$350))</f>
        <v>0</v>
      </c>
      <c r="H346" s="579">
        <f>SUMPRODUCT(($G$2=TB_ART!$E$2:$E$350)*(TB_ART!AA$2:AA$350))</f>
        <v>0</v>
      </c>
      <c r="I346" s="579">
        <f>SUMPRODUCT(($G$2=TB_ART!$E$2:$E$350)*(TB_ART!AB$2:AB$350))</f>
        <v>0</v>
      </c>
      <c r="J346" s="579">
        <f>SUMPRODUCT(($G$2=TB_ART!$E$2:$E$350)*(TB_ART!AC$2:AC$350))</f>
        <v>0</v>
      </c>
      <c r="K346" s="579">
        <f>SUMPRODUCT(($G$2=TB_ART!$E$2:$E$350)*(TB_ART!AD$2:AD$350))</f>
        <v>0</v>
      </c>
      <c r="L346" s="579">
        <f>SUMPRODUCT(($G$2=TB_ART!$E$2:$E$350)*(TB_ART!AE$2:AE$350))</f>
        <v>0</v>
      </c>
      <c r="M346" s="579">
        <f>SUMPRODUCT(($G$2=TB_ART!$E$2:$E$350)*(TB_ART!AF$2:AF$350))</f>
        <v>0</v>
      </c>
      <c r="N346" s="579">
        <f>SUMPRODUCT(($G$2=TB_ART!$E$2:$E$350)*(TB_ART!AG$2:AG$350))</f>
        <v>0</v>
      </c>
      <c r="O346" s="579">
        <f>SUMPRODUCT(($G$2=TB_ART!$E$2:$E$350)*(TB_ART!AH$2:AH$350))</f>
        <v>0</v>
      </c>
      <c r="P346" s="609" t="str">
        <f>IF(SUM(C346:O346)=0,"subtotal",SUM(C346:O346))</f>
        <v>subtotal</v>
      </c>
    </row>
    <row r="347" spans="2:16" ht="10.5" customHeight="1">
      <c r="B347" s="29"/>
      <c r="C347" s="25"/>
      <c r="D347" s="25"/>
      <c r="E347" s="25"/>
      <c r="F347" s="25"/>
      <c r="G347" s="25"/>
      <c r="H347" s="25"/>
      <c r="I347" s="25"/>
      <c r="J347" s="25"/>
      <c r="K347" s="25"/>
      <c r="L347" s="25"/>
      <c r="M347" s="25"/>
      <c r="N347" s="25"/>
      <c r="O347" s="25"/>
      <c r="P347" s="181"/>
    </row>
    <row r="348" spans="2:16" ht="10.5" customHeight="1">
      <c r="B348" s="265"/>
      <c r="C348" s="31"/>
      <c r="D348" s="199"/>
      <c r="E348" s="199"/>
      <c r="F348" s="199"/>
      <c r="G348" s="199"/>
      <c r="H348" s="199"/>
      <c r="I348" s="199"/>
      <c r="J348" s="199"/>
      <c r="K348" s="199"/>
      <c r="L348" s="199"/>
      <c r="M348" s="199"/>
      <c r="N348" s="199"/>
      <c r="O348" s="199"/>
      <c r="P348" s="222"/>
    </row>
    <row r="349" spans="2:16" ht="33.75" customHeight="1">
      <c r="B349" s="99" t="s">
        <v>33</v>
      </c>
      <c r="C349" s="607" t="str">
        <f>IF(SUM(C343:O343,C346:O346)=0,"subtotal",SUM(C343:O343,C346:O346))</f>
        <v>subtotal</v>
      </c>
      <c r="D349" s="167"/>
      <c r="E349" s="167"/>
      <c r="F349" s="167"/>
      <c r="G349" s="167"/>
      <c r="H349" s="167"/>
      <c r="I349" s="167"/>
      <c r="J349" s="167"/>
      <c r="K349" s="167"/>
      <c r="L349" s="167"/>
      <c r="M349" s="167"/>
      <c r="N349" s="167"/>
      <c r="O349" s="167"/>
      <c r="P349" s="197"/>
    </row>
    <row r="350" spans="2:16" ht="8.25" customHeight="1">
      <c r="B350" s="303"/>
      <c r="C350" s="83"/>
      <c r="D350" s="268"/>
      <c r="E350" s="268"/>
      <c r="F350" s="268"/>
      <c r="G350" s="268"/>
      <c r="H350" s="268"/>
      <c r="I350" s="268"/>
      <c r="J350" s="268"/>
      <c r="K350" s="268"/>
      <c r="L350" s="268"/>
      <c r="M350" s="268"/>
      <c r="N350" s="268"/>
      <c r="O350" s="268"/>
      <c r="P350" s="245"/>
    </row>
    <row r="351" spans="2:16" ht="15.75">
      <c r="B351" s="1058" t="s">
        <v>138</v>
      </c>
      <c r="C351" s="1059"/>
      <c r="D351" s="1059"/>
      <c r="E351" s="1059"/>
      <c r="F351" s="1059"/>
      <c r="G351" s="1059"/>
      <c r="H351" s="1059"/>
      <c r="I351" s="1059"/>
      <c r="J351" s="1059"/>
      <c r="K351" s="1059"/>
      <c r="L351" s="1059"/>
      <c r="M351" s="1059"/>
      <c r="N351" s="1059"/>
      <c r="O351" s="1059"/>
      <c r="P351" s="1060"/>
    </row>
    <row r="352" spans="2:16" ht="28.5">
      <c r="B352" s="278"/>
      <c r="C352" s="163" t="s">
        <v>5</v>
      </c>
      <c r="D352" s="279" t="s">
        <v>9</v>
      </c>
      <c r="E352" s="280" t="s">
        <v>113</v>
      </c>
      <c r="F352" s="280" t="s">
        <v>1939</v>
      </c>
      <c r="G352" s="281" t="s">
        <v>114</v>
      </c>
      <c r="H352" s="281" t="s">
        <v>115</v>
      </c>
      <c r="I352" s="281" t="s">
        <v>116</v>
      </c>
      <c r="J352" s="279" t="s">
        <v>75</v>
      </c>
      <c r="K352" s="279" t="s">
        <v>76</v>
      </c>
      <c r="L352" s="159" t="s">
        <v>77</v>
      </c>
      <c r="M352" s="279" t="s">
        <v>78</v>
      </c>
      <c r="N352" s="279" t="s">
        <v>79</v>
      </c>
      <c r="O352" s="279" t="s">
        <v>80</v>
      </c>
      <c r="P352" s="282"/>
    </row>
    <row r="353" spans="2:16">
      <c r="B353" s="187"/>
      <c r="C353" s="186"/>
      <c r="D353" s="166"/>
      <c r="E353" s="186"/>
      <c r="F353" s="166"/>
      <c r="G353" s="186"/>
      <c r="H353" s="166"/>
      <c r="I353" s="186"/>
      <c r="J353" s="166"/>
      <c r="K353" s="186"/>
      <c r="L353" s="166"/>
      <c r="M353" s="186"/>
      <c r="N353" s="166"/>
      <c r="O353" s="166"/>
      <c r="P353" s="185"/>
    </row>
    <row r="354" spans="2:16" ht="30" customHeight="1">
      <c r="B354" s="99" t="s">
        <v>37</v>
      </c>
      <c r="C354" s="579">
        <f>SUMPRODUCT(($G$2=TB_ART!$E$2:$E$350)*(TB_ART!AJ$2:AJ$350))</f>
        <v>0</v>
      </c>
      <c r="D354" s="579">
        <f>SUMPRODUCT(($G$2=TB_ART!$E$2:$E$350)*(TB_ART!AK$2:AK$350))</f>
        <v>0</v>
      </c>
      <c r="E354" s="579">
        <f>SUMPRODUCT(($G$2=TB_ART!$E$2:$E$350)*(TB_ART!AL$2:AL$350))</f>
        <v>0</v>
      </c>
      <c r="F354" s="579">
        <f>SUMPRODUCT(($G$2=TB_ART!$E$2:$E$350)*(TB_ART!AM$2:AM$350))</f>
        <v>0</v>
      </c>
      <c r="G354" s="579">
        <f>SUMPRODUCT(($G$2=TB_ART!$E$2:$E$350)*(TB_ART!AN$2:AN$350))</f>
        <v>0</v>
      </c>
      <c r="H354" s="579">
        <f>SUMPRODUCT(($G$2=TB_ART!$E$2:$E$350)*(TB_ART!AO$2:AO$350))</f>
        <v>0</v>
      </c>
      <c r="I354" s="579">
        <f>SUMPRODUCT(($G$2=TB_ART!$E$2:$E$350)*(TB_ART!AP$2:AP$350))</f>
        <v>0</v>
      </c>
      <c r="J354" s="579">
        <f>SUMPRODUCT(($G$2=TB_ART!$E$2:$E$350)*(TB_ART!AQ$2:AQ$350))</f>
        <v>0</v>
      </c>
      <c r="K354" s="579">
        <f>SUMPRODUCT(($G$2=TB_ART!$E$2:$E$350)*(TB_ART!AR$2:AR$350))</f>
        <v>0</v>
      </c>
      <c r="L354" s="579">
        <f>SUMPRODUCT(($G$2=TB_ART!$E$2:$E$350)*(TB_ART!AS$2:AS$350))</f>
        <v>0</v>
      </c>
      <c r="M354" s="579">
        <f>SUMPRODUCT(($G$2=TB_ART!$E$2:$E$350)*(TB_ART!AT$2:AT$350))</f>
        <v>0</v>
      </c>
      <c r="N354" s="579">
        <f>SUMPRODUCT(($G$2=TB_ART!$E$2:$E$350)*(TB_ART!AU$2:AU$350))</f>
        <v>0</v>
      </c>
      <c r="O354" s="579">
        <f>SUMPRODUCT(($G$2=TB_ART!$E$2:$E$350)*(TB_ART!AV$2:AV$350))</f>
        <v>0</v>
      </c>
      <c r="P354" s="607" t="str">
        <f>IF(SUM(C354:O354)=0,"subtotal",SUM(C354:O354))</f>
        <v>subtotal</v>
      </c>
    </row>
    <row r="355" spans="2:16">
      <c r="B355" s="29"/>
      <c r="C355" s="25"/>
      <c r="D355" s="25"/>
      <c r="E355" s="25"/>
      <c r="F355" s="25"/>
      <c r="G355" s="25"/>
      <c r="H355" s="25"/>
      <c r="I355" s="25"/>
      <c r="J355" s="25"/>
      <c r="K355" s="25"/>
      <c r="L355" s="25"/>
      <c r="M355" s="25"/>
      <c r="N355" s="25"/>
      <c r="O355" s="25"/>
      <c r="P355" s="181"/>
    </row>
    <row r="356" spans="2:16">
      <c r="B356" s="184"/>
      <c r="C356" s="183"/>
      <c r="D356" s="223"/>
      <c r="E356" s="183"/>
      <c r="F356" s="223"/>
      <c r="G356" s="183"/>
      <c r="H356" s="223"/>
      <c r="I356" s="183"/>
      <c r="J356" s="223"/>
      <c r="K356" s="183"/>
      <c r="L356" s="223"/>
      <c r="M356" s="183"/>
      <c r="N356" s="223"/>
      <c r="O356" s="223"/>
      <c r="P356" s="182"/>
    </row>
    <row r="357" spans="2:16" ht="27" customHeight="1">
      <c r="B357" s="99" t="s">
        <v>39</v>
      </c>
      <c r="C357" s="579">
        <f>SUMPRODUCT(($G$2=TB_ART!$E$2:$E$350)*(TB_ART!AW$2:AW$350))</f>
        <v>0</v>
      </c>
      <c r="D357" s="579">
        <f>SUMPRODUCT(($G$2=TB_ART!$E$2:$E$350)*(TB_ART!AX$2:AX$350))</f>
        <v>0</v>
      </c>
      <c r="E357" s="579">
        <f>SUMPRODUCT(($G$2=TB_ART!$E$2:$E$350)*(TB_ART!AY$2:AY$350))</f>
        <v>0</v>
      </c>
      <c r="F357" s="579">
        <f>SUMPRODUCT(($G$2=TB_ART!$E$2:$E$350)*(TB_ART!AZ$2:AZ$350))</f>
        <v>0</v>
      </c>
      <c r="G357" s="579">
        <f>SUMPRODUCT(($G$2=TB_ART!$E$2:$E$350)*(TB_ART!BA$2:BA$350))</f>
        <v>0</v>
      </c>
      <c r="H357" s="579">
        <f>SUMPRODUCT(($G$2=TB_ART!$E$2:$E$350)*(TB_ART!BB$2:BB$350))</f>
        <v>0</v>
      </c>
      <c r="I357" s="579">
        <f>SUMPRODUCT(($G$2=TB_ART!$E$2:$E$350)*(TB_ART!BC$2:BC$350))</f>
        <v>0</v>
      </c>
      <c r="J357" s="579">
        <f>SUMPRODUCT(($G$2=TB_ART!$E$2:$E$350)*(TB_ART!BD$2:BD$350))</f>
        <v>0</v>
      </c>
      <c r="K357" s="579">
        <f>SUMPRODUCT(($G$2=TB_ART!$E$2:$E$350)*(TB_ART!BE$2:BE$350))</f>
        <v>0</v>
      </c>
      <c r="L357" s="579">
        <f>SUMPRODUCT(($G$2=TB_ART!$E$2:$E$350)*(TB_ART!BF$2:BF$350))</f>
        <v>0</v>
      </c>
      <c r="M357" s="579">
        <f>SUMPRODUCT(($G$2=TB_ART!$E$2:$E$350)*(TB_ART!BG$2:BG$350))</f>
        <v>0</v>
      </c>
      <c r="N357" s="579">
        <f>SUMPRODUCT(($G$2=TB_ART!$E$2:$E$350)*(TB_ART!BH$2:BH$350))</f>
        <v>0</v>
      </c>
      <c r="O357" s="579">
        <f>SUMPRODUCT(($G$2=TB_ART!$E$2:$E$350)*(TB_ART!BI$2:BI$350))</f>
        <v>0</v>
      </c>
      <c r="P357" s="607" t="str">
        <f>IF(SUM(C357:O357)=0,"subtotal",SUM(C357:O357))</f>
        <v>subtotal</v>
      </c>
    </row>
    <row r="358" spans="2:16">
      <c r="B358" s="29"/>
      <c r="C358" s="25"/>
      <c r="D358" s="25"/>
      <c r="E358" s="25"/>
      <c r="F358" s="25"/>
      <c r="G358" s="25"/>
      <c r="H358" s="25"/>
      <c r="I358" s="25"/>
      <c r="J358" s="25"/>
      <c r="K358" s="25"/>
      <c r="L358" s="25"/>
      <c r="M358" s="25"/>
      <c r="N358" s="25"/>
      <c r="O358" s="25"/>
      <c r="P358" s="181"/>
    </row>
    <row r="359" spans="2:16" ht="15">
      <c r="B359" s="265"/>
      <c r="C359" s="31"/>
      <c r="D359" s="199"/>
      <c r="E359" s="199"/>
      <c r="F359" s="199"/>
      <c r="G359" s="199"/>
      <c r="H359" s="199"/>
      <c r="I359" s="199"/>
      <c r="J359" s="199"/>
      <c r="K359" s="199"/>
      <c r="L359" s="199"/>
      <c r="M359" s="199"/>
      <c r="N359" s="199"/>
      <c r="O359" s="199"/>
      <c r="P359" s="222"/>
    </row>
    <row r="360" spans="2:16" ht="29.25" customHeight="1">
      <c r="B360" s="99" t="s">
        <v>33</v>
      </c>
      <c r="C360" s="607" t="str">
        <f>IF(SUM(C354:O354,C357:O357)=0,"subtotal",SUM(C354:O354,C357:O357))</f>
        <v>subtotal</v>
      </c>
      <c r="D360" s="167"/>
      <c r="E360" s="167"/>
      <c r="F360" s="167"/>
      <c r="G360" s="167"/>
      <c r="H360" s="167"/>
      <c r="I360" s="167"/>
      <c r="J360" s="167"/>
      <c r="K360" s="167"/>
      <c r="L360" s="167"/>
      <c r="M360" s="167"/>
      <c r="N360" s="167"/>
      <c r="O360" s="167"/>
      <c r="P360" s="197"/>
    </row>
    <row r="361" spans="2:16">
      <c r="B361" s="303"/>
      <c r="C361" s="83"/>
      <c r="D361" s="268"/>
      <c r="E361" s="268"/>
      <c r="F361" s="268"/>
      <c r="G361" s="268"/>
      <c r="H361" s="268"/>
      <c r="I361" s="268"/>
      <c r="J361" s="268"/>
      <c r="K361" s="268"/>
      <c r="L361" s="268"/>
      <c r="M361" s="268"/>
      <c r="N361" s="268"/>
      <c r="O361" s="268"/>
      <c r="P361" s="245"/>
    </row>
    <row r="362" spans="2:16">
      <c r="B362" s="965"/>
      <c r="C362" s="170"/>
      <c r="D362" s="170"/>
      <c r="E362" s="170"/>
      <c r="F362" s="170"/>
      <c r="G362" s="170"/>
      <c r="H362" s="170"/>
      <c r="I362" s="170"/>
      <c r="J362" s="170"/>
      <c r="K362" s="170"/>
      <c r="L362" s="170"/>
      <c r="M362" s="170"/>
      <c r="N362" s="170"/>
      <c r="O362" s="170"/>
      <c r="P362" s="170"/>
    </row>
    <row r="363" spans="2:16">
      <c r="B363" s="965"/>
      <c r="C363" s="966"/>
      <c r="D363" s="966"/>
      <c r="E363" s="967"/>
      <c r="F363" s="967"/>
      <c r="G363" s="967"/>
      <c r="H363" s="967"/>
      <c r="I363" s="967"/>
      <c r="J363" s="967"/>
      <c r="K363" s="967"/>
      <c r="L363" s="967"/>
      <c r="M363" s="967"/>
      <c r="N363" s="967"/>
      <c r="O363" s="967"/>
      <c r="P363" s="967"/>
    </row>
    <row r="364" spans="2:16">
      <c r="B364" s="15"/>
      <c r="C364" s="16"/>
      <c r="D364" s="16"/>
      <c r="E364" s="16"/>
      <c r="F364" s="16"/>
      <c r="G364" s="16"/>
      <c r="H364" s="16"/>
      <c r="I364" s="16"/>
      <c r="J364" s="16"/>
      <c r="K364" s="16"/>
      <c r="L364" s="16"/>
      <c r="M364" s="16"/>
      <c r="N364" s="16"/>
      <c r="O364" s="17"/>
      <c r="P364" s="166"/>
    </row>
    <row r="365" spans="2:16" ht="18">
      <c r="B365" s="18" t="s">
        <v>34</v>
      </c>
      <c r="C365" s="917" t="str">
        <f>C$2</f>
        <v>USAID Tujenge Jamii</v>
      </c>
      <c r="D365" s="917"/>
      <c r="E365" s="917"/>
      <c r="F365" s="917"/>
      <c r="H365" s="946" t="s">
        <v>66</v>
      </c>
      <c r="I365" s="946"/>
      <c r="J365" s="946"/>
      <c r="K365" s="59" t="str">
        <f>'Testing-All Others'!K2</f>
        <v/>
      </c>
      <c r="L365" s="205"/>
      <c r="M365" s="6" t="s">
        <v>35</v>
      </c>
      <c r="N365" s="917">
        <f>TX_TB!A2</f>
        <v>0</v>
      </c>
      <c r="O365" s="917"/>
      <c r="P365" s="166"/>
    </row>
    <row r="366" spans="2:16" ht="26.25" customHeight="1">
      <c r="B366" s="947" t="str">
        <f>CONCATENATE(K$2,": TX_TB (Numerator)")</f>
        <v>: TX_TB (Numerator)</v>
      </c>
      <c r="C366" s="948"/>
      <c r="D366" s="948"/>
      <c r="E366" s="948"/>
      <c r="F366" s="948"/>
      <c r="G366" s="948"/>
      <c r="H366" s="948"/>
      <c r="I366" s="948"/>
      <c r="J366" s="948"/>
      <c r="K366" s="948"/>
      <c r="L366" s="948"/>
      <c r="M366" s="948"/>
      <c r="N366" s="948"/>
      <c r="O366" s="948"/>
      <c r="P366" s="948"/>
    </row>
    <row r="367" spans="2:16">
      <c r="B367" s="949" t="s">
        <v>0</v>
      </c>
      <c r="C367" s="950"/>
      <c r="D367" s="952" t="s">
        <v>928</v>
      </c>
      <c r="E367" s="953"/>
      <c r="F367" s="953"/>
      <c r="G367" s="953"/>
      <c r="H367" s="953"/>
      <c r="I367" s="953"/>
      <c r="J367" s="953"/>
      <c r="K367" s="953"/>
      <c r="L367" s="953"/>
      <c r="M367" s="953"/>
      <c r="N367" s="953"/>
      <c r="O367" s="953"/>
      <c r="P367" s="954"/>
    </row>
    <row r="368" spans="2:16" ht="21.75" customHeight="1">
      <c r="B368" s="924"/>
      <c r="C368" s="951"/>
      <c r="D368" s="955"/>
      <c r="E368" s="956"/>
      <c r="F368" s="956"/>
      <c r="G368" s="956"/>
      <c r="H368" s="956"/>
      <c r="I368" s="956"/>
      <c r="J368" s="956"/>
      <c r="K368" s="956"/>
      <c r="L368" s="956"/>
      <c r="M368" s="956"/>
      <c r="N368" s="956"/>
      <c r="O368" s="956"/>
      <c r="P368" s="957"/>
    </row>
    <row r="369" spans="2:16" ht="4.5" customHeight="1">
      <c r="B369" s="77"/>
      <c r="C369" s="78"/>
      <c r="D369" s="306"/>
      <c r="E369" s="306"/>
      <c r="F369" s="306"/>
      <c r="G369" s="306"/>
      <c r="H369" s="306"/>
      <c r="I369" s="306"/>
      <c r="J369" s="306"/>
      <c r="K369" s="306"/>
      <c r="L369" s="306"/>
      <c r="M369" s="306"/>
      <c r="N369" s="306"/>
      <c r="O369" s="306"/>
      <c r="P369" s="410"/>
    </row>
    <row r="370" spans="2:16" ht="30" customHeight="1">
      <c r="B370" s="307" t="s">
        <v>2</v>
      </c>
      <c r="C370" s="602" t="str">
        <f>IF(SUM(H382,K382)=0,"subtotal",SUM(H382,K382))</f>
        <v>subtotal</v>
      </c>
      <c r="D370" s="308"/>
      <c r="E370" s="308"/>
      <c r="F370" s="308"/>
      <c r="G370" s="308"/>
      <c r="H370" s="308"/>
      <c r="I370" s="308"/>
      <c r="J370" s="308"/>
      <c r="K370" s="308"/>
      <c r="L370" s="308"/>
      <c r="M370" s="308"/>
      <c r="N370" s="308"/>
      <c r="O370" s="308"/>
      <c r="P370" s="197"/>
    </row>
    <row r="371" spans="2:16" ht="7.5" customHeight="1">
      <c r="B371" s="307"/>
      <c r="C371" s="412"/>
      <c r="D371" s="308"/>
      <c r="E371" s="308"/>
      <c r="F371" s="308"/>
      <c r="G371" s="308"/>
      <c r="H371" s="308"/>
      <c r="I371" s="308"/>
      <c r="J371" s="308"/>
      <c r="K371" s="308"/>
      <c r="L371" s="308"/>
      <c r="M371" s="308"/>
      <c r="N371" s="308"/>
      <c r="O371" s="308"/>
      <c r="P371" s="197"/>
    </row>
    <row r="372" spans="2:16" ht="26.25" customHeight="1">
      <c r="B372" s="1061" t="s">
        <v>3</v>
      </c>
      <c r="C372" s="1062"/>
      <c r="D372" s="1063" t="s">
        <v>929</v>
      </c>
      <c r="E372" s="1064"/>
      <c r="F372" s="1064"/>
      <c r="G372" s="1064"/>
      <c r="H372" s="1064"/>
      <c r="I372" s="1064"/>
      <c r="J372" s="1064"/>
      <c r="K372" s="1064"/>
      <c r="L372" s="1064"/>
      <c r="M372" s="1064"/>
      <c r="N372" s="1064"/>
      <c r="O372" s="1064"/>
      <c r="P372" s="416"/>
    </row>
    <row r="373" spans="2:16" ht="26.25" customHeight="1">
      <c r="B373" s="417"/>
      <c r="C373" s="418"/>
      <c r="D373" s="418"/>
      <c r="E373" s="418"/>
      <c r="F373" s="418"/>
      <c r="G373" s="1115" t="s">
        <v>37</v>
      </c>
      <c r="H373" s="1116"/>
      <c r="I373" s="1117"/>
      <c r="J373" s="1118" t="s">
        <v>39</v>
      </c>
      <c r="K373" s="1116"/>
      <c r="L373" s="1117"/>
      <c r="M373" s="1119"/>
      <c r="N373" s="1119"/>
      <c r="O373" s="1119"/>
      <c r="P373" s="1120"/>
    </row>
    <row r="374" spans="2:16" ht="35.25" customHeight="1">
      <c r="B374" s="425"/>
      <c r="C374" s="418"/>
      <c r="D374" s="418"/>
      <c r="E374" s="418"/>
      <c r="F374" s="418"/>
      <c r="G374" s="427" t="s">
        <v>5</v>
      </c>
      <c r="H374" s="213" t="s">
        <v>52</v>
      </c>
      <c r="I374" s="428" t="s">
        <v>53</v>
      </c>
      <c r="J374" s="219" t="s">
        <v>5</v>
      </c>
      <c r="K374" s="213" t="s">
        <v>52</v>
      </c>
      <c r="L374" s="428" t="s">
        <v>53</v>
      </c>
      <c r="M374" s="426"/>
      <c r="N374" s="426"/>
      <c r="O374" s="426"/>
      <c r="P374" s="416"/>
    </row>
    <row r="375" spans="2:16" ht="7.5" customHeight="1">
      <c r="B375" s="435"/>
      <c r="C375" s="436"/>
      <c r="D375" s="436"/>
      <c r="E375" s="436"/>
      <c r="F375" s="437"/>
      <c r="G375" s="429"/>
      <c r="H375" s="430"/>
      <c r="I375" s="432"/>
      <c r="J375" s="430"/>
      <c r="K375" s="430"/>
      <c r="L375" s="432"/>
      <c r="M375" s="430"/>
      <c r="N375" s="430"/>
      <c r="O375" s="430"/>
      <c r="P375" s="432"/>
    </row>
    <row r="376" spans="2:16" ht="30" customHeight="1">
      <c r="B376" s="1121" t="s">
        <v>930</v>
      </c>
      <c r="C376" s="1122"/>
      <c r="D376" s="1122"/>
      <c r="E376" s="1122"/>
      <c r="F376" s="1123"/>
      <c r="G376" s="610" cm="1">
        <f t="array" ref="G376">SUMPRODUCT(($G$2=TX_TB!$E$2:$E$350)*(TX_TB!H$2:H$350))</f>
        <v>0</v>
      </c>
      <c r="H376" s="610" cm="1">
        <f t="array" ref="H376">SUMPRODUCT(($G$2=TX_TB!$E$2:$E$350)*(TX_TB!I$2:I$350))</f>
        <v>0</v>
      </c>
      <c r="I376" s="610" cm="1">
        <f t="array" ref="I376">SUMPRODUCT(($G$2=TX_TB!$E$2:$E$350)*(TX_TB!J$2:J$350))</f>
        <v>0</v>
      </c>
      <c r="J376" s="610" cm="1">
        <f t="array" ref="J376">SUMPRODUCT(($G$2=TX_TB!$E$2:$E$350)*(TX_TB!K$2:K$350))</f>
        <v>0</v>
      </c>
      <c r="K376" s="610" cm="1">
        <f t="array" ref="K376">SUMPRODUCT(($G$2=TX_TB!$E$2:$E$350)*(TX_TB!L$2:L$350))</f>
        <v>0</v>
      </c>
      <c r="L376" s="610" cm="1">
        <f t="array" ref="L376">SUMPRODUCT(($G$2=TX_TB!$E$2:$E$350)*(TX_TB!M$2:M$350))</f>
        <v>0</v>
      </c>
      <c r="M376" s="415"/>
      <c r="N376" s="415"/>
      <c r="O376" s="415"/>
      <c r="P376" s="433"/>
    </row>
    <row r="377" spans="2:16" ht="8.25" customHeight="1">
      <c r="B377" s="1124"/>
      <c r="C377" s="1125"/>
      <c r="D377" s="1125"/>
      <c r="E377" s="1125"/>
      <c r="F377" s="1126"/>
      <c r="G377" s="431"/>
      <c r="H377" s="423"/>
      <c r="I377" s="434"/>
      <c r="J377" s="423"/>
      <c r="K377" s="423"/>
      <c r="L377" s="434"/>
      <c r="M377" s="423"/>
      <c r="N377" s="423"/>
      <c r="O377" s="423"/>
      <c r="P377" s="434"/>
    </row>
    <row r="378" spans="2:16" ht="9.75" customHeight="1">
      <c r="B378" s="429"/>
      <c r="C378" s="430"/>
      <c r="D378" s="430"/>
      <c r="E378" s="430"/>
      <c r="F378" s="430"/>
      <c r="G378" s="429"/>
      <c r="H378" s="430"/>
      <c r="I378" s="432"/>
      <c r="J378" s="430"/>
      <c r="K378" s="430"/>
      <c r="L378" s="432"/>
      <c r="M378" s="430"/>
      <c r="N378" s="430"/>
      <c r="O378" s="430"/>
      <c r="P378" s="194"/>
    </row>
    <row r="379" spans="2:16" ht="28.5" customHeight="1">
      <c r="B379" s="1127" t="s">
        <v>931</v>
      </c>
      <c r="C379" s="1128"/>
      <c r="D379" s="1128"/>
      <c r="E379" s="1128"/>
      <c r="F379" s="1129"/>
      <c r="G379" s="611" cm="1">
        <f t="array" ref="G379">SUMPRODUCT(($G$2=TX_TB!$E$2:$E$350)*(TX_TB!N$2:N$350))</f>
        <v>0</v>
      </c>
      <c r="H379" s="611" cm="1">
        <f t="array" ref="H379">SUMPRODUCT(($G$2=TX_TB!$E$2:$E$350)*(TX_TB!O$2:O$350))</f>
        <v>0</v>
      </c>
      <c r="I379" s="611" cm="1">
        <f t="array" ref="I379">SUMPRODUCT(($G$2=TX_TB!$E$2:$E$350)*(TX_TB!P$2:P$350))</f>
        <v>0</v>
      </c>
      <c r="J379" s="611" cm="1">
        <f t="array" ref="J379">SUMPRODUCT(($G$2=TX_TB!$E$2:$E$350)*(TX_TB!Q$2:Q$350))</f>
        <v>0</v>
      </c>
      <c r="K379" s="611" cm="1">
        <f t="array" ref="K379">SUMPRODUCT(($G$2=TX_TB!$E$2:$E$350)*(TX_TB!R$2:R$350))</f>
        <v>0</v>
      </c>
      <c r="L379" s="611" cm="1">
        <f t="array" ref="L379">SUMPRODUCT(($G$2=TX_TB!$E$2:$E$350)*(TX_TB!S$2:S$350))</f>
        <v>0</v>
      </c>
      <c r="M379" s="415"/>
      <c r="N379" s="415"/>
      <c r="O379" s="415"/>
      <c r="P379" s="420"/>
    </row>
    <row r="380" spans="2:16" ht="11.25" customHeight="1">
      <c r="B380" s="1130"/>
      <c r="C380" s="1131"/>
      <c r="D380" s="1131"/>
      <c r="E380" s="1131"/>
      <c r="F380" s="1132"/>
      <c r="G380" s="431"/>
      <c r="H380" s="423"/>
      <c r="I380" s="434"/>
      <c r="J380" s="423"/>
      <c r="K380" s="423"/>
      <c r="L380" s="434"/>
      <c r="M380" s="423"/>
      <c r="N380" s="423"/>
      <c r="O380" s="423"/>
      <c r="P380" s="424"/>
    </row>
    <row r="381" spans="2:16" ht="7.5" customHeight="1">
      <c r="B381" s="419"/>
      <c r="C381" s="415"/>
      <c r="D381" s="415"/>
      <c r="E381" s="415"/>
      <c r="F381" s="415"/>
      <c r="G381" s="419"/>
      <c r="H381" s="415"/>
      <c r="I381" s="433"/>
      <c r="J381" s="415"/>
      <c r="K381" s="415"/>
      <c r="L381" s="433"/>
      <c r="M381" s="415"/>
      <c r="N381" s="415"/>
      <c r="O381" s="415"/>
      <c r="P381" s="420"/>
    </row>
    <row r="382" spans="2:16" ht="28.5" customHeight="1">
      <c r="B382" s="419"/>
      <c r="C382" s="415"/>
      <c r="D382" s="415"/>
      <c r="E382" s="1133" t="s">
        <v>6</v>
      </c>
      <c r="F382" s="1134"/>
      <c r="G382" s="612"/>
      <c r="H382" s="601" t="str">
        <f>IF(SUM(G376:I376,G379:I379)=0,"subtotal",SUM(G376:I376,G379:I379))</f>
        <v>subtotal</v>
      </c>
      <c r="I382" s="433"/>
      <c r="J382" s="415"/>
      <c r="K382" s="601" t="str">
        <f>IF(SUM(J376:L376,J379:L379)=0,"subtotal",SUM(J376:L376,J379:L379))</f>
        <v>subtotal</v>
      </c>
      <c r="L382" s="433"/>
      <c r="M382" s="415"/>
      <c r="N382" s="415"/>
      <c r="O382" s="415"/>
      <c r="P382" s="420"/>
    </row>
    <row r="383" spans="2:16" ht="15">
      <c r="B383" s="421"/>
      <c r="C383" s="422"/>
      <c r="D383" s="231"/>
      <c r="E383" s="231"/>
      <c r="F383" s="423"/>
      <c r="G383" s="431"/>
      <c r="H383" s="423"/>
      <c r="I383" s="434"/>
      <c r="J383" s="423"/>
      <c r="K383" s="423"/>
      <c r="L383" s="434"/>
      <c r="M383" s="423"/>
      <c r="N383" s="423"/>
      <c r="O383" s="423"/>
      <c r="P383" s="424"/>
    </row>
    <row r="384" spans="2:16" ht="30" customHeight="1">
      <c r="B384" s="193"/>
      <c r="C384" s="413"/>
      <c r="D384" s="188"/>
      <c r="E384" s="191"/>
      <c r="F384" s="191"/>
      <c r="G384" s="190"/>
      <c r="H384" s="190"/>
      <c r="I384" s="190"/>
      <c r="J384" s="188"/>
      <c r="K384" s="188"/>
      <c r="L384" s="189"/>
      <c r="M384" s="188"/>
      <c r="N384" s="188"/>
      <c r="O384" s="188"/>
      <c r="P384" s="26"/>
    </row>
    <row r="385" spans="2:16">
      <c r="B385" s="180"/>
      <c r="C385" s="180"/>
      <c r="D385" s="179"/>
      <c r="E385" s="179"/>
      <c r="F385" s="179"/>
      <c r="G385" s="179"/>
      <c r="H385" s="179"/>
      <c r="I385" s="179"/>
      <c r="J385" s="179"/>
      <c r="K385" s="179"/>
      <c r="L385" s="179"/>
      <c r="M385" s="179"/>
      <c r="N385" s="179"/>
      <c r="O385" s="179"/>
      <c r="P385" s="411"/>
    </row>
    <row r="386" spans="2:16" ht="31.5" customHeight="1">
      <c r="B386" s="947" t="str">
        <f>CONCATENATE(K$2,": TX_TB (Denominator)")</f>
        <v>: TX_TB (Denominator)</v>
      </c>
      <c r="C386" s="948"/>
      <c r="D386" s="948"/>
      <c r="E386" s="948"/>
      <c r="F386" s="948"/>
      <c r="G386" s="948"/>
      <c r="H386" s="948"/>
      <c r="I386" s="948"/>
      <c r="J386" s="948"/>
      <c r="K386" s="948"/>
      <c r="L386" s="948"/>
      <c r="M386" s="948"/>
      <c r="N386" s="948"/>
      <c r="O386" s="948"/>
      <c r="P386" s="948"/>
    </row>
    <row r="387" spans="2:16" ht="21.75" customHeight="1">
      <c r="B387" s="949" t="s">
        <v>0</v>
      </c>
      <c r="C387" s="950"/>
      <c r="D387" s="952" t="s">
        <v>932</v>
      </c>
      <c r="E387" s="953"/>
      <c r="F387" s="953"/>
      <c r="G387" s="953"/>
      <c r="H387" s="953"/>
      <c r="I387" s="953"/>
      <c r="J387" s="953"/>
      <c r="K387" s="953"/>
      <c r="L387" s="953"/>
      <c r="M387" s="953"/>
      <c r="N387" s="953"/>
      <c r="O387" s="953"/>
      <c r="P387" s="954"/>
    </row>
    <row r="388" spans="2:16" ht="13.5" customHeight="1">
      <c r="B388" s="924"/>
      <c r="C388" s="951"/>
      <c r="D388" s="955"/>
      <c r="E388" s="956"/>
      <c r="F388" s="956"/>
      <c r="G388" s="956"/>
      <c r="H388" s="956"/>
      <c r="I388" s="956"/>
      <c r="J388" s="956"/>
      <c r="K388" s="956"/>
      <c r="L388" s="956"/>
      <c r="M388" s="956"/>
      <c r="N388" s="956"/>
      <c r="O388" s="956"/>
      <c r="P388" s="957"/>
    </row>
    <row r="389" spans="2:16" ht="7.5" customHeight="1">
      <c r="B389" s="77"/>
      <c r="C389" s="78"/>
      <c r="D389" s="306"/>
      <c r="E389" s="306"/>
      <c r="F389" s="306"/>
      <c r="G389" s="306"/>
      <c r="H389" s="306"/>
      <c r="I389" s="306"/>
      <c r="J389" s="306"/>
      <c r="K389" s="306"/>
      <c r="L389" s="306"/>
      <c r="M389" s="306"/>
      <c r="N389" s="306"/>
      <c r="O389" s="306"/>
      <c r="P389" s="410"/>
    </row>
    <row r="390" spans="2:16" ht="24" customHeight="1">
      <c r="B390" s="307" t="s">
        <v>55</v>
      </c>
      <c r="C390" s="602" cm="1">
        <f t="array" ref="C390">SUMPRODUCT(($G$2=TX_TB!$E$2:$E$350)*(TX_TB!T$2:T$350))</f>
        <v>0</v>
      </c>
      <c r="D390" s="308"/>
      <c r="E390" s="308"/>
      <c r="F390" s="308"/>
      <c r="G390" s="308"/>
      <c r="H390" s="308"/>
      <c r="I390" s="308"/>
      <c r="J390" s="308"/>
      <c r="K390" s="308"/>
      <c r="L390" s="308"/>
      <c r="M390" s="308"/>
      <c r="N390" s="308"/>
      <c r="O390" s="308"/>
      <c r="P390" s="197"/>
    </row>
    <row r="391" spans="2:16" ht="10.5" customHeight="1">
      <c r="B391" s="307"/>
      <c r="C391" s="412"/>
      <c r="D391" s="308"/>
      <c r="E391" s="308"/>
      <c r="F391" s="308"/>
      <c r="G391" s="308"/>
      <c r="H391" s="308"/>
      <c r="I391" s="308"/>
      <c r="J391" s="308"/>
      <c r="K391" s="308"/>
      <c r="L391" s="308"/>
      <c r="M391" s="308"/>
      <c r="N391" s="308"/>
      <c r="O391" s="308"/>
      <c r="P391" s="197"/>
    </row>
    <row r="392" spans="2:16" ht="33.75" customHeight="1">
      <c r="B392" s="924" t="s">
        <v>3</v>
      </c>
      <c r="C392" s="951"/>
      <c r="D392" s="969" t="s">
        <v>933</v>
      </c>
      <c r="E392" s="970"/>
      <c r="F392" s="970"/>
      <c r="G392" s="970"/>
      <c r="H392" s="970"/>
      <c r="I392" s="970"/>
      <c r="J392" s="970"/>
      <c r="K392" s="970"/>
      <c r="L392" s="970"/>
      <c r="M392" s="970"/>
      <c r="N392" s="970"/>
      <c r="O392" s="970"/>
      <c r="P392" s="410"/>
    </row>
    <row r="393" spans="2:16" ht="22.5" customHeight="1">
      <c r="B393" s="196"/>
      <c r="C393" s="195"/>
      <c r="D393" s="1135" t="s">
        <v>934</v>
      </c>
      <c r="E393" s="1136"/>
      <c r="F393" s="1136"/>
      <c r="G393" s="1136"/>
      <c r="H393" s="1136"/>
      <c r="I393" s="1137"/>
      <c r="J393" s="1135" t="s">
        <v>935</v>
      </c>
      <c r="K393" s="1136"/>
      <c r="L393" s="1136"/>
      <c r="M393" s="1136"/>
      <c r="N393" s="1136"/>
      <c r="O393" s="1137"/>
      <c r="P393" s="194"/>
    </row>
    <row r="394" spans="2:16" ht="23.25" customHeight="1">
      <c r="B394" s="439"/>
      <c r="C394" s="438"/>
      <c r="D394" s="1115" t="s">
        <v>37</v>
      </c>
      <c r="E394" s="1116"/>
      <c r="F394" s="1117"/>
      <c r="G394" s="1118" t="s">
        <v>39</v>
      </c>
      <c r="H394" s="1116"/>
      <c r="I394" s="1117"/>
      <c r="J394" s="1115" t="s">
        <v>37</v>
      </c>
      <c r="K394" s="1116"/>
      <c r="L394" s="1117"/>
      <c r="M394" s="1118" t="s">
        <v>39</v>
      </c>
      <c r="N394" s="1116"/>
      <c r="O394" s="1117"/>
      <c r="P394" s="440"/>
    </row>
    <row r="395" spans="2:16" ht="28.5">
      <c r="B395" s="441"/>
      <c r="C395" s="2"/>
      <c r="D395" s="427" t="s">
        <v>5</v>
      </c>
      <c r="E395" s="213" t="s">
        <v>52</v>
      </c>
      <c r="F395" s="428" t="s">
        <v>53</v>
      </c>
      <c r="G395" s="219" t="s">
        <v>5</v>
      </c>
      <c r="H395" s="213" t="s">
        <v>52</v>
      </c>
      <c r="I395" s="428" t="s">
        <v>53</v>
      </c>
      <c r="J395" s="427" t="s">
        <v>5</v>
      </c>
      <c r="K395" s="213" t="s">
        <v>52</v>
      </c>
      <c r="L395" s="428" t="s">
        <v>53</v>
      </c>
      <c r="M395" s="219" t="s">
        <v>5</v>
      </c>
      <c r="N395" s="213" t="s">
        <v>52</v>
      </c>
      <c r="O395" s="428" t="s">
        <v>53</v>
      </c>
      <c r="P395" s="208"/>
    </row>
    <row r="396" spans="2:16">
      <c r="B396" s="235"/>
      <c r="C396" s="233"/>
      <c r="D396" s="429"/>
      <c r="E396" s="430"/>
      <c r="F396" s="432"/>
      <c r="G396" s="430"/>
      <c r="H396" s="430"/>
      <c r="I396" s="432"/>
      <c r="J396" s="429"/>
      <c r="K396" s="430"/>
      <c r="L396" s="432"/>
      <c r="M396" s="430"/>
      <c r="N396" s="430"/>
      <c r="O396" s="432"/>
      <c r="P396" s="208"/>
    </row>
    <row r="397" spans="2:16" ht="27.75" customHeight="1">
      <c r="B397" s="1138" t="s">
        <v>936</v>
      </c>
      <c r="C397" s="1139"/>
      <c r="D397" s="610" cm="1">
        <f t="array" ref="D397">SUMPRODUCT(($G$2=TX_TB!$E$2:$E$350)*(TX_TB!U$2:U$350))</f>
        <v>0</v>
      </c>
      <c r="E397" s="610" cm="1">
        <f t="array" ref="E397">SUMPRODUCT(($G$2=TX_TB!$E$2:$E$350)*(TX_TB!V$2:V$350))</f>
        <v>0</v>
      </c>
      <c r="F397" s="610" cm="1">
        <f t="array" ref="F397">SUMPRODUCT(($G$2=TX_TB!$E$2:$E$350)*(TX_TB!W$2:W$350))</f>
        <v>0</v>
      </c>
      <c r="G397" s="610" cm="1">
        <f t="array" ref="G397">SUMPRODUCT(($G$2=TX_TB!$E$2:$E$350)*(TX_TB!X$2:X$350))</f>
        <v>0</v>
      </c>
      <c r="H397" s="610" cm="1">
        <f t="array" ref="H397">SUMPRODUCT(($G$2=TX_TB!$E$2:$E$350)*(TX_TB!Y$2:Y$350))</f>
        <v>0</v>
      </c>
      <c r="I397" s="610" cm="1">
        <f t="array" ref="I397">SUMPRODUCT(($G$2=TX_TB!$E$2:$E$350)*(TX_TB!Z$2:Z$350))</f>
        <v>0</v>
      </c>
      <c r="J397" s="610" cm="1">
        <f t="array" ref="J397">SUMPRODUCT(($G$2=TX_TB!$E$2:$E$350)*(TX_TB!AA$2:AA$350))</f>
        <v>0</v>
      </c>
      <c r="K397" s="610" cm="1">
        <f t="array" ref="K397">SUMPRODUCT(($G$2=TX_TB!$E$2:$E$350)*(TX_TB!AB$2:AB$350))</f>
        <v>0</v>
      </c>
      <c r="L397" s="610" cm="1">
        <f t="array" ref="L397">SUMPRODUCT(($G$2=TX_TB!$E$2:$E$350)*(TX_TB!AC$2:AC$350))</f>
        <v>0</v>
      </c>
      <c r="M397" s="610" cm="1">
        <f t="array" ref="M397">SUMPRODUCT(($G$2=TX_TB!$E$2:$E$350)*(TX_TB!AD$2:AD$350))</f>
        <v>0</v>
      </c>
      <c r="N397" s="610" cm="1">
        <f t="array" ref="N397">SUMPRODUCT(($G$2=TX_TB!$E$2:$E$350)*(TX_TB!AE$2:AE$350))</f>
        <v>0</v>
      </c>
      <c r="O397" s="610" cm="1">
        <f t="array" ref="O397">SUMPRODUCT(($G$2=TX_TB!$E$2:$E$350)*(TX_TB!AF$2:AF$350))</f>
        <v>0</v>
      </c>
      <c r="P397" s="208"/>
    </row>
    <row r="398" spans="2:16">
      <c r="B398" s="232"/>
      <c r="C398" s="230"/>
      <c r="D398" s="431"/>
      <c r="E398" s="423"/>
      <c r="F398" s="434"/>
      <c r="G398" s="423"/>
      <c r="H398" s="423"/>
      <c r="I398" s="434"/>
      <c r="J398" s="431"/>
      <c r="K398" s="423"/>
      <c r="L398" s="434"/>
      <c r="M398" s="423"/>
      <c r="N398" s="423"/>
      <c r="O398" s="434"/>
      <c r="P398" s="208"/>
    </row>
    <row r="399" spans="2:16">
      <c r="B399" s="235"/>
      <c r="C399" s="233"/>
      <c r="D399" s="429"/>
      <c r="E399" s="430"/>
      <c r="F399" s="432"/>
      <c r="G399" s="430"/>
      <c r="H399" s="430"/>
      <c r="I399" s="432"/>
      <c r="J399" s="429"/>
      <c r="K399" s="430"/>
      <c r="L399" s="432"/>
      <c r="M399" s="430"/>
      <c r="N399" s="430"/>
      <c r="O399" s="432"/>
      <c r="P399" s="208"/>
    </row>
    <row r="400" spans="2:16" ht="29.25" customHeight="1">
      <c r="B400" s="1138" t="s">
        <v>937</v>
      </c>
      <c r="C400" s="1139"/>
      <c r="D400" s="613" cm="1">
        <f t="array" ref="D400">SUMPRODUCT(($G$2=TX_TB!$E$2:$E$350)*(TX_TB!AG$2:AG$350))</f>
        <v>0</v>
      </c>
      <c r="E400" s="613" cm="1">
        <f t="array" ref="E400">SUMPRODUCT(($G$2=TX_TB!$E$2:$E$350)*(TX_TB!AH$2:AH$350))</f>
        <v>0</v>
      </c>
      <c r="F400" s="613" cm="1">
        <f t="array" ref="F400">SUMPRODUCT(($G$2=TX_TB!$E$2:$E$350)*(TX_TB!AI$2:AI$350))</f>
        <v>0</v>
      </c>
      <c r="G400" s="613" cm="1">
        <f t="array" ref="G400">SUMPRODUCT(($G$2=TX_TB!$E$2:$E$350)*(TX_TB!AJ$2:AJ$350))</f>
        <v>0</v>
      </c>
      <c r="H400" s="613" cm="1">
        <f t="array" ref="H400">SUMPRODUCT(($G$2=TX_TB!$E$2:$E$350)*(TX_TB!AK$2:AK$350))</f>
        <v>0</v>
      </c>
      <c r="I400" s="613" cm="1">
        <f t="array" ref="I400">SUMPRODUCT(($G$2=TX_TB!$E$2:$E$350)*(TX_TB!AL$2:AL$350))</f>
        <v>0</v>
      </c>
      <c r="J400" s="613" cm="1">
        <f t="array" ref="J400">SUMPRODUCT(($G$2=TX_TB!$E$2:$E$350)*(TX_TB!AM$2:AM$350))</f>
        <v>0</v>
      </c>
      <c r="K400" s="613" cm="1">
        <f t="array" ref="K400">SUMPRODUCT(($G$2=TX_TB!$E$2:$E$350)*(TX_TB!AN$2:AN$350))</f>
        <v>0</v>
      </c>
      <c r="L400" s="613" cm="1">
        <f t="array" ref="L400">SUMPRODUCT(($G$2=TX_TB!$E$2:$E$350)*(TX_TB!AO$2:AO$350))</f>
        <v>0</v>
      </c>
      <c r="M400" s="613" cm="1">
        <f t="array" ref="M400">SUMPRODUCT(($G$2=TX_TB!$E$2:$E$350)*(TX_TB!AP$2:AP$350))</f>
        <v>0</v>
      </c>
      <c r="N400" s="613" cm="1">
        <f t="array" ref="N400">SUMPRODUCT(($G$2=TX_TB!$E$2:$E$350)*(TX_TB!AQ$2:AQ$350))</f>
        <v>0</v>
      </c>
      <c r="O400" s="613" cm="1">
        <f t="array" ref="O400">SUMPRODUCT(($G$2=TX_TB!$E$2:$E$350)*(TX_TB!AR$2:AR$350))</f>
        <v>0</v>
      </c>
      <c r="P400" s="208"/>
    </row>
    <row r="401" spans="2:16">
      <c r="B401" s="232"/>
      <c r="C401" s="230"/>
      <c r="D401" s="431"/>
      <c r="E401" s="423"/>
      <c r="F401" s="434"/>
      <c r="G401" s="423"/>
      <c r="H401" s="423"/>
      <c r="I401" s="434"/>
      <c r="J401" s="431"/>
      <c r="K401" s="423"/>
      <c r="L401" s="434"/>
      <c r="M401" s="423"/>
      <c r="N401" s="423"/>
      <c r="O401" s="434"/>
      <c r="P401" s="208"/>
    </row>
    <row r="402" spans="2:16" ht="9.75" customHeight="1">
      <c r="B402" s="441"/>
      <c r="C402" s="2"/>
      <c r="D402" s="419"/>
      <c r="E402" s="415"/>
      <c r="F402" s="433"/>
      <c r="G402" s="415"/>
      <c r="H402" s="415"/>
      <c r="I402" s="433"/>
      <c r="J402" s="419"/>
      <c r="K402" s="415"/>
      <c r="L402" s="433"/>
      <c r="M402" s="415"/>
      <c r="N402" s="415"/>
      <c r="O402" s="433"/>
      <c r="P402" s="208"/>
    </row>
    <row r="403" spans="2:16" ht="30" customHeight="1">
      <c r="B403" s="1138" t="s">
        <v>6</v>
      </c>
      <c r="C403" s="1139"/>
      <c r="D403" s="419"/>
      <c r="E403" s="601" t="str">
        <f>IF(SUM(D397:F397,D400:F400)=0,"subtotal",SUM(D397:F397,D400:F400))</f>
        <v>subtotal</v>
      </c>
      <c r="F403" s="433"/>
      <c r="G403" s="415"/>
      <c r="H403" s="601" t="str">
        <f>IF(SUM(G397:I397,G400:I400)=0,"subtotal",SUM(G397:I397,G400:I400))</f>
        <v>subtotal</v>
      </c>
      <c r="I403" s="433"/>
      <c r="J403" s="419"/>
      <c r="K403" s="601" t="str">
        <f>IF(SUM(J397:L397,J400:L400)=0,"subtotal",SUM(J397:L397,J400:L400))</f>
        <v>subtotal</v>
      </c>
      <c r="L403" s="433"/>
      <c r="M403" s="415"/>
      <c r="N403" s="601" t="str">
        <f>IF(SUM(M397:O397,M400:O400)=0,"subtotal",SUM(M397:O397,M400:O400))</f>
        <v>subtotal</v>
      </c>
      <c r="O403" s="433"/>
      <c r="P403" s="208"/>
    </row>
    <row r="404" spans="2:16" ht="10.5" customHeight="1">
      <c r="B404" s="441"/>
      <c r="C404" s="2"/>
      <c r="D404" s="419"/>
      <c r="E404" s="415"/>
      <c r="F404" s="433"/>
      <c r="G404" s="415"/>
      <c r="H404" s="415"/>
      <c r="I404" s="433"/>
      <c r="J404" s="419"/>
      <c r="K404" s="415"/>
      <c r="L404" s="433"/>
      <c r="M404" s="415"/>
      <c r="N404" s="415"/>
      <c r="O404" s="433"/>
      <c r="P404" s="208"/>
    </row>
    <row r="405" spans="2:16" ht="32.25" customHeight="1">
      <c r="B405" s="1061" t="s">
        <v>3</v>
      </c>
      <c r="C405" s="1062"/>
      <c r="D405" s="1063" t="s">
        <v>938</v>
      </c>
      <c r="E405" s="1064"/>
      <c r="F405" s="1064"/>
      <c r="G405" s="1064"/>
      <c r="H405" s="1064"/>
      <c r="I405" s="1064"/>
      <c r="J405" s="1064"/>
      <c r="K405" s="1064"/>
      <c r="L405" s="1064"/>
      <c r="M405" s="1064"/>
      <c r="N405" s="1064"/>
      <c r="O405" s="1064"/>
      <c r="P405" s="416"/>
    </row>
    <row r="406" spans="2:16">
      <c r="B406" s="235"/>
      <c r="C406" s="234"/>
      <c r="D406" s="234"/>
      <c r="E406" s="234"/>
      <c r="F406" s="234"/>
      <c r="G406" s="234"/>
      <c r="H406" s="234"/>
      <c r="I406" s="234"/>
      <c r="J406" s="234"/>
      <c r="K406" s="234"/>
      <c r="L406" s="234"/>
      <c r="M406" s="234"/>
      <c r="N406" s="234"/>
      <c r="O406" s="234"/>
      <c r="P406" s="233"/>
    </row>
    <row r="407" spans="2:16" ht="27" customHeight="1">
      <c r="B407" s="1111" t="s">
        <v>939</v>
      </c>
      <c r="C407" s="1112"/>
      <c r="D407" s="611" cm="1">
        <f t="array" ref="D407">SUMPRODUCT(($G$2=TX_TB!$E$2:$E$350)*(TX_TB!AS$2:AS$350))</f>
        <v>0</v>
      </c>
      <c r="E407" s="2"/>
      <c r="F407" s="2"/>
      <c r="G407" s="2"/>
      <c r="H407" s="2"/>
      <c r="I407" s="2"/>
      <c r="J407" s="2"/>
      <c r="K407" s="2"/>
      <c r="L407" s="2"/>
      <c r="M407" s="2"/>
      <c r="N407" s="2"/>
      <c r="O407" s="2"/>
      <c r="P407" s="208"/>
    </row>
    <row r="408" spans="2:16">
      <c r="B408" s="1111"/>
      <c r="C408" s="1112"/>
      <c r="D408" s="2"/>
      <c r="E408" s="2"/>
      <c r="F408" s="2"/>
      <c r="G408" s="2"/>
      <c r="H408" s="2"/>
      <c r="I408" s="2"/>
      <c r="J408" s="2"/>
      <c r="K408" s="2"/>
      <c r="L408" s="2"/>
      <c r="M408" s="2"/>
      <c r="N408" s="2"/>
      <c r="O408" s="2"/>
      <c r="P408" s="208"/>
    </row>
    <row r="409" spans="2:16">
      <c r="B409" s="1111"/>
      <c r="C409" s="1112"/>
      <c r="D409" s="2"/>
      <c r="E409" s="2"/>
      <c r="F409" s="2"/>
      <c r="G409" s="2"/>
      <c r="H409" s="2"/>
      <c r="I409" s="2"/>
      <c r="J409" s="2"/>
      <c r="K409" s="2"/>
      <c r="L409" s="2"/>
      <c r="M409" s="2"/>
      <c r="N409" s="2"/>
      <c r="O409" s="2"/>
      <c r="P409" s="208"/>
    </row>
    <row r="410" spans="2:16">
      <c r="B410" s="1111"/>
      <c r="C410" s="1112"/>
      <c r="D410" s="2"/>
      <c r="E410" s="2"/>
      <c r="F410" s="2"/>
      <c r="G410" s="2"/>
      <c r="H410" s="2"/>
      <c r="I410" s="2"/>
      <c r="J410" s="2"/>
      <c r="K410" s="2"/>
      <c r="L410" s="2"/>
      <c r="M410" s="2"/>
      <c r="N410" s="2"/>
      <c r="O410" s="2"/>
      <c r="P410" s="208"/>
    </row>
    <row r="411" spans="2:16" ht="7.5" customHeight="1">
      <c r="B411" s="232"/>
      <c r="C411" s="231"/>
      <c r="D411" s="231"/>
      <c r="E411" s="231"/>
      <c r="F411" s="231"/>
      <c r="G411" s="231"/>
      <c r="H411" s="231"/>
      <c r="I411" s="231"/>
      <c r="J411" s="231"/>
      <c r="K411" s="231"/>
      <c r="L411" s="231"/>
      <c r="M411" s="231"/>
      <c r="N411" s="231"/>
      <c r="O411" s="231"/>
      <c r="P411" s="230"/>
    </row>
    <row r="412" spans="2:16" ht="30" customHeight="1">
      <c r="B412" s="1061" t="s">
        <v>3</v>
      </c>
      <c r="C412" s="1062"/>
      <c r="D412" s="1063" t="s">
        <v>946</v>
      </c>
      <c r="E412" s="1064"/>
      <c r="F412" s="1064"/>
      <c r="G412" s="1064"/>
      <c r="H412" s="1064"/>
      <c r="I412" s="1064"/>
      <c r="J412" s="1064"/>
      <c r="K412" s="1064"/>
      <c r="L412" s="1064"/>
      <c r="M412" s="1064"/>
      <c r="N412" s="1064"/>
      <c r="O412" s="1064"/>
      <c r="P412" s="416"/>
    </row>
    <row r="413" spans="2:16" ht="6.75" customHeight="1">
      <c r="B413" s="235"/>
      <c r="C413" s="234"/>
      <c r="D413" s="234"/>
      <c r="E413" s="234"/>
      <c r="F413" s="234"/>
      <c r="G413" s="234"/>
      <c r="H413" s="234"/>
      <c r="I413" s="234"/>
      <c r="J413" s="234"/>
      <c r="K413" s="234"/>
      <c r="L413" s="234"/>
      <c r="M413" s="234"/>
      <c r="N413" s="234"/>
      <c r="O413" s="234"/>
      <c r="P413" s="233"/>
    </row>
    <row r="414" spans="2:16" ht="47.25" customHeight="1">
      <c r="B414" s="988" t="s">
        <v>943</v>
      </c>
      <c r="C414" s="1114"/>
      <c r="D414" s="1114"/>
      <c r="E414" s="2"/>
      <c r="F414" s="444" t="s">
        <v>940</v>
      </c>
      <c r="G414" s="2"/>
      <c r="H414" s="1113" t="s">
        <v>941</v>
      </c>
      <c r="I414" s="1113"/>
      <c r="J414" s="1113"/>
      <c r="K414" s="2"/>
      <c r="L414" s="1113" t="s">
        <v>942</v>
      </c>
      <c r="M414" s="1113"/>
      <c r="N414" s="1113"/>
      <c r="O414" s="2"/>
      <c r="P414" s="208"/>
    </row>
    <row r="415" spans="2:16" ht="24.75" customHeight="1">
      <c r="B415" s="988"/>
      <c r="C415" s="1114"/>
      <c r="D415" s="1114"/>
      <c r="E415" s="2"/>
      <c r="F415" s="611" cm="1">
        <f t="array" ref="F415">SUMPRODUCT(($G$2=TX_TB!$E$2:$E$350)*(TX_TB!AT$2:AT$350))</f>
        <v>0</v>
      </c>
      <c r="G415" s="2"/>
      <c r="H415" s="2"/>
      <c r="I415" s="611" cm="1">
        <f t="array" ref="I415">SUMPRODUCT(($G$2=TX_TB!$E$2:$E$350)*(TX_TB!AU$2:AU$350))</f>
        <v>0</v>
      </c>
      <c r="J415" s="2"/>
      <c r="K415" s="2"/>
      <c r="L415" s="2"/>
      <c r="M415" s="611" cm="1">
        <f t="array" ref="M415">SUMPRODUCT(($G$2=TX_TB!$E$2:$E$350)*(TX_TB!AV$2:AV$350))</f>
        <v>0</v>
      </c>
      <c r="N415" s="2"/>
      <c r="O415" s="601" t="str">
        <f>IF(SUM(F415,I415,M415)=0,"subtotal",SUM(F415,I415,M415))</f>
        <v>subtotal</v>
      </c>
      <c r="P415" s="208"/>
    </row>
    <row r="416" spans="2:16">
      <c r="B416" s="232"/>
      <c r="C416" s="231"/>
      <c r="D416" s="231"/>
      <c r="E416" s="231"/>
      <c r="F416" s="231"/>
      <c r="G416" s="231"/>
      <c r="H416" s="231"/>
      <c r="I416" s="231"/>
      <c r="J416" s="231"/>
      <c r="K416" s="231"/>
      <c r="L416" s="231"/>
      <c r="M416" s="231"/>
      <c r="N416" s="231"/>
      <c r="O416" s="231"/>
      <c r="P416" s="230"/>
    </row>
    <row r="417" spans="2:16" ht="30" customHeight="1">
      <c r="B417" s="1061" t="s">
        <v>3</v>
      </c>
      <c r="C417" s="1062"/>
      <c r="D417" s="1063" t="s">
        <v>945</v>
      </c>
      <c r="E417" s="1064"/>
      <c r="F417" s="1064"/>
      <c r="G417" s="1064"/>
      <c r="H417" s="1064"/>
      <c r="I417" s="1064"/>
      <c r="J417" s="1064"/>
      <c r="K417" s="1064"/>
      <c r="L417" s="1064"/>
      <c r="M417" s="1064"/>
      <c r="N417" s="1064"/>
      <c r="O417" s="1064"/>
      <c r="P417" s="416"/>
    </row>
    <row r="418" spans="2:16">
      <c r="B418" s="235"/>
      <c r="C418" s="234"/>
      <c r="D418" s="234"/>
      <c r="E418" s="234"/>
      <c r="F418" s="234"/>
      <c r="G418" s="234"/>
      <c r="H418" s="234"/>
      <c r="I418" s="234"/>
      <c r="J418" s="234"/>
      <c r="K418" s="234"/>
      <c r="L418" s="234"/>
      <c r="M418" s="234"/>
      <c r="N418" s="234"/>
      <c r="O418" s="234"/>
      <c r="P418" s="233"/>
    </row>
    <row r="419" spans="2:16" ht="29.25" customHeight="1">
      <c r="B419" s="1111" t="s">
        <v>944</v>
      </c>
      <c r="C419" s="1112"/>
      <c r="D419" s="611" cm="1">
        <f t="array" ref="D419">SUMPRODUCT(($G$2=TX_TB!$E$2:$E$350)*(TX_TB!AW$2:AW$350))</f>
        <v>0</v>
      </c>
      <c r="E419" s="2"/>
      <c r="F419" s="2"/>
      <c r="G419" s="2"/>
      <c r="H419" s="2"/>
      <c r="I419" s="2"/>
      <c r="J419" s="2"/>
      <c r="K419" s="2"/>
      <c r="L419" s="2"/>
      <c r="M419" s="2"/>
      <c r="N419" s="2"/>
      <c r="O419" s="2"/>
      <c r="P419" s="208"/>
    </row>
    <row r="420" spans="2:16">
      <c r="B420" s="1111"/>
      <c r="C420" s="1112"/>
      <c r="D420" s="2"/>
      <c r="E420" s="2"/>
      <c r="F420" s="2"/>
      <c r="G420" s="2"/>
      <c r="H420" s="2"/>
      <c r="I420" s="2"/>
      <c r="J420" s="2"/>
      <c r="K420" s="2"/>
      <c r="L420" s="2"/>
      <c r="M420" s="2"/>
      <c r="N420" s="2"/>
      <c r="O420" s="2"/>
      <c r="P420" s="208"/>
    </row>
    <row r="421" spans="2:16">
      <c r="B421" s="1111"/>
      <c r="C421" s="1112"/>
      <c r="D421" s="2"/>
      <c r="E421" s="2"/>
      <c r="F421" s="2"/>
      <c r="G421" s="2"/>
      <c r="H421" s="2"/>
      <c r="I421" s="2"/>
      <c r="J421" s="2"/>
      <c r="K421" s="2"/>
      <c r="L421" s="2"/>
      <c r="M421" s="2"/>
      <c r="N421" s="2"/>
      <c r="O421" s="2"/>
      <c r="P421" s="208"/>
    </row>
    <row r="422" spans="2:16" ht="24" customHeight="1">
      <c r="B422" s="1111"/>
      <c r="C422" s="1112"/>
      <c r="D422" s="2"/>
      <c r="E422" s="2"/>
      <c r="F422" s="2"/>
      <c r="G422" s="2"/>
      <c r="H422" s="2"/>
      <c r="I422" s="2"/>
      <c r="J422" s="2"/>
      <c r="K422" s="2"/>
      <c r="L422" s="2"/>
      <c r="M422" s="2"/>
      <c r="N422" s="2"/>
      <c r="O422" s="2"/>
      <c r="P422" s="208"/>
    </row>
    <row r="423" spans="2:16">
      <c r="B423" s="232"/>
      <c r="C423" s="231"/>
      <c r="D423" s="231"/>
      <c r="E423" s="231"/>
      <c r="F423" s="231"/>
      <c r="G423" s="231"/>
      <c r="H423" s="231"/>
      <c r="I423" s="231"/>
      <c r="J423" s="231"/>
      <c r="K423" s="231"/>
      <c r="L423" s="231"/>
      <c r="M423" s="231"/>
      <c r="N423" s="231"/>
      <c r="O423" s="231"/>
      <c r="P423" s="230"/>
    </row>
    <row r="433" spans="2:16" ht="18">
      <c r="B433" s="18" t="s">
        <v>34</v>
      </c>
      <c r="C433" s="917" t="str">
        <f>C$2</f>
        <v>USAID Tujenge Jamii</v>
      </c>
      <c r="D433" s="917"/>
      <c r="E433" s="917"/>
      <c r="F433" s="917"/>
      <c r="H433" s="946" t="s">
        <v>66</v>
      </c>
      <c r="I433" s="946"/>
      <c r="J433" s="946"/>
      <c r="K433" s="59" t="str">
        <f>'Testing-All Others'!K2</f>
        <v/>
      </c>
      <c r="L433" s="205"/>
      <c r="M433" s="6" t="s">
        <v>35</v>
      </c>
      <c r="N433" s="917">
        <f>CXCA_SCRN!A2</f>
        <v>0</v>
      </c>
      <c r="O433" s="917"/>
      <c r="P433" s="166"/>
    </row>
    <row r="434" spans="2:16" ht="30.75" customHeight="1">
      <c r="B434" s="947" t="str">
        <f>CONCATENATE(K$2,": CXCA_TX")</f>
        <v>: CXCA_TX</v>
      </c>
      <c r="C434" s="948"/>
      <c r="D434" s="948"/>
      <c r="E434" s="948"/>
      <c r="F434" s="948"/>
      <c r="G434" s="948"/>
      <c r="H434" s="948"/>
      <c r="I434" s="948"/>
      <c r="J434" s="948"/>
      <c r="K434" s="948"/>
      <c r="L434" s="948"/>
      <c r="M434" s="948"/>
      <c r="N434" s="948"/>
      <c r="O434" s="948"/>
      <c r="P434" s="948"/>
    </row>
    <row r="435" spans="2:16">
      <c r="B435" s="949" t="s">
        <v>0</v>
      </c>
      <c r="C435" s="950"/>
      <c r="D435" s="952" t="s">
        <v>947</v>
      </c>
      <c r="E435" s="953"/>
      <c r="F435" s="953"/>
      <c r="G435" s="953"/>
      <c r="H435" s="953"/>
      <c r="I435" s="953"/>
      <c r="J435" s="953"/>
      <c r="K435" s="953"/>
      <c r="L435" s="953"/>
      <c r="M435" s="953"/>
      <c r="N435" s="953"/>
      <c r="O435" s="953"/>
      <c r="P435" s="954"/>
    </row>
    <row r="436" spans="2:16" ht="27.75" customHeight="1">
      <c r="B436" s="924"/>
      <c r="C436" s="951"/>
      <c r="D436" s="955"/>
      <c r="E436" s="956"/>
      <c r="F436" s="956"/>
      <c r="G436" s="956"/>
      <c r="H436" s="956"/>
      <c r="I436" s="956"/>
      <c r="J436" s="956"/>
      <c r="K436" s="956"/>
      <c r="L436" s="956"/>
      <c r="M436" s="956"/>
      <c r="N436" s="956"/>
      <c r="O436" s="956"/>
      <c r="P436" s="957"/>
    </row>
    <row r="437" spans="2:16" ht="7.5" customHeight="1">
      <c r="B437" s="77"/>
      <c r="C437" s="78"/>
      <c r="D437" s="306"/>
      <c r="E437" s="306"/>
      <c r="F437" s="306"/>
      <c r="G437" s="306"/>
      <c r="H437" s="306"/>
      <c r="I437" s="306"/>
      <c r="J437" s="306"/>
      <c r="K437" s="306"/>
      <c r="L437" s="306"/>
      <c r="M437" s="306"/>
      <c r="N437" s="306"/>
      <c r="O437" s="306"/>
      <c r="P437" s="410"/>
    </row>
    <row r="438" spans="2:16" ht="31.5" customHeight="1">
      <c r="B438" s="307" t="s">
        <v>2</v>
      </c>
      <c r="C438" s="602" t="str">
        <f>IF(SUM(E442,G460,E478)=0,"subtotal",SUM(E442,G460,E478))</f>
        <v>subtotal</v>
      </c>
      <c r="D438" s="308"/>
      <c r="E438" s="308"/>
      <c r="F438" s="308"/>
      <c r="G438" s="308"/>
      <c r="H438" s="308"/>
      <c r="I438" s="308"/>
      <c r="J438" s="308"/>
      <c r="K438" s="308"/>
      <c r="L438" s="308"/>
      <c r="M438" s="308"/>
      <c r="N438" s="308"/>
      <c r="O438" s="308"/>
      <c r="P438" s="197"/>
    </row>
    <row r="439" spans="2:16" ht="7.5" customHeight="1">
      <c r="B439" s="307"/>
      <c r="C439" s="412"/>
      <c r="D439" s="308"/>
      <c r="E439" s="308"/>
      <c r="F439" s="308"/>
      <c r="G439" s="308"/>
      <c r="H439" s="308"/>
      <c r="I439" s="308"/>
      <c r="J439" s="308"/>
      <c r="K439" s="308"/>
      <c r="L439" s="308"/>
      <c r="M439" s="308"/>
      <c r="N439" s="308"/>
      <c r="O439" s="308"/>
      <c r="P439" s="197"/>
    </row>
    <row r="440" spans="2:16" ht="28.5" customHeight="1">
      <c r="B440" s="959" t="s">
        <v>3</v>
      </c>
      <c r="C440" s="960"/>
      <c r="D440" s="961" t="s">
        <v>948</v>
      </c>
      <c r="E440" s="962"/>
      <c r="F440" s="962"/>
      <c r="G440" s="962"/>
      <c r="H440" s="962"/>
      <c r="I440" s="962"/>
      <c r="J440" s="962"/>
      <c r="K440" s="962"/>
      <c r="L440" s="962"/>
      <c r="M440" s="962"/>
      <c r="N440" s="962"/>
      <c r="O440" s="962"/>
      <c r="P440" s="194"/>
    </row>
    <row r="441" spans="2:16" ht="6" customHeight="1">
      <c r="B441" s="196"/>
      <c r="C441" s="195"/>
      <c r="D441" s="195"/>
      <c r="E441" s="195"/>
      <c r="F441" s="195"/>
      <c r="G441" s="195"/>
      <c r="H441" s="195"/>
      <c r="I441" s="195"/>
      <c r="J441" s="195"/>
      <c r="K441" s="195"/>
      <c r="L441" s="195"/>
      <c r="M441" s="195"/>
      <c r="N441" s="195"/>
      <c r="O441" s="195"/>
      <c r="P441" s="194"/>
    </row>
    <row r="442" spans="2:16" ht="27.75" customHeight="1">
      <c r="B442" s="963" t="s">
        <v>950</v>
      </c>
      <c r="C442" s="964"/>
      <c r="D442" s="964"/>
      <c r="E442" s="95" t="str">
        <f>IF(SUM(N447,N452,N457)=0,"subtotal",SUM(N447,N452,N457))</f>
        <v>subtotal</v>
      </c>
      <c r="F442" s="452"/>
      <c r="G442" s="452"/>
      <c r="H442" s="452"/>
      <c r="I442" s="452"/>
      <c r="J442" s="452"/>
      <c r="K442" s="452"/>
      <c r="L442" s="452"/>
      <c r="M442" s="452"/>
      <c r="N442" s="452"/>
      <c r="O442" s="452"/>
      <c r="P442" s="203"/>
    </row>
    <row r="443" spans="2:16" ht="6.75" customHeight="1">
      <c r="B443" s="453"/>
      <c r="C443" s="201"/>
      <c r="D443" s="201"/>
      <c r="E443" s="201"/>
      <c r="F443" s="201"/>
      <c r="G443" s="201"/>
      <c r="H443" s="201"/>
      <c r="I443" s="201"/>
      <c r="J443" s="201"/>
      <c r="K443" s="201"/>
      <c r="L443" s="201"/>
      <c r="M443" s="201"/>
      <c r="N443" s="201"/>
      <c r="O443" s="201"/>
      <c r="P443" s="200"/>
    </row>
    <row r="444" spans="2:16" ht="7.5" customHeight="1">
      <c r="B444" s="450"/>
      <c r="C444" s="449"/>
      <c r="D444" s="449"/>
      <c r="E444" s="449"/>
      <c r="F444" s="449"/>
      <c r="G444" s="449"/>
      <c r="H444" s="449"/>
      <c r="I444" s="449"/>
      <c r="J444" s="449"/>
      <c r="K444" s="449"/>
      <c r="L444" s="449"/>
      <c r="M444" s="449"/>
      <c r="N444" s="449"/>
      <c r="O444" s="449"/>
      <c r="P444" s="451"/>
    </row>
    <row r="445" spans="2:16" ht="28.5">
      <c r="B445" s="441"/>
      <c r="C445" s="958" t="s">
        <v>949</v>
      </c>
      <c r="D445" s="958"/>
      <c r="E445" s="443" t="s">
        <v>5</v>
      </c>
      <c r="F445" s="445" t="s">
        <v>115</v>
      </c>
      <c r="G445" s="445" t="s">
        <v>116</v>
      </c>
      <c r="H445" s="355" t="s">
        <v>75</v>
      </c>
      <c r="I445" s="355" t="s">
        <v>76</v>
      </c>
      <c r="J445" s="150" t="s">
        <v>77</v>
      </c>
      <c r="K445" s="355" t="s">
        <v>78</v>
      </c>
      <c r="L445" s="355" t="s">
        <v>79</v>
      </c>
      <c r="M445" s="355" t="s">
        <v>80</v>
      </c>
      <c r="N445" s="415"/>
      <c r="O445" s="415"/>
      <c r="P445" s="433"/>
    </row>
    <row r="446" spans="2:16" ht="6" customHeight="1">
      <c r="B446" s="228"/>
      <c r="C446" s="442"/>
      <c r="D446" s="355"/>
      <c r="E446" s="442"/>
      <c r="F446" s="355"/>
      <c r="G446" s="442"/>
      <c r="H446" s="355"/>
      <c r="I446" s="442"/>
      <c r="J446" s="355"/>
      <c r="K446" s="355"/>
      <c r="L446" s="355"/>
      <c r="M446" s="355"/>
      <c r="N446" s="355"/>
      <c r="O446" s="355"/>
      <c r="P446" s="420"/>
    </row>
    <row r="447" spans="2:16" ht="27.75" customHeight="1">
      <c r="B447" s="229"/>
      <c r="C447" s="2"/>
      <c r="D447" s="2"/>
      <c r="E447" s="587" cm="1">
        <f t="array" ref="E447">SUMPRODUCT(($G$2=CXCA_TX!$E$2:$E$350)*(CXCA_TX!I$2:I$350))</f>
        <v>0</v>
      </c>
      <c r="F447" s="587" cm="1">
        <f t="array" ref="F447">SUMPRODUCT(($G$2=CXCA_TX!$E$2:$E$350)*(CXCA_TX!J$2:J$350))</f>
        <v>0</v>
      </c>
      <c r="G447" s="587" cm="1">
        <f t="array" ref="G447">SUMPRODUCT(($G$2=CXCA_TX!$E$2:$E$350)*(CXCA_TX!K$2:K$350))</f>
        <v>0</v>
      </c>
      <c r="H447" s="587" cm="1">
        <f t="array" ref="H447">SUMPRODUCT(($G$2=CXCA_TX!$E$2:$E$350)*(CXCA_TX!L$2:L$350))</f>
        <v>0</v>
      </c>
      <c r="I447" s="587" cm="1">
        <f t="array" ref="I447">SUMPRODUCT(($G$2=CXCA_TX!$E$2:$E$350)*(CXCA_TX!M$2:M$350))</f>
        <v>0</v>
      </c>
      <c r="J447" s="587" cm="1">
        <f t="array" ref="J447">SUMPRODUCT(($G$2=CXCA_TX!$E$2:$E$350)*(CXCA_TX!N$2:N$350))</f>
        <v>0</v>
      </c>
      <c r="K447" s="587" cm="1">
        <f t="array" ref="K447">SUMPRODUCT(($G$2=CXCA_TX!$E$2:$E$350)*(CXCA_TX!O$2:O$350))</f>
        <v>0</v>
      </c>
      <c r="L447" s="587" cm="1">
        <f t="array" ref="L447">SUMPRODUCT(($G$2=CXCA_TX!$E$2:$E$350)*(CXCA_TX!P$2:P$350))</f>
        <v>0</v>
      </c>
      <c r="M447" s="587" cm="1">
        <f t="array" ref="M447">SUMPRODUCT(($G$2=CXCA_TX!$E$2:$E$350)*(CXCA_TX!Q$2:Q$350))</f>
        <v>0</v>
      </c>
      <c r="N447" s="575" t="str">
        <f>IF(SUM(E447:M447)=0,"subtotal",SUM(E447:M447))</f>
        <v>subtotal</v>
      </c>
      <c r="O447" s="415"/>
      <c r="P447" s="433"/>
    </row>
    <row r="448" spans="2:16">
      <c r="B448" s="232"/>
      <c r="C448" s="231"/>
      <c r="D448" s="231"/>
      <c r="E448" s="231"/>
      <c r="F448" s="231"/>
      <c r="G448" s="231"/>
      <c r="H448" s="231"/>
      <c r="I448" s="231"/>
      <c r="J448" s="231"/>
      <c r="K448" s="231"/>
      <c r="L448" s="231"/>
      <c r="M448" s="231"/>
      <c r="N448" s="231"/>
      <c r="O448" s="423"/>
      <c r="P448" s="434"/>
    </row>
    <row r="449" spans="2:16" ht="4.5" customHeight="1">
      <c r="B449" s="446"/>
      <c r="C449" s="447"/>
      <c r="D449" s="447"/>
      <c r="E449" s="447"/>
      <c r="F449" s="447"/>
      <c r="G449" s="447"/>
      <c r="H449" s="447"/>
      <c r="I449" s="447"/>
      <c r="J449" s="447"/>
      <c r="K449" s="447"/>
      <c r="L449" s="447"/>
      <c r="M449" s="447"/>
      <c r="N449" s="447"/>
      <c r="O449" s="447"/>
      <c r="P449" s="448"/>
    </row>
    <row r="450" spans="2:16" ht="28.5">
      <c r="B450" s="441"/>
      <c r="C450" s="958" t="s">
        <v>951</v>
      </c>
      <c r="D450" s="958"/>
      <c r="E450" s="443" t="s">
        <v>5</v>
      </c>
      <c r="F450" s="445" t="s">
        <v>115</v>
      </c>
      <c r="G450" s="445" t="s">
        <v>116</v>
      </c>
      <c r="H450" s="355" t="s">
        <v>75</v>
      </c>
      <c r="I450" s="355" t="s">
        <v>76</v>
      </c>
      <c r="J450" s="150" t="s">
        <v>77</v>
      </c>
      <c r="K450" s="355" t="s">
        <v>78</v>
      </c>
      <c r="L450" s="355" t="s">
        <v>79</v>
      </c>
      <c r="M450" s="355" t="s">
        <v>80</v>
      </c>
      <c r="N450" s="415"/>
      <c r="O450" s="415"/>
      <c r="P450" s="433"/>
    </row>
    <row r="451" spans="2:16" ht="8.25" customHeight="1">
      <c r="B451" s="228"/>
      <c r="C451" s="442"/>
      <c r="D451" s="355"/>
      <c r="E451" s="442"/>
      <c r="F451" s="355"/>
      <c r="G451" s="442"/>
      <c r="H451" s="355"/>
      <c r="I451" s="442"/>
      <c r="J451" s="355"/>
      <c r="K451" s="355"/>
      <c r="L451" s="355"/>
      <c r="M451" s="355"/>
      <c r="N451" s="355"/>
      <c r="O451" s="355"/>
      <c r="P451" s="420"/>
    </row>
    <row r="452" spans="2:16" ht="28.5" customHeight="1">
      <c r="B452" s="229"/>
      <c r="C452" s="2"/>
      <c r="D452" s="2"/>
      <c r="E452" s="587" cm="1">
        <f t="array" ref="E452">SUMPRODUCT(($G$2=CXCA_TX!$E$2:$E$350)*(CXCA_TX!S$2:S$350))</f>
        <v>0</v>
      </c>
      <c r="F452" s="587" cm="1">
        <f t="array" ref="F452">SUMPRODUCT(($G$2=CXCA_TX!$E$2:$E$350)*(CXCA_TX!T$2:T$350))</f>
        <v>0</v>
      </c>
      <c r="G452" s="587" cm="1">
        <f t="array" ref="G452">SUMPRODUCT(($G$2=CXCA_TX!$E$2:$E$350)*(CXCA_TX!U$2:U$350))</f>
        <v>0</v>
      </c>
      <c r="H452" s="587" cm="1">
        <f t="array" ref="H452">SUMPRODUCT(($G$2=CXCA_TX!$E$2:$E$350)*(CXCA_TX!V$2:V$350))</f>
        <v>0</v>
      </c>
      <c r="I452" s="587" cm="1">
        <f t="array" ref="I452">SUMPRODUCT(($G$2=CXCA_TX!$E$2:$E$350)*(CXCA_TX!W$2:W$350))</f>
        <v>0</v>
      </c>
      <c r="J452" s="587" cm="1">
        <f t="array" ref="J452">SUMPRODUCT(($G$2=CXCA_TX!$E$2:$E$350)*(CXCA_TX!X$2:X$350))</f>
        <v>0</v>
      </c>
      <c r="K452" s="587" cm="1">
        <f t="array" ref="K452">SUMPRODUCT(($G$2=CXCA_TX!$E$2:$E$350)*(CXCA_TX!Y$2:Y$350))</f>
        <v>0</v>
      </c>
      <c r="L452" s="587" cm="1">
        <f t="array" ref="L452">SUMPRODUCT(($G$2=CXCA_TX!$E$2:$E$350)*(CXCA_TX!Z$2:Z$350))</f>
        <v>0</v>
      </c>
      <c r="M452" s="587" cm="1">
        <f t="array" ref="M452">SUMPRODUCT(($G$2=CXCA_TX!$E$2:$E$350)*(CXCA_TX!AA$2:AA$350))</f>
        <v>0</v>
      </c>
      <c r="N452" s="575" t="str">
        <f>IF(SUM(E452:M452)=0,"subtotal",SUM(E452:M452))</f>
        <v>subtotal</v>
      </c>
      <c r="O452" s="415"/>
      <c r="P452" s="433"/>
    </row>
    <row r="453" spans="2:16">
      <c r="B453" s="232"/>
      <c r="C453" s="231"/>
      <c r="D453" s="231"/>
      <c r="E453" s="231"/>
      <c r="F453" s="231"/>
      <c r="G453" s="231"/>
      <c r="H453" s="231"/>
      <c r="I453" s="231"/>
      <c r="J453" s="231"/>
      <c r="K453" s="231"/>
      <c r="L453" s="231"/>
      <c r="M453" s="231"/>
      <c r="N453" s="231"/>
      <c r="O453" s="423"/>
      <c r="P453" s="434"/>
    </row>
    <row r="454" spans="2:16" ht="4.5" customHeight="1">
      <c r="B454" s="446"/>
      <c r="C454" s="447"/>
      <c r="D454" s="447"/>
      <c r="E454" s="447"/>
      <c r="F454" s="447"/>
      <c r="G454" s="447"/>
      <c r="H454" s="447"/>
      <c r="I454" s="447"/>
      <c r="J454" s="447"/>
      <c r="K454" s="447"/>
      <c r="L454" s="447"/>
      <c r="M454" s="447"/>
      <c r="N454" s="447"/>
      <c r="O454" s="447"/>
      <c r="P454" s="448"/>
    </row>
    <row r="455" spans="2:16" ht="28.5">
      <c r="B455" s="441"/>
      <c r="C455" s="1012" t="s">
        <v>952</v>
      </c>
      <c r="D455" s="1012"/>
      <c r="E455" s="443" t="s">
        <v>5</v>
      </c>
      <c r="F455" s="445" t="s">
        <v>115</v>
      </c>
      <c r="G455" s="445" t="s">
        <v>116</v>
      </c>
      <c r="H455" s="355" t="s">
        <v>75</v>
      </c>
      <c r="I455" s="355" t="s">
        <v>76</v>
      </c>
      <c r="J455" s="150" t="s">
        <v>77</v>
      </c>
      <c r="K455" s="355" t="s">
        <v>78</v>
      </c>
      <c r="L455" s="355" t="s">
        <v>79</v>
      </c>
      <c r="M455" s="355" t="s">
        <v>80</v>
      </c>
      <c r="N455" s="415"/>
      <c r="O455" s="415"/>
      <c r="P455" s="433"/>
    </row>
    <row r="456" spans="2:16" ht="8.25" customHeight="1">
      <c r="B456" s="228"/>
      <c r="C456" s="442"/>
      <c r="D456" s="355"/>
      <c r="E456" s="442"/>
      <c r="F456" s="355"/>
      <c r="G456" s="442"/>
      <c r="H456" s="355"/>
      <c r="I456" s="442"/>
      <c r="J456" s="355"/>
      <c r="K456" s="355"/>
      <c r="L456" s="355"/>
      <c r="M456" s="355"/>
      <c r="N456" s="355"/>
      <c r="O456" s="355"/>
      <c r="P456" s="420"/>
    </row>
    <row r="457" spans="2:16" ht="30" customHeight="1">
      <c r="B457" s="229"/>
      <c r="C457" s="2"/>
      <c r="D457" s="2"/>
      <c r="E457" s="587" cm="1">
        <f t="array" ref="E457">SUMPRODUCT(($G$2=CXCA_TX!$E$2:$E$350)*(CXCA_TX!AC$2:AC$350))</f>
        <v>0</v>
      </c>
      <c r="F457" s="587" cm="1">
        <f t="array" ref="F457">SUMPRODUCT(($G$2=CXCA_TX!$E$2:$E$350)*(CXCA_TX!AD$2:AD$350))</f>
        <v>0</v>
      </c>
      <c r="G457" s="587" cm="1">
        <f t="array" ref="G457">SUMPRODUCT(($G$2=CXCA_TX!$E$2:$E$350)*(CXCA_TX!AE$2:AE$350))</f>
        <v>0</v>
      </c>
      <c r="H457" s="587" cm="1">
        <f t="array" ref="H457">SUMPRODUCT(($G$2=CXCA_TX!$E$2:$E$350)*(CXCA_TX!AF$2:AF$350))</f>
        <v>0</v>
      </c>
      <c r="I457" s="587" cm="1">
        <f t="array" ref="I457">SUMPRODUCT(($G$2=CXCA_TX!$E$2:$E$350)*(CXCA_TX!AG$2:AG$350))</f>
        <v>0</v>
      </c>
      <c r="J457" s="587" cm="1">
        <f t="array" ref="J457">SUMPRODUCT(($G$2=CXCA_TX!$E$2:$E$350)*(CXCA_TX!AH$2:AH$350))</f>
        <v>0</v>
      </c>
      <c r="K457" s="587" cm="1">
        <f t="array" ref="K457">SUMPRODUCT(($G$2=CXCA_TX!$E$2:$E$350)*(CXCA_TX!AI$2:AI$350))</f>
        <v>0</v>
      </c>
      <c r="L457" s="587" cm="1">
        <f t="array" ref="L457">SUMPRODUCT(($G$2=CXCA_TX!$E$2:$E$350)*(CXCA_TX!AJ$2:AJ$350))</f>
        <v>0</v>
      </c>
      <c r="M457" s="587" cm="1">
        <f t="array" ref="M457">SUMPRODUCT(($G$2=CXCA_TX!$E$2:$E$350)*(CXCA_TX!AK$2:AK$350))</f>
        <v>0</v>
      </c>
      <c r="N457" s="575" t="str">
        <f>IF(SUM(E457:M457)=0,"subtotal",SUM(E457:M457))</f>
        <v>subtotal</v>
      </c>
      <c r="O457" s="415"/>
      <c r="P457" s="433"/>
    </row>
    <row r="458" spans="2:16">
      <c r="B458" s="232"/>
      <c r="C458" s="231"/>
      <c r="D458" s="231"/>
      <c r="E458" s="231"/>
      <c r="F458" s="231"/>
      <c r="G458" s="231"/>
      <c r="H458" s="231"/>
      <c r="I458" s="231"/>
      <c r="J458" s="231"/>
      <c r="K458" s="231"/>
      <c r="L458" s="231"/>
      <c r="M458" s="231"/>
      <c r="N458" s="231"/>
      <c r="O458" s="423"/>
      <c r="P458" s="434"/>
    </row>
    <row r="459" spans="2:16" ht="4.5" customHeight="1">
      <c r="B459" s="196"/>
      <c r="C459" s="195"/>
      <c r="D459" s="195"/>
      <c r="E459" s="195"/>
      <c r="F459" s="195"/>
      <c r="G459" s="195"/>
      <c r="H459" s="195"/>
      <c r="I459" s="195"/>
      <c r="J459" s="195"/>
      <c r="K459" s="195"/>
      <c r="L459" s="195"/>
      <c r="M459" s="195"/>
      <c r="N459" s="195"/>
      <c r="O459" s="195"/>
      <c r="P459" s="194"/>
    </row>
    <row r="460" spans="2:16" ht="25.5" customHeight="1">
      <c r="B460" s="450" t="s">
        <v>953</v>
      </c>
      <c r="C460" s="449"/>
      <c r="D460" s="449"/>
      <c r="E460" s="454"/>
      <c r="F460" s="449"/>
      <c r="G460" s="575" t="str">
        <f>IF(SUM(N465,N470,N475)=0,"subtotal",SUM(N465,N470,N475))</f>
        <v>subtotal</v>
      </c>
      <c r="I460" s="452"/>
      <c r="J460" s="452"/>
      <c r="K460" s="452"/>
      <c r="L460" s="452"/>
      <c r="M460" s="452"/>
      <c r="N460" s="452"/>
      <c r="O460" s="452"/>
      <c r="P460" s="203"/>
    </row>
    <row r="461" spans="2:16" ht="3.75" customHeight="1">
      <c r="B461" s="453"/>
      <c r="C461" s="201"/>
      <c r="D461" s="201"/>
      <c r="E461" s="201"/>
      <c r="F461" s="201"/>
      <c r="G461" s="201"/>
      <c r="H461" s="201"/>
      <c r="I461" s="201"/>
      <c r="J461" s="201"/>
      <c r="K461" s="201"/>
      <c r="L461" s="201"/>
      <c r="M461" s="201"/>
      <c r="N461" s="201"/>
      <c r="O461" s="201"/>
      <c r="P461" s="200"/>
    </row>
    <row r="462" spans="2:16" ht="9" customHeight="1">
      <c r="B462" s="450"/>
      <c r="C462" s="449"/>
      <c r="D462" s="449"/>
      <c r="E462" s="449"/>
      <c r="F462" s="449"/>
      <c r="G462" s="449"/>
      <c r="H462" s="449"/>
      <c r="I462" s="449"/>
      <c r="J462" s="449"/>
      <c r="K462" s="449"/>
      <c r="L462" s="449"/>
      <c r="M462" s="449"/>
      <c r="N462" s="449"/>
      <c r="O462" s="449"/>
      <c r="P462" s="451"/>
    </row>
    <row r="463" spans="2:16" ht="28.5">
      <c r="B463" s="441"/>
      <c r="C463" s="958" t="s">
        <v>949</v>
      </c>
      <c r="D463" s="958"/>
      <c r="E463" s="443" t="s">
        <v>5</v>
      </c>
      <c r="F463" s="445" t="s">
        <v>115</v>
      </c>
      <c r="G463" s="445" t="s">
        <v>116</v>
      </c>
      <c r="H463" s="355" t="s">
        <v>75</v>
      </c>
      <c r="I463" s="355" t="s">
        <v>76</v>
      </c>
      <c r="J463" s="150" t="s">
        <v>77</v>
      </c>
      <c r="K463" s="355" t="s">
        <v>78</v>
      </c>
      <c r="L463" s="355" t="s">
        <v>79</v>
      </c>
      <c r="M463" s="355" t="s">
        <v>80</v>
      </c>
      <c r="N463" s="415"/>
      <c r="O463" s="415"/>
      <c r="P463" s="433"/>
    </row>
    <row r="464" spans="2:16" ht="6.75" customHeight="1">
      <c r="B464" s="228"/>
      <c r="C464" s="442"/>
      <c r="D464" s="355"/>
      <c r="E464" s="442"/>
      <c r="F464" s="355"/>
      <c r="G464" s="442"/>
      <c r="H464" s="355"/>
      <c r="I464" s="442"/>
      <c r="J464" s="355"/>
      <c r="K464" s="355"/>
      <c r="L464" s="355"/>
      <c r="M464" s="355"/>
      <c r="N464" s="355"/>
      <c r="O464" s="355"/>
      <c r="P464" s="420"/>
    </row>
    <row r="465" spans="2:16" ht="27.75" customHeight="1">
      <c r="B465" s="229"/>
      <c r="C465" s="2"/>
      <c r="D465" s="2"/>
      <c r="E465" s="587" cm="1">
        <f t="array" ref="E465">SUMPRODUCT(($G$2=CXCA_TX!$E$2:$E$350)*(CXCA_TX!AN$2:AN$350))</f>
        <v>0</v>
      </c>
      <c r="F465" s="587" cm="1">
        <f t="array" ref="F465">SUMPRODUCT(($G$2=CXCA_TX!$E$2:$E$350)*(CXCA_TX!AO$2:AO$350))</f>
        <v>0</v>
      </c>
      <c r="G465" s="587" cm="1">
        <f t="array" ref="G465">SUMPRODUCT(($G$2=CXCA_TX!$E$2:$E$350)*(CXCA_TX!AP$2:AP$350))</f>
        <v>0</v>
      </c>
      <c r="H465" s="587" cm="1">
        <f t="array" ref="H465">SUMPRODUCT(($G$2=CXCA_TX!$E$2:$E$350)*(CXCA_TX!AQ$2:AQ$350))</f>
        <v>0</v>
      </c>
      <c r="I465" s="587" cm="1">
        <f t="array" ref="I465">SUMPRODUCT(($G$2=CXCA_TX!$E$2:$E$350)*(CXCA_TX!AR$2:AR$350))</f>
        <v>0</v>
      </c>
      <c r="J465" s="587" cm="1">
        <f t="array" ref="J465">SUMPRODUCT(($G$2=CXCA_TX!$E$2:$E$350)*(CXCA_TX!AS$2:AS$350))</f>
        <v>0</v>
      </c>
      <c r="K465" s="587" cm="1">
        <f t="array" ref="K465">SUMPRODUCT(($G$2=CXCA_TX!$E$2:$E$350)*(CXCA_TX!AT$2:AT$350))</f>
        <v>0</v>
      </c>
      <c r="L465" s="587" cm="1">
        <f t="array" ref="L465">SUMPRODUCT(($G$2=CXCA_TX!$E$2:$E$350)*(CXCA_TX!AU$2:AU$350))</f>
        <v>0</v>
      </c>
      <c r="M465" s="587" cm="1">
        <f t="array" ref="M465">SUMPRODUCT(($G$2=CXCA_TX!$E$2:$E$350)*(CXCA_TX!AV$2:AV$350))</f>
        <v>0</v>
      </c>
      <c r="N465" s="575" t="str">
        <f>IF(SUM(E465:M465)=0,"subtotal",SUM(E465:M465))</f>
        <v>subtotal</v>
      </c>
      <c r="O465" s="415"/>
      <c r="P465" s="433"/>
    </row>
    <row r="466" spans="2:16" ht="6" customHeight="1">
      <c r="B466" s="232"/>
      <c r="C466" s="231"/>
      <c r="D466" s="231"/>
      <c r="E466" s="231"/>
      <c r="F466" s="231"/>
      <c r="G466" s="231"/>
      <c r="H466" s="231"/>
      <c r="I466" s="231"/>
      <c r="J466" s="231"/>
      <c r="K466" s="231"/>
      <c r="L466" s="231"/>
      <c r="M466" s="231"/>
      <c r="N466" s="231"/>
      <c r="O466" s="423"/>
      <c r="P466" s="434"/>
    </row>
    <row r="467" spans="2:16" ht="8.25" customHeight="1">
      <c r="B467" s="446"/>
      <c r="C467" s="447"/>
      <c r="D467" s="447"/>
      <c r="E467" s="447"/>
      <c r="F467" s="447"/>
      <c r="G467" s="447"/>
      <c r="H467" s="447"/>
      <c r="I467" s="447"/>
      <c r="J467" s="447"/>
      <c r="K467" s="447"/>
      <c r="L467" s="447"/>
      <c r="M467" s="447"/>
      <c r="N467" s="447"/>
      <c r="O467" s="447"/>
      <c r="P467" s="448"/>
    </row>
    <row r="468" spans="2:16" ht="28.5">
      <c r="B468" s="441"/>
      <c r="C468" s="958" t="s">
        <v>951</v>
      </c>
      <c r="D468" s="958"/>
      <c r="E468" s="443" t="s">
        <v>5</v>
      </c>
      <c r="F468" s="445" t="s">
        <v>115</v>
      </c>
      <c r="G468" s="445" t="s">
        <v>116</v>
      </c>
      <c r="H468" s="355" t="s">
        <v>75</v>
      </c>
      <c r="I468" s="355" t="s">
        <v>76</v>
      </c>
      <c r="J468" s="150" t="s">
        <v>77</v>
      </c>
      <c r="K468" s="355" t="s">
        <v>78</v>
      </c>
      <c r="L468" s="355" t="s">
        <v>79</v>
      </c>
      <c r="M468" s="355" t="s">
        <v>80</v>
      </c>
      <c r="N468" s="415"/>
      <c r="O468" s="415"/>
      <c r="P468" s="433"/>
    </row>
    <row r="469" spans="2:16" ht="6.75" customHeight="1">
      <c r="B469" s="228"/>
      <c r="C469" s="442"/>
      <c r="D469" s="355"/>
      <c r="E469" s="442"/>
      <c r="F469" s="355"/>
      <c r="G469" s="442"/>
      <c r="H469" s="355"/>
      <c r="I469" s="442"/>
      <c r="J469" s="355"/>
      <c r="K469" s="355"/>
      <c r="L469" s="355"/>
      <c r="M469" s="355"/>
      <c r="N469" s="355"/>
      <c r="O469" s="355"/>
      <c r="P469" s="420"/>
    </row>
    <row r="470" spans="2:16" ht="30" customHeight="1">
      <c r="B470" s="229"/>
      <c r="C470" s="2"/>
      <c r="D470" s="2"/>
      <c r="E470" s="587" cm="1">
        <f t="array" ref="E470">SUMPRODUCT(($G$2=CXCA_TX!$E$2:$E$350)*(CXCA_TX!AX$2:AX$350))</f>
        <v>0</v>
      </c>
      <c r="F470" s="587" cm="1">
        <f t="array" ref="F470">SUMPRODUCT(($G$2=CXCA_TX!$E$2:$E$350)*(CXCA_TX!AY$2:AY$350))</f>
        <v>0</v>
      </c>
      <c r="G470" s="587" cm="1">
        <f t="array" ref="G470">SUMPRODUCT(($G$2=CXCA_TX!$E$2:$E$350)*(CXCA_TX!AZ$2:AZ$350))</f>
        <v>0</v>
      </c>
      <c r="H470" s="587" cm="1">
        <f t="array" ref="H470">SUMPRODUCT(($G$2=CXCA_TX!$E$2:$E$350)*(CXCA_TX!BA$2:BA$350))</f>
        <v>0</v>
      </c>
      <c r="I470" s="587" cm="1">
        <f t="array" ref="I470">SUMPRODUCT(($G$2=CXCA_TX!$E$2:$E$350)*(CXCA_TX!BB$2:BB$350))</f>
        <v>0</v>
      </c>
      <c r="J470" s="587" cm="1">
        <f t="array" ref="J470">SUMPRODUCT(($G$2=CXCA_TX!$E$2:$E$350)*(CXCA_TX!BC$2:BC$350))</f>
        <v>0</v>
      </c>
      <c r="K470" s="587" cm="1">
        <f t="array" ref="K470">SUMPRODUCT(($G$2=CXCA_TX!$E$2:$E$350)*(CXCA_TX!BD$2:BD$350))</f>
        <v>0</v>
      </c>
      <c r="L470" s="587" cm="1">
        <f t="array" ref="L470">SUMPRODUCT(($G$2=CXCA_TX!$E$2:$E$350)*(CXCA_TX!BE$2:BE$350))</f>
        <v>0</v>
      </c>
      <c r="M470" s="587" cm="1">
        <f t="array" ref="M470">SUMPRODUCT(($G$2=CXCA_TX!$E$2:$E$350)*(CXCA_TX!BF$2:BF$350))</f>
        <v>0</v>
      </c>
      <c r="N470" s="575" t="str">
        <f>IF(SUM(E470:M470)=0,"subtotal",SUM(E470:M470))</f>
        <v>subtotal</v>
      </c>
      <c r="O470" s="415"/>
      <c r="P470" s="433"/>
    </row>
    <row r="471" spans="2:16" ht="4.5" customHeight="1">
      <c r="B471" s="232"/>
      <c r="C471" s="231"/>
      <c r="D471" s="231"/>
      <c r="E471" s="231"/>
      <c r="F471" s="231"/>
      <c r="G471" s="231"/>
      <c r="H471" s="231"/>
      <c r="I471" s="231"/>
      <c r="J471" s="231"/>
      <c r="K471" s="231"/>
      <c r="L471" s="231"/>
      <c r="M471" s="231"/>
      <c r="N471" s="231"/>
      <c r="O471" s="423"/>
      <c r="P471" s="434"/>
    </row>
    <row r="472" spans="2:16" ht="8.25" customHeight="1">
      <c r="B472" s="446"/>
      <c r="C472" s="447"/>
      <c r="D472" s="447"/>
      <c r="E472" s="447"/>
      <c r="F472" s="447"/>
      <c r="G472" s="447"/>
      <c r="H472" s="447"/>
      <c r="I472" s="447"/>
      <c r="J472" s="447"/>
      <c r="K472" s="447"/>
      <c r="L472" s="447"/>
      <c r="M472" s="447"/>
      <c r="N472" s="447"/>
      <c r="O472" s="447"/>
      <c r="P472" s="448"/>
    </row>
    <row r="473" spans="2:16" ht="28.5">
      <c r="B473" s="441"/>
      <c r="C473" s="1012" t="s">
        <v>952</v>
      </c>
      <c r="D473" s="1012"/>
      <c r="E473" s="443" t="s">
        <v>5</v>
      </c>
      <c r="F473" s="445" t="s">
        <v>115</v>
      </c>
      <c r="G473" s="445" t="s">
        <v>116</v>
      </c>
      <c r="H473" s="355" t="s">
        <v>75</v>
      </c>
      <c r="I473" s="355" t="s">
        <v>76</v>
      </c>
      <c r="J473" s="150" t="s">
        <v>77</v>
      </c>
      <c r="K473" s="355" t="s">
        <v>78</v>
      </c>
      <c r="L473" s="355" t="s">
        <v>79</v>
      </c>
      <c r="M473" s="355" t="s">
        <v>80</v>
      </c>
      <c r="N473" s="415"/>
      <c r="O473" s="415"/>
      <c r="P473" s="433"/>
    </row>
    <row r="474" spans="2:16" ht="9.75" customHeight="1">
      <c r="B474" s="228"/>
      <c r="C474" s="442"/>
      <c r="D474" s="355"/>
      <c r="E474" s="442"/>
      <c r="F474" s="355"/>
      <c r="G474" s="442"/>
      <c r="H474" s="355"/>
      <c r="I474" s="442"/>
      <c r="J474" s="355"/>
      <c r="K474" s="355"/>
      <c r="L474" s="355"/>
      <c r="M474" s="355"/>
      <c r="N474" s="355"/>
      <c r="O474" s="355"/>
      <c r="P474" s="420"/>
    </row>
    <row r="475" spans="2:16" ht="27.75" customHeight="1">
      <c r="B475" s="229"/>
      <c r="C475" s="2"/>
      <c r="D475" s="2"/>
      <c r="E475" s="587" cm="1">
        <f t="array" ref="E475">SUMPRODUCT(($G$2=CXCA_TX!$E$2:$E$350)*(CXCA_TX!BH$2:BH$350))</f>
        <v>0</v>
      </c>
      <c r="F475" s="587" cm="1">
        <f t="array" ref="F475">SUMPRODUCT(($G$2=CXCA_TX!$E$2:$E$350)*(CXCA_TX!BI$2:BI$350))</f>
        <v>0</v>
      </c>
      <c r="G475" s="587" cm="1">
        <f t="array" ref="G475">SUMPRODUCT(($G$2=CXCA_TX!$E$2:$E$350)*(CXCA_TX!BJ$2:BJ$350))</f>
        <v>0</v>
      </c>
      <c r="H475" s="587" cm="1">
        <f t="array" ref="H475">SUMPRODUCT(($G$2=CXCA_TX!$E$2:$E$350)*(CXCA_TX!BK$2:BK$350))</f>
        <v>0</v>
      </c>
      <c r="I475" s="587" cm="1">
        <f t="array" ref="I475">SUMPRODUCT(($G$2=CXCA_TX!$E$2:$E$350)*(CXCA_TX!BL$2:BL$350))</f>
        <v>0</v>
      </c>
      <c r="J475" s="587" cm="1">
        <f t="array" ref="J475">SUMPRODUCT(($G$2=CXCA_TX!$E$2:$E$350)*(CXCA_TX!BM$2:BM$350))</f>
        <v>0</v>
      </c>
      <c r="K475" s="587" cm="1">
        <f t="array" ref="K475">SUMPRODUCT(($G$2=CXCA_TX!$E$2:$E$350)*(CXCA_TX!BN$2:BN$350))</f>
        <v>0</v>
      </c>
      <c r="L475" s="587" cm="1">
        <f t="array" ref="L475">SUMPRODUCT(($G$2=CXCA_TX!$E$2:$E$350)*(CXCA_TX!BO$2:BO$350))</f>
        <v>0</v>
      </c>
      <c r="M475" s="587" cm="1">
        <f t="array" ref="M475">SUMPRODUCT(($G$2=CXCA_TX!$E$2:$E$350)*(CXCA_TX!BP$2:BP$350))</f>
        <v>0</v>
      </c>
      <c r="N475" s="575" t="str">
        <f>IF(SUM(E475:M475)=0,"subtotal",SUM(E475:M475))</f>
        <v>subtotal</v>
      </c>
      <c r="O475" s="415"/>
      <c r="P475" s="433"/>
    </row>
    <row r="476" spans="2:16" ht="6" customHeight="1">
      <c r="B476" s="232"/>
      <c r="C476" s="231"/>
      <c r="D476" s="231"/>
      <c r="E476" s="231"/>
      <c r="F476" s="231"/>
      <c r="G476" s="231"/>
      <c r="H476" s="231"/>
      <c r="I476" s="231"/>
      <c r="J476" s="231"/>
      <c r="K476" s="231"/>
      <c r="L476" s="231"/>
      <c r="M476" s="231"/>
      <c r="N476" s="231"/>
      <c r="O476" s="423"/>
      <c r="P476" s="434"/>
    </row>
    <row r="477" spans="2:16" ht="6.75" customHeight="1">
      <c r="B477" s="196"/>
      <c r="C477" s="195"/>
      <c r="D477" s="195"/>
      <c r="E477" s="195"/>
      <c r="F477" s="195"/>
      <c r="G477" s="195"/>
      <c r="H477" s="195"/>
      <c r="I477" s="195"/>
      <c r="J477" s="195"/>
      <c r="K477" s="195"/>
      <c r="L477" s="195"/>
      <c r="M477" s="195"/>
      <c r="N477" s="195"/>
      <c r="O477" s="195"/>
      <c r="P477" s="194"/>
    </row>
    <row r="478" spans="2:16" ht="30" customHeight="1">
      <c r="B478" s="963" t="s">
        <v>954</v>
      </c>
      <c r="C478" s="964"/>
      <c r="D478" s="964"/>
      <c r="E478" s="575" t="str">
        <f>IF(SUM(N483,N488,N493)=0,"subtotal",SUM(N483,N488,N493))</f>
        <v>subtotal</v>
      </c>
      <c r="F478" s="452"/>
      <c r="G478" s="452"/>
      <c r="H478" s="452"/>
      <c r="I478" s="452"/>
      <c r="J478" s="452"/>
      <c r="K478" s="452"/>
      <c r="L478" s="452"/>
      <c r="M478" s="452"/>
      <c r="N478" s="452"/>
      <c r="O478" s="452"/>
      <c r="P478" s="203"/>
    </row>
    <row r="479" spans="2:16" ht="5.25" customHeight="1">
      <c r="B479" s="453"/>
      <c r="C479" s="201"/>
      <c r="D479" s="201"/>
      <c r="E479" s="201"/>
      <c r="F479" s="201"/>
      <c r="G479" s="201"/>
      <c r="H479" s="201"/>
      <c r="I479" s="201"/>
      <c r="J479" s="201"/>
      <c r="K479" s="201"/>
      <c r="L479" s="201"/>
      <c r="M479" s="201"/>
      <c r="N479" s="201"/>
      <c r="O479" s="201"/>
      <c r="P479" s="200"/>
    </row>
    <row r="480" spans="2:16" ht="8.25" customHeight="1">
      <c r="B480" s="450"/>
      <c r="C480" s="449"/>
      <c r="D480" s="449"/>
      <c r="E480" s="449"/>
      <c r="F480" s="449"/>
      <c r="G480" s="449"/>
      <c r="H480" s="449"/>
      <c r="I480" s="449"/>
      <c r="J480" s="449"/>
      <c r="K480" s="449"/>
      <c r="L480" s="449"/>
      <c r="M480" s="449"/>
      <c r="N480" s="449"/>
      <c r="O480" s="449"/>
      <c r="P480" s="451"/>
    </row>
    <row r="481" spans="2:16" ht="25.5" customHeight="1">
      <c r="B481" s="441"/>
      <c r="C481" s="958" t="s">
        <v>949</v>
      </c>
      <c r="D481" s="958"/>
      <c r="E481" s="443" t="s">
        <v>5</v>
      </c>
      <c r="F481" s="445" t="s">
        <v>115</v>
      </c>
      <c r="G481" s="445" t="s">
        <v>116</v>
      </c>
      <c r="H481" s="355" t="s">
        <v>75</v>
      </c>
      <c r="I481" s="355" t="s">
        <v>76</v>
      </c>
      <c r="J481" s="150" t="s">
        <v>77</v>
      </c>
      <c r="K481" s="355" t="s">
        <v>78</v>
      </c>
      <c r="L481" s="355" t="s">
        <v>79</v>
      </c>
      <c r="M481" s="355" t="s">
        <v>80</v>
      </c>
      <c r="N481" s="415"/>
      <c r="O481" s="415"/>
      <c r="P481" s="433"/>
    </row>
    <row r="482" spans="2:16" ht="7.5" customHeight="1">
      <c r="B482" s="228"/>
      <c r="C482" s="442"/>
      <c r="D482" s="355"/>
      <c r="E482" s="442"/>
      <c r="F482" s="355"/>
      <c r="G482" s="442"/>
      <c r="H482" s="355"/>
      <c r="I482" s="442"/>
      <c r="J482" s="355"/>
      <c r="K482" s="355"/>
      <c r="L482" s="355"/>
      <c r="M482" s="355"/>
      <c r="N482" s="355"/>
      <c r="O482" s="355"/>
      <c r="P482" s="420"/>
    </row>
    <row r="483" spans="2:16" ht="28.5" customHeight="1">
      <c r="B483" s="229"/>
      <c r="C483" s="2"/>
      <c r="D483" s="2"/>
      <c r="E483" s="587" cm="1">
        <f t="array" ref="E483">SUMPRODUCT(($G$2=CXCA_TX!$E$2:$E$350)*(CXCA_TX!BS$2:BS$350))</f>
        <v>0</v>
      </c>
      <c r="F483" s="587" cm="1">
        <f t="array" ref="F483">SUMPRODUCT(($G$2=CXCA_TX!$E$2:$E$350)*(CXCA_TX!BT$2:BT$350))</f>
        <v>0</v>
      </c>
      <c r="G483" s="587" cm="1">
        <f t="array" ref="G483">SUMPRODUCT(($G$2=CXCA_TX!$E$2:$E$350)*(CXCA_TX!BU$2:BU$350))</f>
        <v>0</v>
      </c>
      <c r="H483" s="587" cm="1">
        <f t="array" ref="H483">SUMPRODUCT(($G$2=CXCA_TX!$E$2:$E$350)*(CXCA_TX!BV$2:BV$350))</f>
        <v>0</v>
      </c>
      <c r="I483" s="587" cm="1">
        <f t="array" ref="I483">SUMPRODUCT(($G$2=CXCA_TX!$E$2:$E$350)*(CXCA_TX!BW$2:BW$350))</f>
        <v>0</v>
      </c>
      <c r="J483" s="587" cm="1">
        <f t="array" ref="J483">SUMPRODUCT(($G$2=CXCA_TX!$E$2:$E$350)*(CXCA_TX!BX$2:BX$350))</f>
        <v>0</v>
      </c>
      <c r="K483" s="587" cm="1">
        <f t="array" ref="K483">SUMPRODUCT(($G$2=CXCA_TX!$E$2:$E$350)*(CXCA_TX!BY$2:BY$350))</f>
        <v>0</v>
      </c>
      <c r="L483" s="587" cm="1">
        <f t="array" ref="L483">SUMPRODUCT(($G$2=CXCA_TX!$E$2:$E$350)*(CXCA_TX!BZ$2:BZ$350))</f>
        <v>0</v>
      </c>
      <c r="M483" s="587" cm="1">
        <f t="array" ref="M483">SUMPRODUCT(($G$2=CXCA_TX!$E$2:$E$350)*(CXCA_TX!CA$2:CA$350))</f>
        <v>0</v>
      </c>
      <c r="N483" s="575" t="str">
        <f>IF(SUM(E483:M483)=0,"subtotal",SUM(E483:M483))</f>
        <v>subtotal</v>
      </c>
      <c r="O483" s="415"/>
      <c r="P483" s="433"/>
    </row>
    <row r="484" spans="2:16" ht="6" customHeight="1">
      <c r="B484" s="232"/>
      <c r="C484" s="231"/>
      <c r="D484" s="231"/>
      <c r="E484" s="231"/>
      <c r="F484" s="231"/>
      <c r="G484" s="231"/>
      <c r="H484" s="231"/>
      <c r="I484" s="231"/>
      <c r="J484" s="231"/>
      <c r="K484" s="231"/>
      <c r="L484" s="231"/>
      <c r="M484" s="231"/>
      <c r="N484" s="231"/>
      <c r="O484" s="423"/>
      <c r="P484" s="434"/>
    </row>
    <row r="485" spans="2:16" ht="7.5" customHeight="1">
      <c r="B485" s="446"/>
      <c r="C485" s="447"/>
      <c r="D485" s="447"/>
      <c r="E485" s="447"/>
      <c r="F485" s="447"/>
      <c r="G485" s="447"/>
      <c r="H485" s="447"/>
      <c r="I485" s="447"/>
      <c r="J485" s="447"/>
      <c r="K485" s="447"/>
      <c r="L485" s="447"/>
      <c r="M485" s="447"/>
      <c r="N485" s="447"/>
      <c r="O485" s="447"/>
      <c r="P485" s="448"/>
    </row>
    <row r="486" spans="2:16" ht="28.5">
      <c r="B486" s="441"/>
      <c r="C486" s="958" t="s">
        <v>951</v>
      </c>
      <c r="D486" s="958"/>
      <c r="E486" s="443" t="s">
        <v>5</v>
      </c>
      <c r="F486" s="445" t="s">
        <v>115</v>
      </c>
      <c r="G486" s="445" t="s">
        <v>116</v>
      </c>
      <c r="H486" s="355" t="s">
        <v>75</v>
      </c>
      <c r="I486" s="355" t="s">
        <v>76</v>
      </c>
      <c r="J486" s="150" t="s">
        <v>77</v>
      </c>
      <c r="K486" s="355" t="s">
        <v>78</v>
      </c>
      <c r="L486" s="355" t="s">
        <v>79</v>
      </c>
      <c r="M486" s="355" t="s">
        <v>80</v>
      </c>
      <c r="N486" s="415"/>
      <c r="O486" s="415"/>
      <c r="P486" s="433"/>
    </row>
    <row r="487" spans="2:16" ht="6.75" customHeight="1">
      <c r="B487" s="228"/>
      <c r="C487" s="442"/>
      <c r="D487" s="355"/>
      <c r="E487" s="442"/>
      <c r="F487" s="355"/>
      <c r="G487" s="442"/>
      <c r="H487" s="355"/>
      <c r="I487" s="442"/>
      <c r="J487" s="355"/>
      <c r="K487" s="355"/>
      <c r="L487" s="355"/>
      <c r="M487" s="355"/>
      <c r="N487" s="355"/>
      <c r="O487" s="355"/>
      <c r="P487" s="420"/>
    </row>
    <row r="488" spans="2:16" ht="30.75" customHeight="1">
      <c r="B488" s="229"/>
      <c r="C488" s="2"/>
      <c r="D488" s="2"/>
      <c r="E488" s="587" cm="1">
        <f t="array" ref="E488">SUMPRODUCT(($G$2=CXCA_TX!$E$2:$E$350)*(CXCA_TX!CC$2:CC$350))</f>
        <v>0</v>
      </c>
      <c r="F488" s="587" cm="1">
        <f t="array" ref="F488">SUMPRODUCT(($G$2=CXCA_TX!$E$2:$E$350)*(CXCA_TX!CD$2:CD$350))</f>
        <v>0</v>
      </c>
      <c r="G488" s="587" cm="1">
        <f t="array" ref="G488">SUMPRODUCT(($G$2=CXCA_TX!$E$2:$E$350)*(CXCA_TX!CE$2:CE$350))</f>
        <v>0</v>
      </c>
      <c r="H488" s="587" cm="1">
        <f t="array" ref="H488">SUMPRODUCT(($G$2=CXCA_TX!$E$2:$E$350)*(CXCA_TX!CF$2:CF$350))</f>
        <v>0</v>
      </c>
      <c r="I488" s="587" cm="1">
        <f t="array" ref="I488">SUMPRODUCT(($G$2=CXCA_TX!$E$2:$E$350)*(CXCA_TX!CG$2:CG$350))</f>
        <v>0</v>
      </c>
      <c r="J488" s="587" cm="1">
        <f t="array" ref="J488">SUMPRODUCT(($G$2=CXCA_TX!$E$2:$E$350)*(CXCA_TX!CH$2:CH$350))</f>
        <v>0</v>
      </c>
      <c r="K488" s="587" cm="1">
        <f t="array" ref="K488">SUMPRODUCT(($G$2=CXCA_TX!$E$2:$E$350)*(CXCA_TX!CI$2:CI$350))</f>
        <v>0</v>
      </c>
      <c r="L488" s="587" cm="1">
        <f t="array" ref="L488">SUMPRODUCT(($G$2=CXCA_TX!$E$2:$E$350)*(CXCA_TX!CJ$2:CJ$350))</f>
        <v>0</v>
      </c>
      <c r="M488" s="587" cm="1">
        <f t="array" ref="M488">SUMPRODUCT(($G$2=CXCA_TX!$E$2:$E$350)*(CXCA_TX!CK$2:CK$350))</f>
        <v>0</v>
      </c>
      <c r="N488" s="575" t="str">
        <f>IF(SUM(E488:M488)=0,"subtotal",SUM(E488:M488))</f>
        <v>subtotal</v>
      </c>
      <c r="O488" s="415"/>
      <c r="P488" s="433"/>
    </row>
    <row r="489" spans="2:16" ht="6.75" customHeight="1">
      <c r="B489" s="232"/>
      <c r="C489" s="231"/>
      <c r="D489" s="231"/>
      <c r="E489" s="231"/>
      <c r="F489" s="231"/>
      <c r="G489" s="231"/>
      <c r="H489" s="231"/>
      <c r="I489" s="231"/>
      <c r="J489" s="231"/>
      <c r="K489" s="231"/>
      <c r="L489" s="231"/>
      <c r="M489" s="231"/>
      <c r="N489" s="231"/>
      <c r="O489" s="423"/>
      <c r="P489" s="434"/>
    </row>
    <row r="490" spans="2:16" ht="8.25" customHeight="1">
      <c r="B490" s="446"/>
      <c r="C490" s="447"/>
      <c r="D490" s="447"/>
      <c r="E490" s="447"/>
      <c r="F490" s="447"/>
      <c r="G490" s="447"/>
      <c r="H490" s="447"/>
      <c r="I490" s="447"/>
      <c r="J490" s="447"/>
      <c r="K490" s="447"/>
      <c r="L490" s="447"/>
      <c r="M490" s="447"/>
      <c r="N490" s="447"/>
      <c r="O490" s="447"/>
      <c r="P490" s="448"/>
    </row>
    <row r="491" spans="2:16" ht="28.5">
      <c r="B491" s="441"/>
      <c r="C491" s="1012" t="s">
        <v>952</v>
      </c>
      <c r="D491" s="1012"/>
      <c r="E491" s="443" t="s">
        <v>5</v>
      </c>
      <c r="F491" s="445" t="s">
        <v>115</v>
      </c>
      <c r="G491" s="445" t="s">
        <v>116</v>
      </c>
      <c r="H491" s="355" t="s">
        <v>75</v>
      </c>
      <c r="I491" s="355" t="s">
        <v>76</v>
      </c>
      <c r="J491" s="150" t="s">
        <v>77</v>
      </c>
      <c r="K491" s="355" t="s">
        <v>78</v>
      </c>
      <c r="L491" s="355" t="s">
        <v>79</v>
      </c>
      <c r="M491" s="355" t="s">
        <v>80</v>
      </c>
      <c r="N491" s="415"/>
      <c r="O491" s="415"/>
      <c r="P491" s="433"/>
    </row>
    <row r="492" spans="2:16" ht="8.25" customHeight="1">
      <c r="B492" s="228"/>
      <c r="C492" s="442"/>
      <c r="D492" s="355"/>
      <c r="E492" s="442"/>
      <c r="F492" s="355"/>
      <c r="G492" s="442"/>
      <c r="H492" s="355"/>
      <c r="I492" s="442"/>
      <c r="J492" s="355"/>
      <c r="K492" s="355"/>
      <c r="L492" s="355"/>
      <c r="M492" s="355"/>
      <c r="N492" s="355"/>
      <c r="O492" s="355"/>
      <c r="P492" s="420"/>
    </row>
    <row r="493" spans="2:16" ht="31.5" customHeight="1">
      <c r="B493" s="229"/>
      <c r="C493" s="2"/>
      <c r="D493" s="2"/>
      <c r="E493" s="587" cm="1">
        <f t="array" ref="E493">SUMPRODUCT(($G$2=CXCA_TX!$E$2:$E$350)*(CXCA_TX!CM$2:CM$350))</f>
        <v>0</v>
      </c>
      <c r="F493" s="587" cm="1">
        <f t="array" ref="F493">SUMPRODUCT(($G$2=CXCA_TX!$E$2:$E$350)*(CXCA_TX!CN$2:CN$350))</f>
        <v>0</v>
      </c>
      <c r="G493" s="587" cm="1">
        <f t="array" ref="G493">SUMPRODUCT(($G$2=CXCA_TX!$E$2:$E$350)*(CXCA_TX!CO$2:CO$350))</f>
        <v>0</v>
      </c>
      <c r="H493" s="587" cm="1">
        <f t="array" ref="H493">SUMPRODUCT(($G$2=CXCA_TX!$E$2:$E$350)*(CXCA_TX!CP$2:CP$350))</f>
        <v>0</v>
      </c>
      <c r="I493" s="587" cm="1">
        <f t="array" ref="I493">SUMPRODUCT(($G$2=CXCA_TX!$E$2:$E$350)*(CXCA_TX!CQ$2:CQ$350))</f>
        <v>0</v>
      </c>
      <c r="J493" s="587" cm="1">
        <f t="array" ref="J493">SUMPRODUCT(($G$2=CXCA_TX!$E$2:$E$350)*(CXCA_TX!CR$2:CR$350))</f>
        <v>0</v>
      </c>
      <c r="K493" s="587" cm="1">
        <f t="array" ref="K493">SUMPRODUCT(($G$2=CXCA_TX!$E$2:$E$350)*(CXCA_TX!CS$2:CS$350))</f>
        <v>0</v>
      </c>
      <c r="L493" s="587" cm="1">
        <f t="array" ref="L493">SUMPRODUCT(($G$2=CXCA_TX!$E$2:$E$350)*(CXCA_TX!CT$2:CT$350))</f>
        <v>0</v>
      </c>
      <c r="M493" s="587" cm="1">
        <f t="array" ref="M493">SUMPRODUCT(($G$2=CXCA_TX!$E$2:$E$350)*(CXCA_TX!CU$2:CU$350))</f>
        <v>0</v>
      </c>
      <c r="N493" s="575" t="str">
        <f>IF(SUM(E493:M493)=0,"subtotal",SUM(E493:M493))</f>
        <v>subtotal</v>
      </c>
      <c r="O493" s="415"/>
      <c r="P493" s="433"/>
    </row>
    <row r="494" spans="2:16">
      <c r="B494" s="232"/>
      <c r="C494" s="231"/>
      <c r="D494" s="231"/>
      <c r="E494" s="231"/>
      <c r="F494" s="231"/>
      <c r="G494" s="231"/>
      <c r="H494" s="231"/>
      <c r="I494" s="231"/>
      <c r="J494" s="231"/>
      <c r="K494" s="231"/>
      <c r="L494" s="231"/>
      <c r="M494" s="231"/>
      <c r="N494" s="231"/>
      <c r="O494" s="423"/>
      <c r="P494" s="434"/>
    </row>
  </sheetData>
  <sheetProtection password="CC71" sheet="1" objects="1" scenarios="1"/>
  <mergeCells count="174">
    <mergeCell ref="C491:D491"/>
    <mergeCell ref="C463:D463"/>
    <mergeCell ref="C468:D468"/>
    <mergeCell ref="C473:D473"/>
    <mergeCell ref="B478:D478"/>
    <mergeCell ref="C481:D481"/>
    <mergeCell ref="C486:D486"/>
    <mergeCell ref="B440:C440"/>
    <mergeCell ref="D440:O440"/>
    <mergeCell ref="C445:D445"/>
    <mergeCell ref="C450:D450"/>
    <mergeCell ref="C455:D455"/>
    <mergeCell ref="B442:D442"/>
    <mergeCell ref="B417:C417"/>
    <mergeCell ref="D417:O417"/>
    <mergeCell ref="B419:C422"/>
    <mergeCell ref="C433:F433"/>
    <mergeCell ref="H433:J433"/>
    <mergeCell ref="N433:O433"/>
    <mergeCell ref="B434:P434"/>
    <mergeCell ref="B435:C436"/>
    <mergeCell ref="D435:P436"/>
    <mergeCell ref="B405:C405"/>
    <mergeCell ref="D405:O405"/>
    <mergeCell ref="B407:C410"/>
    <mergeCell ref="B412:C412"/>
    <mergeCell ref="D412:O412"/>
    <mergeCell ref="H414:J414"/>
    <mergeCell ref="L414:N414"/>
    <mergeCell ref="B414:D415"/>
    <mergeCell ref="G373:I373"/>
    <mergeCell ref="J373:L373"/>
    <mergeCell ref="M373:P373"/>
    <mergeCell ref="B376:F377"/>
    <mergeCell ref="B379:F380"/>
    <mergeCell ref="E382:F382"/>
    <mergeCell ref="D394:F394"/>
    <mergeCell ref="G394:I394"/>
    <mergeCell ref="J394:L394"/>
    <mergeCell ref="M394:O394"/>
    <mergeCell ref="D393:I393"/>
    <mergeCell ref="J393:O393"/>
    <mergeCell ref="B397:C397"/>
    <mergeCell ref="B400:C400"/>
    <mergeCell ref="B403:C403"/>
    <mergeCell ref="B386:P386"/>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D26:E26"/>
    <mergeCell ref="D29:E29"/>
    <mergeCell ref="D32:E32"/>
    <mergeCell ref="D75:E75"/>
    <mergeCell ref="D78:E78"/>
    <mergeCell ref="D81:E81"/>
    <mergeCell ref="D84:E84"/>
    <mergeCell ref="B62:C63"/>
    <mergeCell ref="D62:P63"/>
    <mergeCell ref="B64:C64"/>
    <mergeCell ref="D64:F64"/>
    <mergeCell ref="G64:I64"/>
    <mergeCell ref="J64:L64"/>
    <mergeCell ref="M64:P64"/>
    <mergeCell ref="B42:C43"/>
    <mergeCell ref="D42:P43"/>
    <mergeCell ref="B47:C47"/>
    <mergeCell ref="D47:O47"/>
    <mergeCell ref="D35:E35"/>
    <mergeCell ref="C38:E38"/>
    <mergeCell ref="B41:P41"/>
    <mergeCell ref="B73:C73"/>
    <mergeCell ref="D73:O73"/>
    <mergeCell ref="N93:O93"/>
    <mergeCell ref="B94:P94"/>
    <mergeCell ref="B95:C96"/>
    <mergeCell ref="D95:P96"/>
    <mergeCell ref="B100:C100"/>
    <mergeCell ref="D100:O100"/>
    <mergeCell ref="C87:E87"/>
    <mergeCell ref="C93:F93"/>
    <mergeCell ref="H93:J93"/>
    <mergeCell ref="D129:E129"/>
    <mergeCell ref="C132:E132"/>
    <mergeCell ref="C143:F143"/>
    <mergeCell ref="H143:J143"/>
    <mergeCell ref="N143:O143"/>
    <mergeCell ref="B144:P144"/>
    <mergeCell ref="B118:C118"/>
    <mergeCell ref="D118:O118"/>
    <mergeCell ref="D120:E120"/>
    <mergeCell ref="D123:E123"/>
    <mergeCell ref="D126:E126"/>
    <mergeCell ref="B173:P173"/>
    <mergeCell ref="B195:P195"/>
    <mergeCell ref="B206:P206"/>
    <mergeCell ref="B217:C217"/>
    <mergeCell ref="D217:O217"/>
    <mergeCell ref="B218:P218"/>
    <mergeCell ref="B145:C146"/>
    <mergeCell ref="D145:P146"/>
    <mergeCell ref="B150:C150"/>
    <mergeCell ref="D150:O150"/>
    <mergeCell ref="B151:P151"/>
    <mergeCell ref="B162:P162"/>
    <mergeCell ref="B229:P229"/>
    <mergeCell ref="B240:P240"/>
    <mergeCell ref="B251:P251"/>
    <mergeCell ref="B262:P262"/>
    <mergeCell ref="B273:P273"/>
    <mergeCell ref="B284:P284"/>
    <mergeCell ref="B296:C296"/>
    <mergeCell ref="D296:O296"/>
    <mergeCell ref="D299:E299"/>
    <mergeCell ref="B319:C320"/>
    <mergeCell ref="D319:P320"/>
    <mergeCell ref="B324:C324"/>
    <mergeCell ref="D324:O324"/>
    <mergeCell ref="B327:D327"/>
    <mergeCell ref="B329:D330"/>
    <mergeCell ref="B295:C295"/>
    <mergeCell ref="D295:O295"/>
    <mergeCell ref="C317:F317"/>
    <mergeCell ref="H317:J317"/>
    <mergeCell ref="N317:O317"/>
    <mergeCell ref="B318:P318"/>
    <mergeCell ref="B302:E302"/>
    <mergeCell ref="B305:E305"/>
    <mergeCell ref="B308:E308"/>
    <mergeCell ref="B311:E311"/>
    <mergeCell ref="B314:E314"/>
    <mergeCell ref="D367:P368"/>
    <mergeCell ref="B372:C372"/>
    <mergeCell ref="D372:O372"/>
    <mergeCell ref="B333:P333"/>
    <mergeCell ref="B334:C335"/>
    <mergeCell ref="D334:P335"/>
    <mergeCell ref="B339:C339"/>
    <mergeCell ref="D339:O339"/>
    <mergeCell ref="B340:P340"/>
    <mergeCell ref="B108:C108"/>
    <mergeCell ref="D108:O108"/>
    <mergeCell ref="B110:E110"/>
    <mergeCell ref="B113:E113"/>
    <mergeCell ref="B116:E116"/>
    <mergeCell ref="B184:P184"/>
    <mergeCell ref="B387:C388"/>
    <mergeCell ref="D387:P388"/>
    <mergeCell ref="B392:C392"/>
    <mergeCell ref="D392:O392"/>
    <mergeCell ref="B351:P351"/>
    <mergeCell ref="B362:B363"/>
    <mergeCell ref="C363:D363"/>
    <mergeCell ref="E363:F363"/>
    <mergeCell ref="G363:H363"/>
    <mergeCell ref="I363:J363"/>
    <mergeCell ref="K363:L363"/>
    <mergeCell ref="M363:N363"/>
    <mergeCell ref="O363:P363"/>
    <mergeCell ref="C365:F365"/>
    <mergeCell ref="H365:J365"/>
    <mergeCell ref="N365:O365"/>
    <mergeCell ref="B366:P366"/>
    <mergeCell ref="B367:C368"/>
  </mergeCells>
  <conditionalFormatting sqref="F78">
    <cfRule type="cellIs" dxfId="232" priority="84" operator="equal">
      <formula>0</formula>
    </cfRule>
  </conditionalFormatting>
  <conditionalFormatting sqref="F32">
    <cfRule type="cellIs" dxfId="231" priority="99" operator="equal">
      <formula>0</formula>
    </cfRule>
  </conditionalFormatting>
  <conditionalFormatting sqref="F26">
    <cfRule type="cellIs" dxfId="230" priority="101" operator="equal">
      <formula>0</formula>
    </cfRule>
  </conditionalFormatting>
  <conditionalFormatting sqref="F29">
    <cfRule type="cellIs" dxfId="229" priority="100" operator="equal">
      <formula>0</formula>
    </cfRule>
  </conditionalFormatting>
  <conditionalFormatting sqref="F35">
    <cfRule type="cellIs" dxfId="228" priority="98" operator="equal">
      <formula>0</formula>
    </cfRule>
  </conditionalFormatting>
  <conditionalFormatting sqref="F38">
    <cfRule type="cellIs" dxfId="227" priority="97" operator="equal">
      <formula>0</formula>
    </cfRule>
  </conditionalFormatting>
  <conditionalFormatting sqref="D69:L69">
    <cfRule type="cellIs" dxfId="226" priority="86" operator="equal">
      <formula>0</formula>
    </cfRule>
  </conditionalFormatting>
  <conditionalFormatting sqref="F81">
    <cfRule type="cellIs" dxfId="225" priority="83" operator="equal">
      <formula>0</formula>
    </cfRule>
  </conditionalFormatting>
  <conditionalFormatting sqref="F84">
    <cfRule type="cellIs" dxfId="224" priority="82" operator="equal">
      <formula>0</formula>
    </cfRule>
  </conditionalFormatting>
  <conditionalFormatting sqref="C14:O14">
    <cfRule type="cellIs" dxfId="223" priority="92" operator="equal">
      <formula>0</formula>
    </cfRule>
  </conditionalFormatting>
  <conditionalFormatting sqref="C17:O17">
    <cfRule type="cellIs" dxfId="222" priority="91" operator="equal">
      <formula>0</formula>
    </cfRule>
  </conditionalFormatting>
  <conditionalFormatting sqref="D22">
    <cfRule type="cellIs" dxfId="221" priority="90" operator="equal">
      <formula>0</formula>
    </cfRule>
  </conditionalFormatting>
  <conditionalFormatting sqref="C50:M50">
    <cfRule type="cellIs" dxfId="220" priority="89" operator="equal">
      <formula>0</formula>
    </cfRule>
  </conditionalFormatting>
  <conditionalFormatting sqref="C53:M53">
    <cfRule type="cellIs" dxfId="219" priority="88" operator="equal">
      <formula>0</formula>
    </cfRule>
  </conditionalFormatting>
  <conditionalFormatting sqref="D67:L67">
    <cfRule type="cellIs" dxfId="218" priority="87" operator="equal">
      <formula>0</formula>
    </cfRule>
  </conditionalFormatting>
  <conditionalFormatting sqref="F75">
    <cfRule type="cellIs" dxfId="217" priority="85" operator="equal">
      <formula>0</formula>
    </cfRule>
  </conditionalFormatting>
  <conditionalFormatting sqref="F87">
    <cfRule type="cellIs" dxfId="216" priority="81" operator="equal">
      <formula>0</formula>
    </cfRule>
  </conditionalFormatting>
  <conditionalFormatting sqref="C103:O103">
    <cfRule type="cellIs" dxfId="215" priority="80" operator="equal">
      <formula>0</formula>
    </cfRule>
  </conditionalFormatting>
  <conditionalFormatting sqref="C106:O106">
    <cfRule type="cellIs" dxfId="214" priority="79" operator="equal">
      <formula>0</formula>
    </cfRule>
  </conditionalFormatting>
  <conditionalFormatting sqref="F120">
    <cfRule type="cellIs" dxfId="213" priority="78" operator="equal">
      <formula>0</formula>
    </cfRule>
  </conditionalFormatting>
  <conditionalFormatting sqref="F123">
    <cfRule type="cellIs" dxfId="212" priority="77" operator="equal">
      <formula>0</formula>
    </cfRule>
  </conditionalFormatting>
  <conditionalFormatting sqref="F126">
    <cfRule type="cellIs" dxfId="211" priority="76" operator="equal">
      <formula>0</formula>
    </cfRule>
  </conditionalFormatting>
  <conditionalFormatting sqref="F129">
    <cfRule type="cellIs" dxfId="210" priority="75" operator="equal">
      <formula>0</formula>
    </cfRule>
  </conditionalFormatting>
  <conditionalFormatting sqref="F132">
    <cfRule type="cellIs" dxfId="209" priority="74" operator="equal">
      <formula>0</formula>
    </cfRule>
  </conditionalFormatting>
  <conditionalFormatting sqref="E327:O327">
    <cfRule type="cellIs" dxfId="208" priority="73" operator="equal">
      <formula>0</formula>
    </cfRule>
  </conditionalFormatting>
  <conditionalFormatting sqref="E330:O330">
    <cfRule type="cellIs" dxfId="207" priority="72" operator="equal">
      <formula>0</formula>
    </cfRule>
  </conditionalFormatting>
  <conditionalFormatting sqref="C343:O343">
    <cfRule type="cellIs" dxfId="206" priority="71" operator="equal">
      <formula>0</formula>
    </cfRule>
  </conditionalFormatting>
  <conditionalFormatting sqref="C346:O346">
    <cfRule type="cellIs" dxfId="205" priority="70" operator="equal">
      <formula>0</formula>
    </cfRule>
  </conditionalFormatting>
  <conditionalFormatting sqref="C354:O354">
    <cfRule type="cellIs" dxfId="204" priority="69" operator="equal">
      <formula>0</formula>
    </cfRule>
  </conditionalFormatting>
  <conditionalFormatting sqref="C357:O357">
    <cfRule type="cellIs" dxfId="203" priority="68" operator="equal">
      <formula>0</formula>
    </cfRule>
  </conditionalFormatting>
  <conditionalFormatting sqref="C154:O154">
    <cfRule type="cellIs" dxfId="202" priority="67" operator="equal">
      <formula>0</formula>
    </cfRule>
  </conditionalFormatting>
  <conditionalFormatting sqref="C157:O157">
    <cfRule type="cellIs" dxfId="201" priority="66" operator="equal">
      <formula>0</formula>
    </cfRule>
  </conditionalFormatting>
  <conditionalFormatting sqref="C165:O165">
    <cfRule type="cellIs" dxfId="200" priority="65" operator="equal">
      <formula>0</formula>
    </cfRule>
  </conditionalFormatting>
  <conditionalFormatting sqref="C168:O168">
    <cfRule type="cellIs" dxfId="199" priority="64" operator="equal">
      <formula>0</formula>
    </cfRule>
  </conditionalFormatting>
  <conditionalFormatting sqref="C176:O176">
    <cfRule type="cellIs" dxfId="198" priority="63" operator="equal">
      <formula>0</formula>
    </cfRule>
  </conditionalFormatting>
  <conditionalFormatting sqref="C179:O179">
    <cfRule type="cellIs" dxfId="197" priority="62" operator="equal">
      <formula>0</formula>
    </cfRule>
  </conditionalFormatting>
  <conditionalFormatting sqref="C198:O198">
    <cfRule type="cellIs" dxfId="196" priority="61" operator="equal">
      <formula>0</formula>
    </cfRule>
  </conditionalFormatting>
  <conditionalFormatting sqref="C201:O201">
    <cfRule type="cellIs" dxfId="195" priority="60" operator="equal">
      <formula>0</formula>
    </cfRule>
  </conditionalFormatting>
  <conditionalFormatting sqref="C209:O209">
    <cfRule type="cellIs" dxfId="194" priority="59" operator="equal">
      <formula>0</formula>
    </cfRule>
  </conditionalFormatting>
  <conditionalFormatting sqref="C212:O212">
    <cfRule type="cellIs" dxfId="193" priority="58" operator="equal">
      <formula>0</formula>
    </cfRule>
  </conditionalFormatting>
  <conditionalFormatting sqref="C221:O221">
    <cfRule type="cellIs" dxfId="192" priority="57" operator="equal">
      <formula>0</formula>
    </cfRule>
  </conditionalFormatting>
  <conditionalFormatting sqref="C224:O224">
    <cfRule type="cellIs" dxfId="191" priority="56" operator="equal">
      <formula>0</formula>
    </cfRule>
  </conditionalFormatting>
  <conditionalFormatting sqref="C232:O232">
    <cfRule type="cellIs" dxfId="190" priority="55" operator="equal">
      <formula>0</formula>
    </cfRule>
  </conditionalFormatting>
  <conditionalFormatting sqref="C235:O235">
    <cfRule type="cellIs" dxfId="189" priority="54" operator="equal">
      <formula>0</formula>
    </cfRule>
  </conditionalFormatting>
  <conditionalFormatting sqref="C243:O243">
    <cfRule type="cellIs" dxfId="188" priority="53" operator="equal">
      <formula>0</formula>
    </cfRule>
  </conditionalFormatting>
  <conditionalFormatting sqref="C246:O246">
    <cfRule type="cellIs" dxfId="187" priority="52" operator="equal">
      <formula>0</formula>
    </cfRule>
  </conditionalFormatting>
  <conditionalFormatting sqref="C254:O254">
    <cfRule type="cellIs" dxfId="186" priority="51" operator="equal">
      <formula>0</formula>
    </cfRule>
  </conditionalFormatting>
  <conditionalFormatting sqref="C257:O257">
    <cfRule type="cellIs" dxfId="185" priority="50" operator="equal">
      <formula>0</formula>
    </cfRule>
  </conditionalFormatting>
  <conditionalFormatting sqref="C265:O265">
    <cfRule type="cellIs" dxfId="184" priority="49" operator="equal">
      <formula>0</formula>
    </cfRule>
  </conditionalFormatting>
  <conditionalFormatting sqref="C268:O268">
    <cfRule type="cellIs" dxfId="183" priority="48" operator="equal">
      <formula>0</formula>
    </cfRule>
  </conditionalFormatting>
  <conditionalFormatting sqref="C276:O276">
    <cfRule type="cellIs" dxfId="182" priority="47" operator="equal">
      <formula>0</formula>
    </cfRule>
  </conditionalFormatting>
  <conditionalFormatting sqref="C279:O279">
    <cfRule type="cellIs" dxfId="181" priority="46" operator="equal">
      <formula>0</formula>
    </cfRule>
  </conditionalFormatting>
  <conditionalFormatting sqref="C287:O287">
    <cfRule type="cellIs" dxfId="180" priority="45" operator="equal">
      <formula>0</formula>
    </cfRule>
  </conditionalFormatting>
  <conditionalFormatting sqref="C290:O290">
    <cfRule type="cellIs" dxfId="179" priority="44" operator="equal">
      <formula>0</formula>
    </cfRule>
  </conditionalFormatting>
  <conditionalFormatting sqref="D397:O397 D400:O400">
    <cfRule type="cellIs" dxfId="178" priority="43" operator="lessThan">
      <formula>0</formula>
    </cfRule>
  </conditionalFormatting>
  <conditionalFormatting sqref="C57:G57">
    <cfRule type="cellIs" dxfId="177" priority="42" operator="equal">
      <formula>0</formula>
    </cfRule>
  </conditionalFormatting>
  <conditionalFormatting sqref="C60:O61">
    <cfRule type="cellIs" dxfId="176" priority="41" operator="equal">
      <formula>0</formula>
    </cfRule>
  </conditionalFormatting>
  <conditionalFormatting sqref="F110">
    <cfRule type="cellIs" dxfId="175" priority="40" operator="equal">
      <formula>0</formula>
    </cfRule>
  </conditionalFormatting>
  <conditionalFormatting sqref="F113">
    <cfRule type="cellIs" dxfId="174" priority="37" operator="equal">
      <formula>0</formula>
    </cfRule>
  </conditionalFormatting>
  <conditionalFormatting sqref="F116">
    <cfRule type="cellIs" dxfId="173" priority="36" operator="equal">
      <formula>0</formula>
    </cfRule>
  </conditionalFormatting>
  <conditionalFormatting sqref="C187:O187">
    <cfRule type="cellIs" dxfId="172" priority="35" operator="equal">
      <formula>0</formula>
    </cfRule>
  </conditionalFormatting>
  <conditionalFormatting sqref="C190:O190">
    <cfRule type="cellIs" dxfId="171" priority="34" operator="equal">
      <formula>0</formula>
    </cfRule>
  </conditionalFormatting>
  <conditionalFormatting sqref="F299">
    <cfRule type="cellIs" dxfId="170" priority="33" operator="equal">
      <formula>0</formula>
    </cfRule>
  </conditionalFormatting>
  <conditionalFormatting sqref="F302">
    <cfRule type="cellIs" dxfId="169" priority="32" operator="equal">
      <formula>0</formula>
    </cfRule>
  </conditionalFormatting>
  <conditionalFormatting sqref="N305">
    <cfRule type="cellIs" dxfId="168" priority="16" operator="equal">
      <formula>0</formula>
    </cfRule>
  </conditionalFormatting>
  <conditionalFormatting sqref="F305">
    <cfRule type="cellIs" dxfId="167" priority="20" operator="equal">
      <formula>0</formula>
    </cfRule>
  </conditionalFormatting>
  <conditionalFormatting sqref="H302">
    <cfRule type="cellIs" dxfId="166" priority="24" operator="equal">
      <formula>0</formula>
    </cfRule>
  </conditionalFormatting>
  <conditionalFormatting sqref="H299">
    <cfRule type="cellIs" dxfId="165" priority="28" operator="equal">
      <formula>0</formula>
    </cfRule>
  </conditionalFormatting>
  <conditionalFormatting sqref="J299">
    <cfRule type="cellIs" dxfId="164" priority="27" operator="equal">
      <formula>0</formula>
    </cfRule>
  </conditionalFormatting>
  <conditionalFormatting sqref="L299">
    <cfRule type="cellIs" dxfId="163" priority="26" operator="equal">
      <formula>0</formula>
    </cfRule>
  </conditionalFormatting>
  <conditionalFormatting sqref="N299">
    <cfRule type="cellIs" dxfId="162" priority="25" operator="equal">
      <formula>0</formula>
    </cfRule>
  </conditionalFormatting>
  <conditionalFormatting sqref="J302">
    <cfRule type="cellIs" dxfId="161" priority="23" operator="equal">
      <formula>0</formula>
    </cfRule>
  </conditionalFormatting>
  <conditionalFormatting sqref="L302">
    <cfRule type="cellIs" dxfId="160" priority="22" operator="equal">
      <formula>0</formula>
    </cfRule>
  </conditionalFormatting>
  <conditionalFormatting sqref="N302">
    <cfRule type="cellIs" dxfId="159" priority="21" operator="equal">
      <formula>0</formula>
    </cfRule>
  </conditionalFormatting>
  <conditionalFormatting sqref="H305">
    <cfRule type="cellIs" dxfId="158" priority="19" operator="equal">
      <formula>0</formula>
    </cfRule>
  </conditionalFormatting>
  <conditionalFormatting sqref="J305">
    <cfRule type="cellIs" dxfId="157" priority="18" operator="equal">
      <formula>0</formula>
    </cfRule>
  </conditionalFormatting>
  <conditionalFormatting sqref="L305">
    <cfRule type="cellIs" dxfId="156" priority="17" operator="equal">
      <formula>0</formula>
    </cfRule>
  </conditionalFormatting>
  <conditionalFormatting sqref="F308">
    <cfRule type="cellIs" dxfId="155" priority="15" operator="equal">
      <formula>0</formula>
    </cfRule>
  </conditionalFormatting>
  <conditionalFormatting sqref="H308">
    <cfRule type="cellIs" dxfId="154" priority="14" operator="equal">
      <formula>0</formula>
    </cfRule>
  </conditionalFormatting>
  <conditionalFormatting sqref="J308">
    <cfRule type="cellIs" dxfId="153" priority="13" operator="equal">
      <formula>0</formula>
    </cfRule>
  </conditionalFormatting>
  <conditionalFormatting sqref="L308">
    <cfRule type="cellIs" dxfId="152" priority="12" operator="equal">
      <formula>0</formula>
    </cfRule>
  </conditionalFormatting>
  <conditionalFormatting sqref="N308">
    <cfRule type="cellIs" dxfId="151" priority="11" operator="equal">
      <formula>0</formula>
    </cfRule>
  </conditionalFormatting>
  <conditionalFormatting sqref="F311">
    <cfRule type="cellIs" dxfId="150" priority="10" operator="equal">
      <formula>0</formula>
    </cfRule>
  </conditionalFormatting>
  <conditionalFormatting sqref="H311">
    <cfRule type="cellIs" dxfId="149" priority="9" operator="equal">
      <formula>0</formula>
    </cfRule>
  </conditionalFormatting>
  <conditionalFormatting sqref="J311">
    <cfRule type="cellIs" dxfId="148" priority="8" operator="equal">
      <formula>0</formula>
    </cfRule>
  </conditionalFormatting>
  <conditionalFormatting sqref="L311">
    <cfRule type="cellIs" dxfId="147" priority="7" operator="equal">
      <formula>0</formula>
    </cfRule>
  </conditionalFormatting>
  <conditionalFormatting sqref="N311">
    <cfRule type="cellIs" dxfId="146" priority="6" operator="equal">
      <formula>0</formula>
    </cfRule>
  </conditionalFormatting>
  <conditionalFormatting sqref="F314">
    <cfRule type="cellIs" dxfId="145" priority="5" operator="equal">
      <formula>0</formula>
    </cfRule>
  </conditionalFormatting>
  <conditionalFormatting sqref="H314">
    <cfRule type="cellIs" dxfId="144" priority="4" operator="equal">
      <formula>0</formula>
    </cfRule>
  </conditionalFormatting>
  <conditionalFormatting sqref="J314">
    <cfRule type="cellIs" dxfId="143" priority="3" operator="equal">
      <formula>0</formula>
    </cfRule>
  </conditionalFormatting>
  <conditionalFormatting sqref="L314">
    <cfRule type="cellIs" dxfId="142" priority="2" operator="equal">
      <formula>0</formula>
    </cfRule>
  </conditionalFormatting>
  <conditionalFormatting sqref="N314">
    <cfRule type="cellIs" dxfId="141" priority="1" operator="equal">
      <formula>0</formula>
    </cfRule>
  </conditionalFormatting>
  <pageMargins left="0.25" right="0.25" top="0.25" bottom="0.25" header="0.25" footer="0"/>
  <pageSetup scale="51" fitToHeight="0" orientation="portrait" r:id="rId1"/>
  <headerFooter>
    <oddHeader>&amp;C
&amp;D&amp;N</oddHeader>
  </headerFooter>
  <rowBreaks count="6" manualBreakCount="6">
    <brk id="88" max="16" man="1"/>
    <brk id="141" max="16" man="1"/>
    <brk id="215" max="16" man="1"/>
    <brk id="294" max="16" man="1"/>
    <brk id="363" max="16" man="1"/>
    <brk id="427" max="16" man="1"/>
  </rowBreaks>
  <colBreaks count="2" manualBreakCount="2">
    <brk id="7" max="447" man="1"/>
    <brk id="16" max="1048575" man="1"/>
  </colBreaks>
  <ignoredErrors>
    <ignoredError sqref="H382 E403:N403"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P350"/>
  <sheetViews>
    <sheetView showGridLines="0" topLeftCell="W1" workbookViewId="0">
      <pane ySplit="1" topLeftCell="A2" activePane="bottomLeft" state="frozen"/>
      <selection activeCell="B3" sqref="B3:P3"/>
      <selection pane="bottomLeft" activeCell="AC15" sqref="AC15"/>
    </sheetView>
  </sheetViews>
  <sheetFormatPr defaultColWidth="9.140625" defaultRowHeight="1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42" ht="100.5">
      <c r="A1" s="515" t="s">
        <v>154</v>
      </c>
      <c r="B1" s="515" t="s">
        <v>155</v>
      </c>
      <c r="C1" s="515" t="s">
        <v>225</v>
      </c>
      <c r="D1" s="515" t="s">
        <v>226</v>
      </c>
      <c r="E1" s="515" t="s">
        <v>227</v>
      </c>
      <c r="F1" s="515" t="s">
        <v>66</v>
      </c>
      <c r="G1" s="515" t="s">
        <v>425</v>
      </c>
      <c r="H1" s="515" t="s">
        <v>228</v>
      </c>
      <c r="I1" s="515" t="s">
        <v>229</v>
      </c>
      <c r="J1" s="515" t="s">
        <v>230</v>
      </c>
      <c r="K1" s="515" t="s">
        <v>231</v>
      </c>
      <c r="L1" s="515" t="s">
        <v>232</v>
      </c>
      <c r="M1" s="515" t="s">
        <v>233</v>
      </c>
      <c r="N1" s="515" t="s">
        <v>234</v>
      </c>
      <c r="O1" s="515" t="s">
        <v>235</v>
      </c>
      <c r="P1" s="515" t="s">
        <v>236</v>
      </c>
      <c r="Q1" s="515" t="s">
        <v>237</v>
      </c>
      <c r="R1" s="515" t="s">
        <v>238</v>
      </c>
      <c r="S1" s="515" t="s">
        <v>239</v>
      </c>
      <c r="T1" s="515" t="s">
        <v>240</v>
      </c>
      <c r="U1" s="515" t="s">
        <v>241</v>
      </c>
      <c r="V1" s="515" t="s">
        <v>242</v>
      </c>
      <c r="W1" s="515" t="s">
        <v>243</v>
      </c>
      <c r="X1" s="515" t="s">
        <v>244</v>
      </c>
      <c r="Y1" s="515" t="s">
        <v>245</v>
      </c>
      <c r="Z1" s="515" t="s">
        <v>246</v>
      </c>
      <c r="AA1" s="515" t="s">
        <v>247</v>
      </c>
      <c r="AB1" s="515" t="s">
        <v>248</v>
      </c>
      <c r="AC1" s="515" t="s">
        <v>249</v>
      </c>
      <c r="AD1" s="515" t="s">
        <v>250</v>
      </c>
      <c r="AE1" s="515" t="s">
        <v>251</v>
      </c>
      <c r="AF1" s="515" t="s">
        <v>252</v>
      </c>
      <c r="AG1" s="515" t="s">
        <v>253</v>
      </c>
      <c r="AH1" s="515" t="s">
        <v>890</v>
      </c>
      <c r="AI1" s="622" t="s">
        <v>1713</v>
      </c>
      <c r="AJ1" s="622" t="s">
        <v>1714</v>
      </c>
      <c r="AK1" s="622" t="s">
        <v>1715</v>
      </c>
      <c r="AL1" s="622" t="s">
        <v>1716</v>
      </c>
      <c r="AM1" s="622" t="s">
        <v>45</v>
      </c>
      <c r="AN1" s="515" t="s">
        <v>273</v>
      </c>
      <c r="AO1" s="515" t="s">
        <v>274</v>
      </c>
      <c r="AP1" s="516" t="s">
        <v>275</v>
      </c>
    </row>
    <row r="2" spans="1:4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row>
    <row r="3" spans="1:4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row>
    <row r="4" spans="1:4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row>
    <row r="5" spans="1:4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row>
    <row r="6" spans="1:4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row>
    <row r="7" spans="1:4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row>
    <row r="8" spans="1:4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row>
    <row r="9" spans="1:4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row>
    <row r="10" spans="1:4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row>
    <row r="11" spans="1:4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row>
    <row r="12" spans="1:4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row>
    <row r="13" spans="1:4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row>
    <row r="14" spans="1:4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row>
    <row r="15" spans="1:4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row>
    <row r="16" spans="1:4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row>
    <row r="17" spans="1:37"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row>
    <row r="18" spans="1:37"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row>
    <row r="19" spans="1:37"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row>
    <row r="20" spans="1:37"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row>
    <row r="21" spans="1:37"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row>
    <row r="22" spans="1:37"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row>
    <row r="23" spans="1:37"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row>
    <row r="24" spans="1:37"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row>
    <row r="25" spans="1:37"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row>
    <row r="26" spans="1:37"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row>
    <row r="27" spans="1:37"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row>
    <row r="28" spans="1:37"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row>
    <row r="29" spans="1:37"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row>
    <row r="30" spans="1:37"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row>
    <row r="31" spans="1:37"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row>
    <row r="32" spans="1:37"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row>
    <row r="33" spans="1:37"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row>
    <row r="34" spans="1:37"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row>
    <row r="35" spans="1:37"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row>
    <row r="36" spans="1:37"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row>
    <row r="37" spans="1:37"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row>
    <row r="38" spans="1:37"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row>
    <row r="39" spans="1:37"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row>
    <row r="40" spans="1:37"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row>
    <row r="41" spans="1:37"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row>
    <row r="42" spans="1:37"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row>
    <row r="43" spans="1:37"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row>
    <row r="44" spans="1:37"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row>
    <row r="45" spans="1:37"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row>
    <row r="46" spans="1:37"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row>
    <row r="47" spans="1:37"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row>
    <row r="48" spans="1:37"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row>
    <row r="49" spans="1:37"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row>
    <row r="50" spans="1:37"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row>
    <row r="51" spans="1:37"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row>
    <row r="52" spans="1:37"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row>
    <row r="53" spans="1:37"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row>
    <row r="54" spans="1:37"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row>
    <row r="55" spans="1:37"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row>
    <row r="56" spans="1:37"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row>
    <row r="57" spans="1:37"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row>
    <row r="58" spans="1:37"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row>
    <row r="59" spans="1:37"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row>
    <row r="60" spans="1:37"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row>
    <row r="61" spans="1:37"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row>
    <row r="62" spans="1:37"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row>
    <row r="63" spans="1:37"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row>
    <row r="64" spans="1:37"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row>
    <row r="65" spans="1:37"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row>
    <row r="66" spans="1:37"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row>
    <row r="67" spans="1:37"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row>
    <row r="68" spans="1:37"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row>
    <row r="69" spans="1:37"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row>
    <row r="70" spans="1:37"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row>
    <row r="71" spans="1:37"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row>
    <row r="72" spans="1:37"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row>
    <row r="73" spans="1:37"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row>
    <row r="74" spans="1:37"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row>
    <row r="75" spans="1:37"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row>
    <row r="76" spans="1:37"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row>
    <row r="77" spans="1:37"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row>
    <row r="78" spans="1:37"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row>
    <row r="79" spans="1:37"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row>
    <row r="80" spans="1:37"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row>
    <row r="81" spans="1:37"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row>
    <row r="82" spans="1:37"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row>
    <row r="83" spans="1:37"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row>
    <row r="84" spans="1:37"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row>
    <row r="85" spans="1:37"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row>
    <row r="86" spans="1:37"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row>
    <row r="87" spans="1:37"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row>
    <row r="88" spans="1:37"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row>
    <row r="89" spans="1:37"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row>
    <row r="90" spans="1:37"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row>
    <row r="91" spans="1:37"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row>
    <row r="92" spans="1:37"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row>
    <row r="93" spans="1:37"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row>
    <row r="94" spans="1:37"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row>
    <row r="95" spans="1:37"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row>
    <row r="96" spans="1:37"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row>
    <row r="97" spans="1:37"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row>
    <row r="98" spans="1:37"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row>
    <row r="99" spans="1:37"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row>
    <row r="100" spans="1:37"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row>
    <row r="101" spans="1:37"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row>
    <row r="102" spans="1:37"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row>
    <row r="103" spans="1:37"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row>
    <row r="104" spans="1:37"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row>
    <row r="105" spans="1:37"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row>
    <row r="106" spans="1:37"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row>
    <row r="107" spans="1:37"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row>
    <row r="108" spans="1:37"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row>
    <row r="109" spans="1:37"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row>
    <row r="110" spans="1:37"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row>
    <row r="111" spans="1:37"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row>
    <row r="112" spans="1:37"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row>
    <row r="113" spans="1:37"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row>
    <row r="114" spans="1:37"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row>
    <row r="115" spans="1:37"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row>
    <row r="116" spans="1:37"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row>
    <row r="117" spans="1:37"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row>
    <row r="118" spans="1:37"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row>
    <row r="119" spans="1:37"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row>
    <row r="120" spans="1:37"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row>
    <row r="121" spans="1:37"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row>
    <row r="122" spans="1:37"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row>
    <row r="123" spans="1:37"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row>
    <row r="124" spans="1:37"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row>
    <row r="125" spans="1:37"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row>
    <row r="126" spans="1:37"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row>
    <row r="127" spans="1:37"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row>
    <row r="128" spans="1:37"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row>
    <row r="129" spans="1:37"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row>
    <row r="130" spans="1:37"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row>
    <row r="131" spans="1:37"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row>
    <row r="132" spans="1:37"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row>
    <row r="133" spans="1:37"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row>
    <row r="134" spans="1:37"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row>
    <row r="135" spans="1:37"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row>
    <row r="136" spans="1:37"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row>
    <row r="137" spans="1:37"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row>
    <row r="138" spans="1:37"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row>
    <row r="139" spans="1:37"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row>
    <row r="140" spans="1:37"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row>
    <row r="141" spans="1:37"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row>
    <row r="142" spans="1:37"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row>
    <row r="143" spans="1:37"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row>
    <row r="144" spans="1:37"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row>
    <row r="145" spans="1:37"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row>
    <row r="146" spans="1:37"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row>
    <row r="147" spans="1:37"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row>
    <row r="148" spans="1:37"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row>
    <row r="149" spans="1:37"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row>
    <row r="150" spans="1:37" s="510" customFormat="1"/>
    <row r="151" spans="1:37" s="510" customFormat="1"/>
    <row r="152" spans="1:37" s="510" customFormat="1"/>
    <row r="153" spans="1:37" s="510" customFormat="1"/>
    <row r="154" spans="1:37" s="510" customFormat="1"/>
    <row r="155" spans="1:37" s="510" customFormat="1"/>
    <row r="156" spans="1:37" s="510" customFormat="1"/>
    <row r="157" spans="1:37" s="510" customFormat="1"/>
    <row r="158" spans="1:37" s="510" customFormat="1"/>
    <row r="159" spans="1:37" s="510" customFormat="1"/>
    <row r="160" spans="1:37"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42">
      <c r="A350" s="484">
        <f>A2</f>
        <v>0</v>
      </c>
      <c r="B350" s="484" t="s">
        <v>1757</v>
      </c>
      <c r="C350" s="484" t="s">
        <v>1757</v>
      </c>
      <c r="D350" s="484" t="s">
        <v>1757</v>
      </c>
      <c r="E350" s="484">
        <v>11111</v>
      </c>
      <c r="F350" s="484" t="s">
        <v>67</v>
      </c>
      <c r="G350" s="484">
        <f>SUM(G2:G349)</f>
        <v>0</v>
      </c>
      <c r="H350" s="484">
        <f t="shared" ref="H350:AM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164">
        <v>1</v>
      </c>
      <c r="AO350" s="164">
        <v>1</v>
      </c>
      <c r="AP350" s="164">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M350"/>
  <sheetViews>
    <sheetView showGridLines="0" topLeftCell="AZ1" workbookViewId="0">
      <pane ySplit="1" topLeftCell="A335" activePane="bottomLeft" state="frozen"/>
      <selection activeCell="B3" sqref="B3:P3"/>
      <selection pane="bottomLeft" activeCell="BL354" sqref="BL354"/>
    </sheetView>
  </sheetViews>
  <sheetFormatPr defaultColWidth="9" defaultRowHeight="1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9.42578125" style="164" bestFit="1" customWidth="1"/>
    <col min="61" max="61" width="7.140625" style="164" bestFit="1" customWidth="1"/>
    <col min="62" max="16384" width="9" style="164"/>
  </cols>
  <sheetData>
    <row r="1" spans="1:65" ht="29.25">
      <c r="A1" s="515" t="s">
        <v>154</v>
      </c>
      <c r="B1" s="515" t="s">
        <v>155</v>
      </c>
      <c r="C1" s="515" t="s">
        <v>225</v>
      </c>
      <c r="D1" s="515" t="s">
        <v>226</v>
      </c>
      <c r="E1" s="515" t="s">
        <v>227</v>
      </c>
      <c r="F1" s="515" t="s">
        <v>66</v>
      </c>
      <c r="G1" s="515" t="s">
        <v>2</v>
      </c>
      <c r="H1" s="515" t="s">
        <v>228</v>
      </c>
      <c r="I1" s="515" t="s">
        <v>229</v>
      </c>
      <c r="J1" s="515" t="s">
        <v>230</v>
      </c>
      <c r="K1" s="515" t="s">
        <v>231</v>
      </c>
      <c r="L1" s="515" t="s">
        <v>232</v>
      </c>
      <c r="M1" s="515" t="s">
        <v>233</v>
      </c>
      <c r="N1" s="515" t="s">
        <v>234</v>
      </c>
      <c r="O1" s="515" t="s">
        <v>235</v>
      </c>
      <c r="P1" s="515" t="s">
        <v>236</v>
      </c>
      <c r="Q1" s="515" t="s">
        <v>237</v>
      </c>
      <c r="R1" s="515" t="s">
        <v>238</v>
      </c>
      <c r="S1" s="515" t="s">
        <v>239</v>
      </c>
      <c r="T1" s="515" t="s">
        <v>1958</v>
      </c>
      <c r="U1" s="515" t="s">
        <v>241</v>
      </c>
      <c r="V1" s="515" t="s">
        <v>242</v>
      </c>
      <c r="W1" s="515" t="s">
        <v>243</v>
      </c>
      <c r="X1" s="515" t="s">
        <v>244</v>
      </c>
      <c r="Y1" s="515" t="s">
        <v>245</v>
      </c>
      <c r="Z1" s="515" t="s">
        <v>246</v>
      </c>
      <c r="AA1" s="515" t="s">
        <v>247</v>
      </c>
      <c r="AB1" s="515" t="s">
        <v>248</v>
      </c>
      <c r="AC1" s="515" t="s">
        <v>249</v>
      </c>
      <c r="AD1" s="515" t="s">
        <v>250</v>
      </c>
      <c r="AE1" s="515" t="s">
        <v>251</v>
      </c>
      <c r="AF1" s="515" t="s">
        <v>252</v>
      </c>
      <c r="AG1" s="515" t="s">
        <v>1957</v>
      </c>
      <c r="AH1" s="515" t="s">
        <v>254</v>
      </c>
      <c r="AI1" s="515" t="s">
        <v>255</v>
      </c>
      <c r="AJ1" s="515" t="s">
        <v>256</v>
      </c>
      <c r="AK1" s="515" t="s">
        <v>257</v>
      </c>
      <c r="AL1" s="515" t="s">
        <v>258</v>
      </c>
      <c r="AM1" s="515" t="s">
        <v>259</v>
      </c>
      <c r="AN1" s="515" t="s">
        <v>260</v>
      </c>
      <c r="AO1" s="515" t="s">
        <v>261</v>
      </c>
      <c r="AP1" s="515" t="s">
        <v>262</v>
      </c>
      <c r="AQ1" s="515" t="s">
        <v>263</v>
      </c>
      <c r="AR1" s="515" t="s">
        <v>264</v>
      </c>
      <c r="AS1" s="515" t="s">
        <v>265</v>
      </c>
      <c r="AT1" s="515" t="s">
        <v>266</v>
      </c>
      <c r="AU1" s="515" t="s">
        <v>267</v>
      </c>
      <c r="AV1" s="515" t="s">
        <v>268</v>
      </c>
      <c r="AW1" s="515" t="s">
        <v>269</v>
      </c>
      <c r="AX1" s="515" t="s">
        <v>270</v>
      </c>
      <c r="AY1" s="515" t="s">
        <v>271</v>
      </c>
      <c r="AZ1" s="515" t="s">
        <v>41</v>
      </c>
      <c r="BA1" s="515" t="s">
        <v>42</v>
      </c>
      <c r="BB1" s="515" t="s">
        <v>43</v>
      </c>
      <c r="BC1" s="515" t="s">
        <v>44</v>
      </c>
      <c r="BD1" s="515" t="s">
        <v>272</v>
      </c>
      <c r="BE1" s="515" t="s">
        <v>273</v>
      </c>
      <c r="BF1" s="515" t="s">
        <v>274</v>
      </c>
      <c r="BG1" s="747" t="s">
        <v>275</v>
      </c>
      <c r="BH1" s="757" t="s">
        <v>1959</v>
      </c>
      <c r="BI1" s="757" t="s">
        <v>1960</v>
      </c>
      <c r="BJ1" s="758" t="s">
        <v>1961</v>
      </c>
      <c r="BK1" s="757" t="s">
        <v>1962</v>
      </c>
      <c r="BL1" s="757" t="s">
        <v>1963</v>
      </c>
      <c r="BM1" s="758" t="s">
        <v>1964</v>
      </c>
    </row>
    <row r="2" spans="1:6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row>
    <row r="3" spans="1:6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row>
    <row r="4" spans="1:6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row>
    <row r="5" spans="1:6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row>
    <row r="6" spans="1:6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row>
    <row r="7" spans="1:6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row>
    <row r="8" spans="1:6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row>
    <row r="9" spans="1:6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row>
    <row r="10" spans="1:6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row>
    <row r="11" spans="1:6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row>
    <row r="12" spans="1:6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row>
    <row r="13" spans="1:6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row>
    <row r="14" spans="1:6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row>
    <row r="15" spans="1:6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row>
    <row r="16" spans="1:6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row>
    <row r="17" spans="1:59"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row>
    <row r="18" spans="1:59"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row>
    <row r="19" spans="1:59"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row>
    <row r="20" spans="1:59"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row>
    <row r="21" spans="1:59"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row>
    <row r="22" spans="1:59"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row>
    <row r="23" spans="1:59"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row>
    <row r="24" spans="1:59"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row>
    <row r="25" spans="1:59"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row>
    <row r="26" spans="1:59"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row>
    <row r="27" spans="1:59"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row>
    <row r="28" spans="1:59"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row>
    <row r="29" spans="1:59"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row>
    <row r="30" spans="1:59"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row>
    <row r="31" spans="1:59"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row>
    <row r="32" spans="1:59"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row>
    <row r="33" spans="1:59"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row>
    <row r="34" spans="1:59"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row>
    <row r="35" spans="1:59"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row>
    <row r="36" spans="1:59"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row>
    <row r="37" spans="1:59"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row>
    <row r="38" spans="1:59"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row>
    <row r="39" spans="1:59"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row>
    <row r="40" spans="1:59"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row>
    <row r="41" spans="1:59"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row>
    <row r="42" spans="1:59"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row>
    <row r="43" spans="1:59"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row>
    <row r="44" spans="1:59"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row>
    <row r="45" spans="1:59"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row>
    <row r="46" spans="1:59"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row>
    <row r="47" spans="1:59"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row>
    <row r="48" spans="1:59"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row>
    <row r="49" spans="1:59"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row>
    <row r="50" spans="1:59"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row>
    <row r="51" spans="1:59"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row>
    <row r="52" spans="1:59"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row>
    <row r="53" spans="1:59"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row>
    <row r="54" spans="1:59"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row>
    <row r="55" spans="1:59"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row>
    <row r="56" spans="1:59"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row>
    <row r="57" spans="1:59"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row>
    <row r="58" spans="1:59"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row>
    <row r="59" spans="1:59"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row>
    <row r="60" spans="1:59"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row>
    <row r="61" spans="1:59"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row>
    <row r="62" spans="1:59"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row>
    <row r="63" spans="1:59"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row>
    <row r="64" spans="1:59"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row>
    <row r="65" spans="1:59"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row>
    <row r="66" spans="1:59"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row>
    <row r="67" spans="1:59"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row>
    <row r="68" spans="1:59"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row>
    <row r="69" spans="1:59"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row>
    <row r="70" spans="1:59"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row>
    <row r="71" spans="1:59"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row>
    <row r="72" spans="1:59"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row>
    <row r="73" spans="1:59"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row>
    <row r="74" spans="1:59"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row>
    <row r="75" spans="1:59"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row>
    <row r="76" spans="1:59"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row>
    <row r="77" spans="1:59"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row>
    <row r="78" spans="1:59"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row>
    <row r="79" spans="1:59"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row>
    <row r="80" spans="1:59"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row>
    <row r="81" spans="1:59"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row>
    <row r="82" spans="1:59"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row>
    <row r="83" spans="1:59"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row>
    <row r="84" spans="1:59"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row>
    <row r="85" spans="1:59"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row>
    <row r="86" spans="1:59"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row>
    <row r="87" spans="1:59"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row>
    <row r="88" spans="1:59"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row>
    <row r="89" spans="1:59"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row>
    <row r="90" spans="1:59"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row>
    <row r="91" spans="1:59"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row>
    <row r="92" spans="1:59"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row>
    <row r="93" spans="1:59"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row>
    <row r="94" spans="1:59"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row>
    <row r="95" spans="1:59"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row>
    <row r="96" spans="1:59"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row>
    <row r="97" spans="1:59"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row>
    <row r="98" spans="1:59"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row>
    <row r="99" spans="1:59"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row>
    <row r="100" spans="1:59"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row>
    <row r="101" spans="1:59"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row>
    <row r="102" spans="1:59"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row>
    <row r="103" spans="1:59"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row>
    <row r="104" spans="1:59"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row>
    <row r="105" spans="1:59"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row>
    <row r="106" spans="1:59"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row>
    <row r="107" spans="1:59"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row>
    <row r="108" spans="1:59"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row>
    <row r="109" spans="1:59"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row>
    <row r="110" spans="1:59"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row>
    <row r="111" spans="1:59"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row>
    <row r="112" spans="1:59"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row>
    <row r="113" spans="1:59"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row>
    <row r="114" spans="1:59"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row>
    <row r="115" spans="1:59"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row>
    <row r="116" spans="1:59"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row>
    <row r="117" spans="1:59"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row>
    <row r="118" spans="1:59"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row>
    <row r="119" spans="1:59"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row>
    <row r="120" spans="1:59"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row>
    <row r="121" spans="1:59"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row>
    <row r="122" spans="1:59"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row>
    <row r="123" spans="1:59"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row>
    <row r="124" spans="1:59"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row>
    <row r="125" spans="1:59"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row>
    <row r="126" spans="1:59"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row>
    <row r="127" spans="1:59"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row>
    <row r="128" spans="1:59"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row>
    <row r="129" spans="1:59"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row>
    <row r="130" spans="1:59"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row>
    <row r="131" spans="1:59"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row>
    <row r="132" spans="1:59"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row>
    <row r="133" spans="1:59"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row>
    <row r="134" spans="1:59"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row>
    <row r="135" spans="1:59"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row>
    <row r="136" spans="1:59"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row>
    <row r="137" spans="1:59"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row>
    <row r="138" spans="1:59"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row>
    <row r="139" spans="1:59"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row>
    <row r="140" spans="1:59"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row>
    <row r="141" spans="1:59"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row>
    <row r="142" spans="1:59"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row>
    <row r="143" spans="1:59"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row>
    <row r="144" spans="1:59"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row>
    <row r="145" spans="1:59"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row>
    <row r="146" spans="1:59"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row>
    <row r="147" spans="1:59"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row>
    <row r="148" spans="1:59"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row>
    <row r="149" spans="1:59"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row>
    <row r="150" spans="1:59"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row>
    <row r="151" spans="1:59"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row>
    <row r="152" spans="1:59"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row>
    <row r="153" spans="1:59"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row>
    <row r="154" spans="1:59"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row>
    <row r="155" spans="1:59"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row>
    <row r="156" spans="1:59"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row>
    <row r="157" spans="1:59"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row>
    <row r="158" spans="1:59"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row>
    <row r="159" spans="1:59"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row>
    <row r="160" spans="1:59"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row>
    <row r="161" spans="1:59"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row>
    <row r="162" spans="1:59"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row>
    <row r="163" spans="1:59"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row>
    <row r="164" spans="1:59"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row>
    <row r="165" spans="1:59"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row>
    <row r="166" spans="1:59" s="510" customFormat="1"/>
    <row r="167" spans="1:59" s="510" customFormat="1"/>
    <row r="168" spans="1:59" s="510" customFormat="1"/>
    <row r="169" spans="1:59" s="510" customFormat="1"/>
    <row r="170" spans="1:59" s="510" customFormat="1"/>
    <row r="171" spans="1:59" s="510" customFormat="1"/>
    <row r="172" spans="1:59" s="510" customFormat="1"/>
    <row r="173" spans="1:59" s="510" customFormat="1"/>
    <row r="174" spans="1:59" s="510" customFormat="1"/>
    <row r="175" spans="1:59" s="510" customFormat="1"/>
    <row r="176" spans="1:59"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pans="1:34" s="510" customFormat="1"/>
    <row r="242" spans="1:34" s="510" customFormat="1"/>
    <row r="243" spans="1:34" s="510" customFormat="1"/>
    <row r="244" spans="1:34" s="510" customFormat="1"/>
    <row r="245" spans="1:34" s="510" customFormat="1"/>
    <row r="246" spans="1:34" s="510" customFormat="1"/>
    <row r="247" spans="1:34" s="510" customFormat="1"/>
    <row r="248" spans="1:34" s="510" customFormat="1"/>
    <row r="249" spans="1:34" s="510" customFormat="1"/>
    <row r="250" spans="1:34" s="525" customFormat="1">
      <c r="A250" s="524"/>
      <c r="B250" s="524"/>
      <c r="C250" s="524"/>
      <c r="D250" s="524"/>
      <c r="E250" s="524"/>
      <c r="F250" s="524"/>
      <c r="G250" s="524"/>
      <c r="H250" s="524"/>
      <c r="I250" s="524"/>
      <c r="J250" s="524"/>
      <c r="K250" s="524"/>
      <c r="L250" s="524"/>
      <c r="M250" s="524"/>
      <c r="N250" s="524"/>
      <c r="O250" s="524"/>
      <c r="P250" s="524"/>
      <c r="Q250" s="524"/>
      <c r="R250" s="524"/>
      <c r="S250" s="524"/>
      <c r="T250" s="524"/>
      <c r="U250" s="524"/>
      <c r="V250" s="524"/>
      <c r="W250" s="524"/>
      <c r="X250" s="524"/>
      <c r="Y250" s="524"/>
      <c r="Z250" s="524"/>
      <c r="AA250" s="524"/>
      <c r="AB250" s="524"/>
      <c r="AC250" s="524"/>
      <c r="AD250" s="524"/>
      <c r="AE250" s="524"/>
      <c r="AF250" s="524"/>
      <c r="AG250" s="524"/>
      <c r="AH250" s="524"/>
    </row>
    <row r="251" spans="1:34" s="510" customFormat="1"/>
    <row r="252" spans="1:34" s="510" customFormat="1"/>
    <row r="253" spans="1:34" s="510" customFormat="1"/>
    <row r="254" spans="1:34" s="510" customFormat="1"/>
    <row r="255" spans="1:34" s="510" customFormat="1"/>
    <row r="256" spans="1:34"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5">
      <c r="A350" s="484">
        <f>A2</f>
        <v>0</v>
      </c>
      <c r="B350" s="484" t="s">
        <v>1757</v>
      </c>
      <c r="C350" s="484" t="s">
        <v>1757</v>
      </c>
      <c r="D350" s="484" t="s">
        <v>1757</v>
      </c>
      <c r="E350" s="484">
        <v>11111</v>
      </c>
      <c r="F350" s="484" t="s">
        <v>67</v>
      </c>
      <c r="G350" s="484">
        <f>SUM(G2:G349)</f>
        <v>0</v>
      </c>
      <c r="H350" s="484">
        <f t="shared" ref="H350:BD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508">
        <f t="shared" si="0"/>
        <v>0</v>
      </c>
      <c r="BE350" s="514">
        <v>1</v>
      </c>
      <c r="BF350" s="514">
        <v>1</v>
      </c>
      <c r="BG350" s="514">
        <v>1</v>
      </c>
      <c r="BH350" s="508">
        <f t="shared" ref="BH350:BM350" si="1">SUM(BH2:BH349)</f>
        <v>0</v>
      </c>
      <c r="BI350" s="508">
        <f t="shared" si="1"/>
        <v>0</v>
      </c>
      <c r="BJ350" s="508">
        <f t="shared" si="1"/>
        <v>0</v>
      </c>
      <c r="BK350" s="508">
        <f t="shared" si="1"/>
        <v>0</v>
      </c>
      <c r="BL350" s="508">
        <f t="shared" si="1"/>
        <v>0</v>
      </c>
      <c r="BM350" s="508">
        <f t="shared" si="1"/>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R350"/>
  <sheetViews>
    <sheetView showGridLines="0" workbookViewId="0">
      <pane ySplit="1" topLeftCell="A2" activePane="bottomLeft" state="frozen"/>
      <selection activeCell="B3" sqref="B3:P3"/>
      <selection pane="bottomLeft" activeCell="M12" sqref="M12"/>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14" style="414" customWidth="1"/>
    <col min="8" max="8" width="13" style="414" customWidth="1"/>
    <col min="9" max="9" width="7.28515625" style="414" customWidth="1"/>
    <col min="10" max="11" width="8" style="414" customWidth="1"/>
    <col min="12" max="19" width="10.5703125" style="414" customWidth="1"/>
    <col min="20" max="20" width="8.5703125" style="414" customWidth="1"/>
    <col min="21" max="21" width="13.7109375" style="414" customWidth="1"/>
    <col min="22" max="22" width="8" style="414" customWidth="1"/>
    <col min="23" max="24" width="8.7109375" style="414" customWidth="1"/>
    <col min="25" max="32" width="11.28515625" style="414" customWidth="1"/>
    <col min="33" max="33" width="9.28515625" style="414" customWidth="1"/>
    <col min="34" max="34" width="8.7109375" style="414" customWidth="1"/>
    <col min="35" max="35" width="8" style="414" customWidth="1"/>
    <col min="36" max="36" width="23.28515625" style="414" customWidth="1"/>
    <col min="37" max="37" width="7.42578125" style="414" customWidth="1"/>
    <col min="38" max="38" width="47.42578125" style="414" bestFit="1" customWidth="1"/>
    <col min="39" max="39" width="33.7109375" style="700" customWidth="1"/>
    <col min="40" max="40" width="24.85546875" style="700" customWidth="1"/>
    <col min="41" max="41" width="21.85546875" style="700" customWidth="1"/>
    <col min="42" max="43" width="20.7109375" style="414" customWidth="1"/>
    <col min="44" max="44" width="23.7109375" style="414" customWidth="1"/>
    <col min="45" max="45" width="19.5703125" style="414" customWidth="1"/>
    <col min="46" max="16384" width="9.140625" style="414"/>
  </cols>
  <sheetData>
    <row r="1" spans="1:44">
      <c r="A1" s="526" t="s">
        <v>154</v>
      </c>
      <c r="B1" s="526" t="s">
        <v>155</v>
      </c>
      <c r="C1" s="526" t="s">
        <v>1177</v>
      </c>
      <c r="D1" s="526" t="s">
        <v>226</v>
      </c>
      <c r="E1" s="526" t="s">
        <v>227</v>
      </c>
      <c r="F1" s="526" t="s">
        <v>66</v>
      </c>
      <c r="G1" s="526" t="s">
        <v>2</v>
      </c>
      <c r="H1" s="526" t="s">
        <v>228</v>
      </c>
      <c r="I1" s="526" t="s">
        <v>229</v>
      </c>
      <c r="J1" s="526" t="s">
        <v>230</v>
      </c>
      <c r="K1" s="526" t="s">
        <v>231</v>
      </c>
      <c r="L1" s="526" t="s">
        <v>232</v>
      </c>
      <c r="M1" s="526" t="s">
        <v>233</v>
      </c>
      <c r="N1" s="526" t="s">
        <v>234</v>
      </c>
      <c r="O1" s="526" t="s">
        <v>235</v>
      </c>
      <c r="P1" s="526" t="s">
        <v>236</v>
      </c>
      <c r="Q1" s="526" t="s">
        <v>237</v>
      </c>
      <c r="R1" s="526" t="s">
        <v>238</v>
      </c>
      <c r="S1" s="526" t="s">
        <v>239</v>
      </c>
      <c r="T1" s="526" t="s">
        <v>240</v>
      </c>
      <c r="U1" s="526" t="s">
        <v>241</v>
      </c>
      <c r="V1" s="526" t="s">
        <v>242</v>
      </c>
      <c r="W1" s="526" t="s">
        <v>243</v>
      </c>
      <c r="X1" s="526" t="s">
        <v>244</v>
      </c>
      <c r="Y1" s="526" t="s">
        <v>245</v>
      </c>
      <c r="Z1" s="526" t="s">
        <v>246</v>
      </c>
      <c r="AA1" s="526" t="s">
        <v>247</v>
      </c>
      <c r="AB1" s="526" t="s">
        <v>248</v>
      </c>
      <c r="AC1" s="526" t="s">
        <v>249</v>
      </c>
      <c r="AD1" s="526" t="s">
        <v>250</v>
      </c>
      <c r="AE1" s="526" t="s">
        <v>251</v>
      </c>
      <c r="AF1" s="526" t="s">
        <v>252</v>
      </c>
      <c r="AG1" s="526" t="s">
        <v>253</v>
      </c>
      <c r="AH1" s="526" t="s">
        <v>41</v>
      </c>
      <c r="AI1" s="526" t="s">
        <v>42</v>
      </c>
      <c r="AJ1" s="526" t="s">
        <v>43</v>
      </c>
      <c r="AK1" s="526" t="s">
        <v>44</v>
      </c>
      <c r="AL1" s="526" t="s">
        <v>272</v>
      </c>
      <c r="AM1" s="767" t="s">
        <v>1969</v>
      </c>
      <c r="AN1" s="767" t="s">
        <v>1970</v>
      </c>
      <c r="AO1" s="767" t="s">
        <v>1971</v>
      </c>
      <c r="AP1" s="526" t="s">
        <v>273</v>
      </c>
      <c r="AQ1" s="526" t="s">
        <v>274</v>
      </c>
      <c r="AR1" s="527" t="s">
        <v>275</v>
      </c>
    </row>
    <row r="2" spans="1:44" s="510" customFormat="1">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row>
    <row r="3" spans="1:44" s="510" customFormat="1">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row>
    <row r="4" spans="1:44" s="510" customFormat="1">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row>
    <row r="5" spans="1:44" s="510" customFormat="1">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row>
    <row r="6" spans="1:44" s="510" customFormat="1">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row>
    <row r="7" spans="1:44" s="510" customFormat="1">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row>
    <row r="8" spans="1:44" s="510" customFormat="1">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row>
    <row r="9" spans="1:44" s="510" customFormat="1">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row>
    <row r="10" spans="1:44" s="510" customFormat="1">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row>
    <row r="11" spans="1:44" s="510" customFormat="1">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row>
    <row r="12" spans="1:44" s="510" customFormat="1">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row>
    <row r="13" spans="1:44" s="510" customFormat="1">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row>
    <row r="14" spans="1:44" s="510" customFormat="1">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row>
    <row r="15" spans="1:44" s="510" customFormat="1">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row>
    <row r="16" spans="1:44" s="510" customFormat="1">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row>
    <row r="17" spans="1:44" s="510" customFormat="1">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row>
    <row r="18" spans="1:44" s="510" customFormat="1">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row>
    <row r="19" spans="1:44" s="510" customFormat="1">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row>
    <row r="20" spans="1:44" s="510" customFormat="1">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row>
    <row r="21" spans="1:44" s="510" customFormat="1">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row>
    <row r="22" spans="1:44" s="510" customFormat="1">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row>
    <row r="23" spans="1:44" s="510" customFormat="1">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row>
    <row r="24" spans="1:44" s="510" customFormat="1">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row>
    <row r="25" spans="1:44" s="510" customFormat="1">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row>
    <row r="26" spans="1:44" s="510" customFormat="1">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row>
    <row r="27" spans="1:44" s="510" customFormat="1">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row>
    <row r="28" spans="1:44" s="510" customFormat="1">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row>
    <row r="29" spans="1:44" s="510" customFormat="1">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row>
    <row r="30" spans="1:44" s="510" customFormat="1">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row>
    <row r="31" spans="1:44" s="510" customFormat="1">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row>
    <row r="32" spans="1:44" s="510" customFormat="1">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row>
    <row r="33" spans="1:44" s="510" customFormat="1">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row>
    <row r="34" spans="1:44" s="510" customFormat="1">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row>
    <row r="35" spans="1:44" s="510" customFormat="1">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row>
    <row r="36" spans="1:44" s="510" customFormat="1">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row>
    <row r="37" spans="1:44" s="510" customFormat="1">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row>
    <row r="38" spans="1:44" s="510" customFormat="1">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row>
    <row r="39" spans="1:44" s="510" customFormat="1">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row>
    <row r="40" spans="1:44" s="510" customFormat="1">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row>
    <row r="41" spans="1:44" s="510" customFormat="1">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row>
    <row r="42" spans="1:44" s="510" customFormat="1">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row>
    <row r="43" spans="1:44" s="510" customFormat="1">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row>
    <row r="44" spans="1:44" s="510" customFormat="1">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row>
    <row r="45" spans="1:44" s="510" customFormat="1">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row>
    <row r="46" spans="1:44" s="510" customFormat="1">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row>
    <row r="47" spans="1:44" s="510" customFormat="1">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row>
    <row r="48" spans="1:44" s="510" customFormat="1">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row>
    <row r="49" spans="1:44" s="510" customFormat="1">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row>
    <row r="50" spans="1:44" s="510" customFormat="1">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row>
    <row r="51" spans="1:44" s="510" customFormat="1">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row>
    <row r="52" spans="1:44" s="510" customFormat="1">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row>
    <row r="53" spans="1:44" s="510" customFormat="1">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row>
    <row r="54" spans="1:44" s="510" customFormat="1">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row>
    <row r="55" spans="1:44" s="510" customFormat="1">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row>
    <row r="56" spans="1:44" s="510" customFormat="1">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row>
    <row r="57" spans="1:44" s="510" customFormat="1">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row>
    <row r="58" spans="1:44" s="510" customFormat="1">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row>
    <row r="59" spans="1:44" s="510" customFormat="1">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row>
    <row r="60" spans="1:44" s="510" customFormat="1">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row>
    <row r="61" spans="1:44" s="510" customFormat="1">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row>
    <row r="62" spans="1:44" s="510" customFormat="1">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row>
    <row r="63" spans="1:44" s="510" customFormat="1">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row>
    <row r="64" spans="1:44" s="510" customFormat="1">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row>
    <row r="65" spans="1:44" s="510" customFormat="1">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row>
    <row r="66" spans="1:44" s="510" customFormat="1">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row>
    <row r="67" spans="1:44" s="510" customFormat="1">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row>
    <row r="68" spans="1:44" s="510" customFormat="1">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row>
    <row r="69" spans="1:44" s="510" customFormat="1">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row>
    <row r="70" spans="1:44" s="510" customFormat="1">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row>
    <row r="71" spans="1:44" s="510" customFormat="1">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row>
    <row r="72" spans="1:44" s="510" customFormat="1">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row>
    <row r="73" spans="1:44" s="510" customFormat="1">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row>
    <row r="74" spans="1:44" s="510" customFormat="1">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row>
    <row r="75" spans="1:44" s="510" customFormat="1">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row>
    <row r="76" spans="1:44" s="510" customFormat="1">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row>
    <row r="77" spans="1:44" s="510" customFormat="1">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row>
    <row r="78" spans="1:44" s="510" customFormat="1">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row>
    <row r="79" spans="1:44" s="510" customFormat="1">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row>
    <row r="80" spans="1:44" s="510" customFormat="1">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row>
    <row r="81" spans="1:44" s="510" customFormat="1">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row>
    <row r="82" spans="1:44" s="510" customFormat="1">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row>
    <row r="83" spans="1:44" s="510" customFormat="1">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row>
    <row r="84" spans="1:44" s="510" customFormat="1"/>
    <row r="85" spans="1:44" s="510" customFormat="1"/>
    <row r="86" spans="1:44" s="510" customFormat="1"/>
    <row r="87" spans="1:44" s="510" customFormat="1"/>
    <row r="88" spans="1:44" s="510" customFormat="1"/>
    <row r="89" spans="1:44" s="510" customFormat="1"/>
    <row r="90" spans="1:44" s="510" customFormat="1"/>
    <row r="91" spans="1:44" s="510" customFormat="1"/>
    <row r="92" spans="1:44" s="510" customFormat="1"/>
    <row r="93" spans="1:44" s="510" customFormat="1"/>
    <row r="94" spans="1:44" s="510" customFormat="1"/>
    <row r="95" spans="1:44" s="510" customFormat="1"/>
    <row r="96" spans="1:44"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44">
      <c r="A350" s="484">
        <f>A2</f>
        <v>0</v>
      </c>
      <c r="B350" s="484" t="s">
        <v>1757</v>
      </c>
      <c r="C350" s="484" t="s">
        <v>1757</v>
      </c>
      <c r="D350" s="484" t="s">
        <v>1757</v>
      </c>
      <c r="E350" s="484">
        <v>11111</v>
      </c>
      <c r="F350" s="484" t="s">
        <v>67</v>
      </c>
      <c r="G350" s="484">
        <f>SUM(G2:G349)</f>
        <v>0</v>
      </c>
      <c r="H350" s="484">
        <f t="shared" ref="H350:AO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508">
        <f t="shared" si="0"/>
        <v>0</v>
      </c>
      <c r="AM350" s="508">
        <f t="shared" si="0"/>
        <v>0</v>
      </c>
      <c r="AN350" s="508">
        <f t="shared" si="0"/>
        <v>0</v>
      </c>
      <c r="AO350" s="508">
        <f t="shared" si="0"/>
        <v>0</v>
      </c>
      <c r="AP350" s="513">
        <v>1</v>
      </c>
      <c r="AQ350" s="513">
        <v>1</v>
      </c>
      <c r="AR350" s="513">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NV350"/>
  <sheetViews>
    <sheetView showGridLines="0" topLeftCell="LX1" workbookViewId="0">
      <pane ySplit="1" topLeftCell="A2" activePane="bottomLeft" state="frozen"/>
      <selection activeCell="B3" sqref="B3:P3"/>
      <selection pane="bottomLeft" activeCell="NJ1" sqref="NJ1"/>
    </sheetView>
  </sheetViews>
  <sheetFormatPr defaultColWidth="9.140625" defaultRowHeight="15"/>
  <cols>
    <col min="1" max="1" width="12" style="414" bestFit="1" customWidth="1"/>
    <col min="2" max="3" width="17.42578125" style="414" bestFit="1" customWidth="1"/>
    <col min="4" max="4" width="19.28515625" style="414" bestFit="1" customWidth="1"/>
    <col min="5" max="5" width="6" style="414" bestFit="1" customWidth="1"/>
    <col min="6" max="6" width="4.140625" style="414" bestFit="1" customWidth="1"/>
    <col min="7" max="7" width="4" style="414" bestFit="1" customWidth="1"/>
    <col min="8" max="78" width="3.140625" style="414" bestFit="1" customWidth="1"/>
    <col min="79" max="79" width="4" style="414" bestFit="1" customWidth="1"/>
    <col min="80" max="92" width="3.140625" style="414" bestFit="1" customWidth="1"/>
    <col min="93" max="93" width="3.7109375" style="414" bestFit="1" customWidth="1"/>
    <col min="94" max="94" width="4" style="414" bestFit="1" customWidth="1"/>
    <col min="95" max="122" width="3.140625" style="414" bestFit="1" customWidth="1"/>
    <col min="123" max="123" width="3.7109375" style="414" bestFit="1" customWidth="1"/>
    <col min="124" max="124" width="5.5703125" style="414" bestFit="1" customWidth="1"/>
    <col min="125" max="136" width="3.140625" style="414" bestFit="1" customWidth="1"/>
    <col min="137" max="138" width="5.5703125" style="414" bestFit="1" customWidth="1"/>
    <col min="139" max="150" width="3.140625" style="414" bestFit="1" customWidth="1"/>
    <col min="151" max="151" width="5.5703125" style="414" bestFit="1" customWidth="1"/>
    <col min="152" max="210" width="3.140625" style="414" bestFit="1" customWidth="1"/>
    <col min="211" max="223" width="5.5703125" style="414" bestFit="1" customWidth="1"/>
    <col min="224" max="224" width="8" style="414" bestFit="1" customWidth="1"/>
    <col min="225" max="238" width="5.5703125" style="414" bestFit="1" customWidth="1"/>
    <col min="239" max="239" width="3.140625" style="414" bestFit="1" customWidth="1"/>
    <col min="240" max="267" width="5.5703125" style="414" bestFit="1" customWidth="1"/>
    <col min="268" max="268" width="3.140625" style="414" bestFit="1" customWidth="1"/>
    <col min="269" max="269" width="5.5703125" style="414" bestFit="1" customWidth="1"/>
    <col min="270" max="272" width="3.140625" style="414" bestFit="1" customWidth="1"/>
    <col min="273" max="280" width="5.5703125" style="414" bestFit="1" customWidth="1"/>
    <col min="281" max="281" width="3.140625" style="414" bestFit="1" customWidth="1"/>
    <col min="282" max="283" width="5.5703125" style="414" bestFit="1" customWidth="1"/>
    <col min="284" max="286" width="3.140625" style="414" bestFit="1" customWidth="1"/>
    <col min="287" max="294" width="5.5703125" style="414" bestFit="1" customWidth="1"/>
    <col min="295" max="295" width="3.140625" style="414" bestFit="1" customWidth="1"/>
    <col min="296" max="296" width="5.5703125" style="414" bestFit="1" customWidth="1"/>
    <col min="297" max="297" width="3.140625" style="414" bestFit="1" customWidth="1"/>
    <col min="298" max="298" width="5.5703125" style="414" bestFit="1" customWidth="1"/>
    <col min="299" max="310" width="3.140625" style="414" bestFit="1" customWidth="1"/>
    <col min="311" max="312" width="5.5703125" style="414" bestFit="1" customWidth="1"/>
    <col min="313" max="324" width="3.140625" style="414" bestFit="1" customWidth="1"/>
    <col min="325" max="325" width="5.5703125" style="414" bestFit="1" customWidth="1"/>
    <col min="326" max="358" width="3.140625" style="414" bestFit="1" customWidth="1"/>
    <col min="359" max="386" width="3.85546875" style="414" bestFit="1" customWidth="1"/>
    <col min="387" max="16384" width="9.140625" style="414"/>
  </cols>
  <sheetData>
    <row r="1" spans="1:386" s="489" customFormat="1" ht="153" customHeight="1">
      <c r="A1" s="529" t="s">
        <v>154</v>
      </c>
      <c r="B1" s="528" t="s">
        <v>155</v>
      </c>
      <c r="C1" s="528" t="s">
        <v>225</v>
      </c>
      <c r="D1" s="528" t="s">
        <v>226</v>
      </c>
      <c r="E1" s="528" t="s">
        <v>227</v>
      </c>
      <c r="F1" s="528" t="s">
        <v>66</v>
      </c>
      <c r="G1" s="528" t="s">
        <v>2</v>
      </c>
      <c r="H1" s="528" t="s">
        <v>1618</v>
      </c>
      <c r="I1" s="528" t="s">
        <v>1617</v>
      </c>
      <c r="J1" s="528" t="s">
        <v>1616</v>
      </c>
      <c r="K1" s="528" t="s">
        <v>1615</v>
      </c>
      <c r="L1" s="528" t="s">
        <v>1614</v>
      </c>
      <c r="M1" s="528" t="s">
        <v>1613</v>
      </c>
      <c r="N1" s="528" t="s">
        <v>1612</v>
      </c>
      <c r="O1" s="528" t="s">
        <v>1611</v>
      </c>
      <c r="P1" s="528" t="s">
        <v>1610</v>
      </c>
      <c r="Q1" s="528" t="s">
        <v>1609</v>
      </c>
      <c r="R1" s="528" t="s">
        <v>1608</v>
      </c>
      <c r="S1" s="528" t="s">
        <v>1607</v>
      </c>
      <c r="T1" s="528" t="s">
        <v>1606</v>
      </c>
      <c r="U1" s="528" t="s">
        <v>1605</v>
      </c>
      <c r="V1" s="528" t="s">
        <v>1604</v>
      </c>
      <c r="W1" s="528" t="s">
        <v>1603</v>
      </c>
      <c r="X1" s="528" t="s">
        <v>1602</v>
      </c>
      <c r="Y1" s="528" t="s">
        <v>1601</v>
      </c>
      <c r="Z1" s="528" t="s">
        <v>1600</v>
      </c>
      <c r="AA1" s="528" t="s">
        <v>1599</v>
      </c>
      <c r="AB1" s="528" t="s">
        <v>1598</v>
      </c>
      <c r="AC1" s="528" t="s">
        <v>1597</v>
      </c>
      <c r="AD1" s="528" t="s">
        <v>1596</v>
      </c>
      <c r="AE1" s="528" t="s">
        <v>1595</v>
      </c>
      <c r="AF1" s="528" t="s">
        <v>1594</v>
      </c>
      <c r="AG1" s="528" t="s">
        <v>1593</v>
      </c>
      <c r="AH1" s="528" t="s">
        <v>1592</v>
      </c>
      <c r="AI1" s="528" t="s">
        <v>1591</v>
      </c>
      <c r="AJ1" s="528" t="s">
        <v>1590</v>
      </c>
      <c r="AK1" s="528" t="s">
        <v>1589</v>
      </c>
      <c r="AL1" s="528" t="s">
        <v>1588</v>
      </c>
      <c r="AM1" s="528" t="s">
        <v>1587</v>
      </c>
      <c r="AN1" s="528" t="s">
        <v>1586</v>
      </c>
      <c r="AO1" s="528" t="s">
        <v>1585</v>
      </c>
      <c r="AP1" s="528" t="s">
        <v>1584</v>
      </c>
      <c r="AQ1" s="528" t="s">
        <v>1583</v>
      </c>
      <c r="AR1" s="528" t="s">
        <v>1582</v>
      </c>
      <c r="AS1" s="528" t="s">
        <v>1581</v>
      </c>
      <c r="AT1" s="528" t="s">
        <v>1580</v>
      </c>
      <c r="AU1" s="528" t="s">
        <v>1579</v>
      </c>
      <c r="AV1" s="528" t="s">
        <v>1578</v>
      </c>
      <c r="AW1" s="528" t="s">
        <v>1577</v>
      </c>
      <c r="AX1" s="528" t="s">
        <v>1576</v>
      </c>
      <c r="AY1" s="528" t="s">
        <v>1575</v>
      </c>
      <c r="AZ1" s="528" t="s">
        <v>1574</v>
      </c>
      <c r="BA1" s="528" t="s">
        <v>1573</v>
      </c>
      <c r="BB1" s="528" t="s">
        <v>1572</v>
      </c>
      <c r="BC1" s="528" t="s">
        <v>1571</v>
      </c>
      <c r="BD1" s="528" t="s">
        <v>1570</v>
      </c>
      <c r="BE1" s="528" t="s">
        <v>1569</v>
      </c>
      <c r="BF1" s="528" t="s">
        <v>1568</v>
      </c>
      <c r="BG1" s="528" t="s">
        <v>1567</v>
      </c>
      <c r="BH1" s="528" t="s">
        <v>1566</v>
      </c>
      <c r="BI1" s="528" t="s">
        <v>1565</v>
      </c>
      <c r="BJ1" s="528" t="s">
        <v>1564</v>
      </c>
      <c r="BK1" s="528" t="s">
        <v>1563</v>
      </c>
      <c r="BL1" s="528" t="s">
        <v>1562</v>
      </c>
      <c r="BM1" s="528" t="s">
        <v>1561</v>
      </c>
      <c r="BN1" s="528" t="s">
        <v>1560</v>
      </c>
      <c r="BO1" s="528" t="s">
        <v>1559</v>
      </c>
      <c r="BP1" s="528" t="s">
        <v>1558</v>
      </c>
      <c r="BQ1" s="528" t="s">
        <v>1557</v>
      </c>
      <c r="BR1" s="528" t="s">
        <v>1556</v>
      </c>
      <c r="BS1" s="528" t="s">
        <v>1555</v>
      </c>
      <c r="BT1" s="528" t="s">
        <v>1554</v>
      </c>
      <c r="BU1" s="528" t="s">
        <v>1553</v>
      </c>
      <c r="BV1" s="528" t="s">
        <v>1552</v>
      </c>
      <c r="BW1" s="528" t="s">
        <v>1551</v>
      </c>
      <c r="BX1" s="528" t="s">
        <v>1550</v>
      </c>
      <c r="BY1" s="528" t="s">
        <v>1549</v>
      </c>
      <c r="BZ1" s="528" t="s">
        <v>1548</v>
      </c>
      <c r="CA1" s="528" t="s">
        <v>1547</v>
      </c>
      <c r="CB1" s="528" t="s">
        <v>1546</v>
      </c>
      <c r="CC1" s="528" t="s">
        <v>1545</v>
      </c>
      <c r="CD1" s="528" t="s">
        <v>1544</v>
      </c>
      <c r="CE1" s="528" t="s">
        <v>1543</v>
      </c>
      <c r="CF1" s="528" t="s">
        <v>1542</v>
      </c>
      <c r="CG1" s="528" t="s">
        <v>1541</v>
      </c>
      <c r="CH1" s="528" t="s">
        <v>1540</v>
      </c>
      <c r="CI1" s="528" t="s">
        <v>1539</v>
      </c>
      <c r="CJ1" s="528" t="s">
        <v>1538</v>
      </c>
      <c r="CK1" s="528" t="s">
        <v>1537</v>
      </c>
      <c r="CL1" s="528" t="s">
        <v>1536</v>
      </c>
      <c r="CM1" s="528" t="s">
        <v>1535</v>
      </c>
      <c r="CN1" s="528" t="s">
        <v>1534</v>
      </c>
      <c r="CO1" s="528" t="s">
        <v>1533</v>
      </c>
      <c r="CP1" s="528" t="s">
        <v>1532</v>
      </c>
      <c r="CQ1" s="528" t="s">
        <v>1531</v>
      </c>
      <c r="CR1" s="528" t="s">
        <v>1530</v>
      </c>
      <c r="CS1" s="528" t="s">
        <v>1529</v>
      </c>
      <c r="CT1" s="528" t="s">
        <v>1528</v>
      </c>
      <c r="CU1" s="528" t="s">
        <v>1527</v>
      </c>
      <c r="CV1" s="528" t="s">
        <v>1526</v>
      </c>
      <c r="CW1" s="528" t="s">
        <v>1525</v>
      </c>
      <c r="CX1" s="528" t="s">
        <v>1524</v>
      </c>
      <c r="CY1" s="528" t="s">
        <v>1523</v>
      </c>
      <c r="CZ1" s="528" t="s">
        <v>1522</v>
      </c>
      <c r="DA1" s="528" t="s">
        <v>1521</v>
      </c>
      <c r="DB1" s="528" t="s">
        <v>1520</v>
      </c>
      <c r="DC1" s="528" t="s">
        <v>1519</v>
      </c>
      <c r="DD1" s="528" t="s">
        <v>1518</v>
      </c>
      <c r="DE1" s="528" t="s">
        <v>1517</v>
      </c>
      <c r="DF1" s="528" t="s">
        <v>1516</v>
      </c>
      <c r="DG1" s="528" t="s">
        <v>1515</v>
      </c>
      <c r="DH1" s="528" t="s">
        <v>1514</v>
      </c>
      <c r="DI1" s="528" t="s">
        <v>1513</v>
      </c>
      <c r="DJ1" s="528" t="s">
        <v>1512</v>
      </c>
      <c r="DK1" s="528" t="s">
        <v>1511</v>
      </c>
      <c r="DL1" s="528" t="s">
        <v>1510</v>
      </c>
      <c r="DM1" s="528" t="s">
        <v>1509</v>
      </c>
      <c r="DN1" s="528" t="s">
        <v>1508</v>
      </c>
      <c r="DO1" s="528" t="s">
        <v>1507</v>
      </c>
      <c r="DP1" s="528" t="s">
        <v>1506</v>
      </c>
      <c r="DQ1" s="528" t="s">
        <v>1505</v>
      </c>
      <c r="DR1" s="528" t="s">
        <v>1504</v>
      </c>
      <c r="DS1" s="528" t="s">
        <v>1503</v>
      </c>
      <c r="DT1" s="528" t="s">
        <v>1502</v>
      </c>
      <c r="DU1" s="528" t="s">
        <v>1501</v>
      </c>
      <c r="DV1" s="528" t="s">
        <v>1500</v>
      </c>
      <c r="DW1" s="528" t="s">
        <v>1499</v>
      </c>
      <c r="DX1" s="528" t="s">
        <v>1498</v>
      </c>
      <c r="DY1" s="528" t="s">
        <v>1497</v>
      </c>
      <c r="DZ1" s="528" t="s">
        <v>1496</v>
      </c>
      <c r="EA1" s="528" t="s">
        <v>1495</v>
      </c>
      <c r="EB1" s="528" t="s">
        <v>1494</v>
      </c>
      <c r="EC1" s="528" t="s">
        <v>1493</v>
      </c>
      <c r="ED1" s="528" t="s">
        <v>1492</v>
      </c>
      <c r="EE1" s="528" t="s">
        <v>1491</v>
      </c>
      <c r="EF1" s="528" t="s">
        <v>1490</v>
      </c>
      <c r="EG1" s="528" t="s">
        <v>1489</v>
      </c>
      <c r="EH1" s="528" t="s">
        <v>1488</v>
      </c>
      <c r="EI1" s="528" t="s">
        <v>1487</v>
      </c>
      <c r="EJ1" s="528" t="s">
        <v>1486</v>
      </c>
      <c r="EK1" s="528" t="s">
        <v>1485</v>
      </c>
      <c r="EL1" s="528" t="s">
        <v>1484</v>
      </c>
      <c r="EM1" s="528" t="s">
        <v>1483</v>
      </c>
      <c r="EN1" s="528" t="s">
        <v>1482</v>
      </c>
      <c r="EO1" s="528" t="s">
        <v>1481</v>
      </c>
      <c r="EP1" s="528" t="s">
        <v>1480</v>
      </c>
      <c r="EQ1" s="528" t="s">
        <v>1479</v>
      </c>
      <c r="ER1" s="528" t="s">
        <v>1478</v>
      </c>
      <c r="ES1" s="528" t="s">
        <v>1477</v>
      </c>
      <c r="ET1" s="528" t="s">
        <v>1476</v>
      </c>
      <c r="EU1" s="528" t="s">
        <v>1475</v>
      </c>
      <c r="EV1" s="528" t="s">
        <v>1474</v>
      </c>
      <c r="EW1" s="528" t="s">
        <v>1473</v>
      </c>
      <c r="EX1" s="528" t="s">
        <v>1472</v>
      </c>
      <c r="EY1" s="528" t="s">
        <v>1471</v>
      </c>
      <c r="EZ1" s="528" t="s">
        <v>1470</v>
      </c>
      <c r="FA1" s="528" t="s">
        <v>1469</v>
      </c>
      <c r="FB1" s="528" t="s">
        <v>1468</v>
      </c>
      <c r="FC1" s="528" t="s">
        <v>1467</v>
      </c>
      <c r="FD1" s="528" t="s">
        <v>1466</v>
      </c>
      <c r="FE1" s="528" t="s">
        <v>1465</v>
      </c>
      <c r="FF1" s="528" t="s">
        <v>1464</v>
      </c>
      <c r="FG1" s="528" t="s">
        <v>1463</v>
      </c>
      <c r="FH1" s="528" t="s">
        <v>1462</v>
      </c>
      <c r="FI1" s="528" t="s">
        <v>1461</v>
      </c>
      <c r="FJ1" s="528" t="s">
        <v>1460</v>
      </c>
      <c r="FK1" s="528" t="s">
        <v>1459</v>
      </c>
      <c r="FL1" s="528" t="s">
        <v>1458</v>
      </c>
      <c r="FM1" s="528" t="s">
        <v>1457</v>
      </c>
      <c r="FN1" s="528" t="s">
        <v>1456</v>
      </c>
      <c r="FO1" s="528" t="s">
        <v>1455</v>
      </c>
      <c r="FP1" s="528" t="s">
        <v>1454</v>
      </c>
      <c r="FQ1" s="528" t="s">
        <v>1453</v>
      </c>
      <c r="FR1" s="528" t="s">
        <v>1452</v>
      </c>
      <c r="FS1" s="528" t="s">
        <v>1451</v>
      </c>
      <c r="FT1" s="528" t="s">
        <v>1450</v>
      </c>
      <c r="FU1" s="528" t="s">
        <v>1449</v>
      </c>
      <c r="FV1" s="528" t="s">
        <v>1448</v>
      </c>
      <c r="FW1" s="528" t="s">
        <v>1447</v>
      </c>
      <c r="FX1" s="528" t="s">
        <v>1446</v>
      </c>
      <c r="FY1" s="528" t="s">
        <v>1445</v>
      </c>
      <c r="FZ1" s="528" t="s">
        <v>1444</v>
      </c>
      <c r="GA1" s="528" t="s">
        <v>1443</v>
      </c>
      <c r="GB1" s="528" t="s">
        <v>1442</v>
      </c>
      <c r="GC1" s="528" t="s">
        <v>1441</v>
      </c>
      <c r="GD1" s="528" t="s">
        <v>1440</v>
      </c>
      <c r="GE1" s="528" t="s">
        <v>1439</v>
      </c>
      <c r="GF1" s="528" t="s">
        <v>1438</v>
      </c>
      <c r="GG1" s="528" t="s">
        <v>1437</v>
      </c>
      <c r="GH1" s="528" t="s">
        <v>1436</v>
      </c>
      <c r="GI1" s="528" t="s">
        <v>1435</v>
      </c>
      <c r="GJ1" s="528" t="s">
        <v>1434</v>
      </c>
      <c r="GK1" s="528" t="s">
        <v>1433</v>
      </c>
      <c r="GL1" s="528" t="s">
        <v>1432</v>
      </c>
      <c r="GM1" s="528" t="s">
        <v>1431</v>
      </c>
      <c r="GN1" s="528" t="s">
        <v>1430</v>
      </c>
      <c r="GO1" s="528" t="s">
        <v>1429</v>
      </c>
      <c r="GP1" s="528" t="s">
        <v>1428</v>
      </c>
      <c r="GQ1" s="528" t="s">
        <v>1427</v>
      </c>
      <c r="GR1" s="528" t="s">
        <v>1426</v>
      </c>
      <c r="GS1" s="528" t="s">
        <v>1425</v>
      </c>
      <c r="GT1" s="528" t="s">
        <v>1424</v>
      </c>
      <c r="GU1" s="528" t="s">
        <v>1423</v>
      </c>
      <c r="GV1" s="528" t="s">
        <v>1422</v>
      </c>
      <c r="GW1" s="528" t="s">
        <v>1421</v>
      </c>
      <c r="GX1" s="528" t="s">
        <v>1420</v>
      </c>
      <c r="GY1" s="528" t="s">
        <v>1419</v>
      </c>
      <c r="GZ1" s="528" t="s">
        <v>1418</v>
      </c>
      <c r="HA1" s="528" t="s">
        <v>1417</v>
      </c>
      <c r="HB1" s="528" t="s">
        <v>1416</v>
      </c>
      <c r="HC1" s="528" t="s">
        <v>1415</v>
      </c>
      <c r="HD1" s="528" t="s">
        <v>1414</v>
      </c>
      <c r="HE1" s="528" t="s">
        <v>1413</v>
      </c>
      <c r="HF1" s="528" t="s">
        <v>1412</v>
      </c>
      <c r="HG1" s="528" t="s">
        <v>1411</v>
      </c>
      <c r="HH1" s="528" t="s">
        <v>1410</v>
      </c>
      <c r="HI1" s="528" t="s">
        <v>1409</v>
      </c>
      <c r="HJ1" s="528" t="s">
        <v>1408</v>
      </c>
      <c r="HK1" s="528" t="s">
        <v>1407</v>
      </c>
      <c r="HL1" s="528" t="s">
        <v>1406</v>
      </c>
      <c r="HM1" s="528" t="s">
        <v>1405</v>
      </c>
      <c r="HN1" s="528" t="s">
        <v>1404</v>
      </c>
      <c r="HO1" s="528" t="s">
        <v>1403</v>
      </c>
      <c r="HP1" s="528" t="s">
        <v>1402</v>
      </c>
      <c r="HQ1" s="528" t="s">
        <v>1401</v>
      </c>
      <c r="HR1" s="528" t="s">
        <v>1400</v>
      </c>
      <c r="HS1" s="528" t="s">
        <v>1399</v>
      </c>
      <c r="HT1" s="528" t="s">
        <v>1398</v>
      </c>
      <c r="HU1" s="528" t="s">
        <v>1397</v>
      </c>
      <c r="HV1" s="528" t="s">
        <v>1396</v>
      </c>
      <c r="HW1" s="528" t="s">
        <v>1395</v>
      </c>
      <c r="HX1" s="528" t="s">
        <v>1394</v>
      </c>
      <c r="HY1" s="528" t="s">
        <v>1393</v>
      </c>
      <c r="HZ1" s="528" t="s">
        <v>1392</v>
      </c>
      <c r="IA1" s="528" t="s">
        <v>1391</v>
      </c>
      <c r="IB1" s="528" t="s">
        <v>1390</v>
      </c>
      <c r="IC1" s="528" t="s">
        <v>1389</v>
      </c>
      <c r="ID1" s="528" t="s">
        <v>1388</v>
      </c>
      <c r="IE1" s="528" t="s">
        <v>1387</v>
      </c>
      <c r="IF1" s="528" t="s">
        <v>1386</v>
      </c>
      <c r="IG1" s="528" t="s">
        <v>1385</v>
      </c>
      <c r="IH1" s="528" t="s">
        <v>1384</v>
      </c>
      <c r="II1" s="528" t="s">
        <v>1383</v>
      </c>
      <c r="IJ1" s="528" t="s">
        <v>1382</v>
      </c>
      <c r="IK1" s="528" t="s">
        <v>1381</v>
      </c>
      <c r="IL1" s="528" t="s">
        <v>1380</v>
      </c>
      <c r="IM1" s="528" t="s">
        <v>1379</v>
      </c>
      <c r="IN1" s="528" t="s">
        <v>1378</v>
      </c>
      <c r="IO1" s="528" t="s">
        <v>1377</v>
      </c>
      <c r="IP1" s="528" t="s">
        <v>1376</v>
      </c>
      <c r="IQ1" s="528" t="s">
        <v>1375</v>
      </c>
      <c r="IR1" s="528" t="s">
        <v>1374</v>
      </c>
      <c r="IS1" s="528" t="s">
        <v>1373</v>
      </c>
      <c r="IT1" s="528" t="s">
        <v>1372</v>
      </c>
      <c r="IU1" s="528" t="s">
        <v>1371</v>
      </c>
      <c r="IV1" s="528" t="s">
        <v>1370</v>
      </c>
      <c r="IW1" s="528" t="s">
        <v>1369</v>
      </c>
      <c r="IX1" s="528" t="s">
        <v>1368</v>
      </c>
      <c r="IY1" s="528" t="s">
        <v>1367</v>
      </c>
      <c r="IZ1" s="528" t="s">
        <v>1366</v>
      </c>
      <c r="JA1" s="528" t="s">
        <v>1365</v>
      </c>
      <c r="JB1" s="528" t="s">
        <v>1364</v>
      </c>
      <c r="JC1" s="528" t="s">
        <v>1363</v>
      </c>
      <c r="JD1" s="528" t="s">
        <v>1362</v>
      </c>
      <c r="JE1" s="528" t="s">
        <v>1361</v>
      </c>
      <c r="JF1" s="528" t="s">
        <v>1360</v>
      </c>
      <c r="JG1" s="528" t="s">
        <v>1359</v>
      </c>
      <c r="JH1" s="528" t="s">
        <v>1358</v>
      </c>
      <c r="JI1" s="528" t="s">
        <v>1357</v>
      </c>
      <c r="JJ1" s="528" t="s">
        <v>1356</v>
      </c>
      <c r="JK1" s="528" t="s">
        <v>1355</v>
      </c>
      <c r="JL1" s="528" t="s">
        <v>1354</v>
      </c>
      <c r="JM1" s="528" t="s">
        <v>1353</v>
      </c>
      <c r="JN1" s="528" t="s">
        <v>1352</v>
      </c>
      <c r="JO1" s="528" t="s">
        <v>1351</v>
      </c>
      <c r="JP1" s="528" t="s">
        <v>1350</v>
      </c>
      <c r="JQ1" s="528" t="s">
        <v>1349</v>
      </c>
      <c r="JR1" s="528" t="s">
        <v>1348</v>
      </c>
      <c r="JS1" s="528" t="s">
        <v>1347</v>
      </c>
      <c r="JT1" s="528" t="s">
        <v>1346</v>
      </c>
      <c r="JU1" s="528" t="s">
        <v>1345</v>
      </c>
      <c r="JV1" s="528" t="s">
        <v>1344</v>
      </c>
      <c r="JW1" s="528" t="s">
        <v>1343</v>
      </c>
      <c r="JX1" s="528" t="s">
        <v>1342</v>
      </c>
      <c r="JY1" s="528" t="s">
        <v>1341</v>
      </c>
      <c r="JZ1" s="528" t="s">
        <v>1340</v>
      </c>
      <c r="KA1" s="528" t="s">
        <v>1339</v>
      </c>
      <c r="KB1" s="528" t="s">
        <v>1338</v>
      </c>
      <c r="KC1" s="528" t="s">
        <v>1337</v>
      </c>
      <c r="KD1" s="528" t="s">
        <v>1336</v>
      </c>
      <c r="KE1" s="528" t="s">
        <v>1335</v>
      </c>
      <c r="KF1" s="528" t="s">
        <v>1334</v>
      </c>
      <c r="KG1" s="528" t="s">
        <v>1333</v>
      </c>
      <c r="KH1" s="528" t="s">
        <v>1332</v>
      </c>
      <c r="KI1" s="528" t="s">
        <v>1331</v>
      </c>
      <c r="KJ1" s="528" t="s">
        <v>1330</v>
      </c>
      <c r="KK1" s="528" t="s">
        <v>1329</v>
      </c>
      <c r="KL1" s="528" t="s">
        <v>1328</v>
      </c>
      <c r="KM1" s="528" t="s">
        <v>1327</v>
      </c>
      <c r="KN1" s="528" t="s">
        <v>1326</v>
      </c>
      <c r="KO1" s="528" t="s">
        <v>1325</v>
      </c>
      <c r="KP1" s="528" t="s">
        <v>1324</v>
      </c>
      <c r="KQ1" s="528" t="s">
        <v>1323</v>
      </c>
      <c r="KR1" s="528" t="s">
        <v>1322</v>
      </c>
      <c r="KS1" s="528" t="s">
        <v>1321</v>
      </c>
      <c r="KT1" s="528" t="s">
        <v>1320</v>
      </c>
      <c r="KU1" s="528" t="s">
        <v>1319</v>
      </c>
      <c r="KV1" s="528" t="s">
        <v>1318</v>
      </c>
      <c r="KW1" s="528" t="s">
        <v>1317</v>
      </c>
      <c r="KX1" s="528" t="s">
        <v>1316</v>
      </c>
      <c r="KY1" s="528" t="s">
        <v>1315</v>
      </c>
      <c r="KZ1" s="528" t="s">
        <v>1314</v>
      </c>
      <c r="LA1" s="528" t="s">
        <v>1313</v>
      </c>
      <c r="LB1" s="528" t="s">
        <v>1312</v>
      </c>
      <c r="LC1" s="528" t="s">
        <v>1311</v>
      </c>
      <c r="LD1" s="528" t="s">
        <v>1310</v>
      </c>
      <c r="LE1" s="528" t="s">
        <v>1309</v>
      </c>
      <c r="LF1" s="528" t="s">
        <v>1308</v>
      </c>
      <c r="LG1" s="528" t="s">
        <v>1307</v>
      </c>
      <c r="LH1" s="528" t="s">
        <v>1306</v>
      </c>
      <c r="LI1" s="528" t="s">
        <v>1305</v>
      </c>
      <c r="LJ1" s="528" t="s">
        <v>1304</v>
      </c>
      <c r="LK1" s="528" t="s">
        <v>1303</v>
      </c>
      <c r="LL1" s="528" t="s">
        <v>1302</v>
      </c>
      <c r="LM1" s="528" t="s">
        <v>1301</v>
      </c>
      <c r="LN1" s="528" t="s">
        <v>1300</v>
      </c>
      <c r="LO1" s="528" t="s">
        <v>1299</v>
      </c>
      <c r="LP1" s="528" t="s">
        <v>1298</v>
      </c>
      <c r="LQ1" s="528" t="s">
        <v>1297</v>
      </c>
      <c r="LR1" s="528" t="s">
        <v>1296</v>
      </c>
      <c r="LS1" s="528" t="s">
        <v>1295</v>
      </c>
      <c r="LT1" s="528" t="s">
        <v>1294</v>
      </c>
      <c r="LU1" s="528" t="s">
        <v>1293</v>
      </c>
      <c r="LV1" s="528" t="s">
        <v>1292</v>
      </c>
      <c r="LW1" s="528" t="s">
        <v>1291</v>
      </c>
      <c r="LX1" s="528" t="s">
        <v>1290</v>
      </c>
      <c r="LY1" s="528" t="s">
        <v>1289</v>
      </c>
      <c r="LZ1" s="528" t="s">
        <v>1288</v>
      </c>
      <c r="MA1" s="528" t="s">
        <v>1287</v>
      </c>
      <c r="MB1" s="528" t="s">
        <v>1286</v>
      </c>
      <c r="MC1" s="528" t="s">
        <v>1285</v>
      </c>
      <c r="MD1" s="528" t="s">
        <v>1284</v>
      </c>
      <c r="ME1" s="528" t="s">
        <v>1283</v>
      </c>
      <c r="MF1" s="528" t="s">
        <v>1282</v>
      </c>
      <c r="MG1" s="528" t="s">
        <v>1281</v>
      </c>
      <c r="MH1" s="528" t="s">
        <v>1280</v>
      </c>
      <c r="MI1" s="528" t="s">
        <v>1279</v>
      </c>
      <c r="MJ1" s="528" t="s">
        <v>1278</v>
      </c>
      <c r="MK1" s="528" t="s">
        <v>1277</v>
      </c>
      <c r="ML1" s="528" t="s">
        <v>1276</v>
      </c>
      <c r="MM1" s="528" t="s">
        <v>1275</v>
      </c>
      <c r="MN1" s="528" t="s">
        <v>1274</v>
      </c>
      <c r="MO1" s="528" t="s">
        <v>1273</v>
      </c>
      <c r="MP1" s="528" t="s">
        <v>1272</v>
      </c>
      <c r="MQ1" s="528" t="s">
        <v>1271</v>
      </c>
      <c r="MR1" s="769" t="s">
        <v>1979</v>
      </c>
      <c r="MS1" s="769" t="s">
        <v>1980</v>
      </c>
      <c r="MT1" s="769" t="s">
        <v>1981</v>
      </c>
      <c r="MU1" s="769" t="s">
        <v>1982</v>
      </c>
      <c r="MV1" s="769" t="s">
        <v>1983</v>
      </c>
      <c r="MW1" s="769" t="s">
        <v>1984</v>
      </c>
      <c r="MX1" s="769" t="s">
        <v>1985</v>
      </c>
      <c r="MY1" s="769" t="s">
        <v>1986</v>
      </c>
      <c r="MZ1" s="769" t="s">
        <v>1987</v>
      </c>
      <c r="NA1" s="769" t="s">
        <v>1988</v>
      </c>
      <c r="NB1" s="769" t="s">
        <v>1989</v>
      </c>
      <c r="NC1" s="769" t="s">
        <v>1990</v>
      </c>
      <c r="ND1" s="769" t="s">
        <v>1991</v>
      </c>
      <c r="NE1" s="769" t="s">
        <v>1992</v>
      </c>
      <c r="NF1" s="769" t="s">
        <v>1993</v>
      </c>
      <c r="NG1" s="769" t="s">
        <v>1994</v>
      </c>
      <c r="NH1" s="769" t="s">
        <v>1995</v>
      </c>
      <c r="NI1" s="769" t="s">
        <v>1996</v>
      </c>
      <c r="NJ1" s="769" t="s">
        <v>1997</v>
      </c>
      <c r="NK1" s="769" t="s">
        <v>1998</v>
      </c>
      <c r="NL1" s="769" t="s">
        <v>1999</v>
      </c>
      <c r="NM1" s="769" t="s">
        <v>2000</v>
      </c>
      <c r="NN1" s="769" t="s">
        <v>2001</v>
      </c>
      <c r="NO1" s="769" t="s">
        <v>2002</v>
      </c>
      <c r="NP1" s="769" t="s">
        <v>2003</v>
      </c>
      <c r="NQ1" s="769" t="s">
        <v>2004</v>
      </c>
      <c r="NR1" s="769" t="s">
        <v>2005</v>
      </c>
      <c r="NS1" s="769" t="s">
        <v>2006</v>
      </c>
      <c r="NT1" s="528" t="s">
        <v>273</v>
      </c>
      <c r="NU1" s="528" t="s">
        <v>274</v>
      </c>
      <c r="NV1" s="768" t="s">
        <v>275</v>
      </c>
    </row>
    <row r="2" spans="1:386" s="510" customFormat="1">
      <c r="A2" s="565"/>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c r="FA2" s="562"/>
      <c r="FB2" s="562"/>
      <c r="FC2" s="562"/>
      <c r="FD2" s="562"/>
      <c r="FE2" s="562"/>
      <c r="FF2" s="562"/>
      <c r="FG2" s="562"/>
      <c r="FH2" s="562"/>
      <c r="FI2" s="562"/>
      <c r="FJ2" s="562"/>
      <c r="FK2" s="562"/>
      <c r="FL2" s="562"/>
      <c r="FM2" s="562"/>
      <c r="FN2" s="562"/>
      <c r="FO2" s="562"/>
      <c r="FP2" s="562"/>
      <c r="FQ2" s="562"/>
      <c r="FR2" s="562"/>
      <c r="FS2" s="562"/>
      <c r="FT2" s="562"/>
      <c r="FU2" s="562"/>
      <c r="FV2" s="562"/>
      <c r="FW2" s="562"/>
      <c r="FX2" s="562"/>
      <c r="FY2" s="562"/>
      <c r="FZ2" s="562"/>
      <c r="GA2" s="562"/>
      <c r="GB2" s="562"/>
      <c r="GC2" s="562"/>
      <c r="GD2" s="562"/>
      <c r="GE2" s="562"/>
      <c r="GF2" s="562"/>
      <c r="GG2" s="562"/>
      <c r="GH2" s="562"/>
      <c r="GI2" s="562"/>
      <c r="GJ2" s="562"/>
      <c r="GK2" s="562"/>
      <c r="GL2" s="562"/>
      <c r="GM2" s="562"/>
      <c r="GN2" s="562"/>
      <c r="GO2" s="562"/>
      <c r="GP2" s="562"/>
      <c r="GQ2" s="562"/>
      <c r="GR2" s="562"/>
      <c r="GS2" s="562"/>
      <c r="GT2" s="562"/>
      <c r="GU2" s="562"/>
      <c r="GV2" s="562"/>
      <c r="GW2" s="562"/>
      <c r="GX2" s="562"/>
      <c r="GY2" s="562"/>
      <c r="GZ2" s="562"/>
      <c r="HA2" s="562"/>
      <c r="HB2" s="562"/>
      <c r="HC2" s="562"/>
      <c r="HD2" s="562"/>
      <c r="HE2" s="562"/>
      <c r="HF2" s="562"/>
      <c r="HG2" s="562"/>
      <c r="HH2" s="562"/>
      <c r="HI2" s="562"/>
      <c r="HJ2" s="562"/>
      <c r="HK2" s="562"/>
      <c r="HL2" s="562"/>
      <c r="HM2" s="562"/>
      <c r="HN2" s="562"/>
      <c r="HO2" s="562"/>
      <c r="HP2" s="562"/>
      <c r="HQ2" s="562"/>
      <c r="HR2" s="562"/>
      <c r="HS2" s="562"/>
      <c r="HT2" s="562"/>
      <c r="HU2" s="562"/>
      <c r="HV2" s="562"/>
      <c r="HW2" s="562"/>
      <c r="HX2" s="562"/>
      <c r="HY2" s="562"/>
      <c r="HZ2" s="562"/>
      <c r="IA2" s="562"/>
      <c r="IB2" s="562"/>
      <c r="IC2" s="562"/>
      <c r="ID2" s="562"/>
      <c r="IE2" s="562"/>
      <c r="IF2" s="562"/>
      <c r="IG2" s="562"/>
      <c r="IH2" s="562"/>
      <c r="II2" s="562"/>
      <c r="IJ2" s="562"/>
      <c r="IK2" s="562"/>
      <c r="IL2" s="562"/>
      <c r="IM2" s="562"/>
      <c r="IN2" s="562"/>
      <c r="IO2" s="562"/>
      <c r="IP2" s="562"/>
      <c r="IQ2" s="562"/>
      <c r="IR2" s="562"/>
      <c r="IS2" s="562"/>
      <c r="IT2" s="562"/>
      <c r="IU2" s="562"/>
      <c r="IV2" s="562"/>
      <c r="IW2" s="562"/>
      <c r="IX2" s="562"/>
      <c r="IY2" s="562"/>
      <c r="IZ2" s="562"/>
      <c r="JA2" s="562"/>
      <c r="JB2" s="562"/>
      <c r="JC2" s="562"/>
      <c r="JD2" s="562"/>
      <c r="JE2" s="562"/>
      <c r="JF2" s="562"/>
      <c r="JG2" s="562"/>
      <c r="JH2" s="562"/>
      <c r="JI2" s="562"/>
      <c r="JJ2" s="562"/>
      <c r="JK2" s="562"/>
      <c r="JL2" s="562"/>
      <c r="JM2" s="562"/>
      <c r="JN2" s="562"/>
      <c r="JO2" s="562"/>
      <c r="JP2" s="562"/>
      <c r="JQ2" s="562"/>
      <c r="JR2" s="562"/>
      <c r="JS2" s="562"/>
      <c r="JT2" s="562"/>
      <c r="JU2" s="562"/>
      <c r="JV2" s="562"/>
      <c r="JW2" s="562"/>
      <c r="JX2" s="562"/>
      <c r="JY2" s="562"/>
      <c r="JZ2" s="562"/>
      <c r="KA2" s="562"/>
      <c r="KB2" s="562"/>
      <c r="KC2" s="562"/>
      <c r="KD2" s="562"/>
      <c r="KE2" s="562"/>
      <c r="KF2" s="562"/>
      <c r="KG2" s="562"/>
      <c r="KH2" s="562"/>
      <c r="KI2" s="562"/>
      <c r="KJ2" s="562"/>
      <c r="KK2" s="562"/>
      <c r="KL2" s="562"/>
      <c r="KM2" s="562"/>
      <c r="KN2" s="562"/>
      <c r="KO2" s="562"/>
      <c r="KP2" s="562"/>
      <c r="KQ2" s="562"/>
      <c r="KR2" s="562"/>
      <c r="KS2" s="562"/>
      <c r="KT2" s="562"/>
      <c r="KU2" s="562"/>
      <c r="KV2" s="562"/>
      <c r="KW2" s="562"/>
      <c r="KX2" s="562"/>
      <c r="KY2" s="562"/>
      <c r="KZ2" s="562"/>
      <c r="LA2" s="562"/>
      <c r="LB2" s="562"/>
      <c r="LC2" s="562"/>
      <c r="LD2" s="562"/>
      <c r="LE2" s="562"/>
      <c r="LF2" s="562"/>
      <c r="LG2" s="562"/>
      <c r="LH2" s="562"/>
      <c r="LI2" s="562"/>
      <c r="LJ2" s="562"/>
      <c r="LK2" s="562"/>
      <c r="LL2" s="562"/>
      <c r="LM2" s="562"/>
      <c r="LN2" s="562"/>
      <c r="LO2" s="562"/>
      <c r="LP2" s="562"/>
      <c r="LQ2" s="562"/>
      <c r="LR2" s="562"/>
      <c r="LS2" s="562"/>
      <c r="LT2" s="562"/>
      <c r="LU2" s="562"/>
      <c r="LV2" s="562"/>
      <c r="LW2" s="562"/>
      <c r="LX2" s="562"/>
      <c r="LY2" s="562"/>
      <c r="LZ2" s="562"/>
      <c r="MA2" s="562"/>
      <c r="MB2" s="562"/>
      <c r="MC2" s="562"/>
      <c r="MD2" s="562"/>
      <c r="ME2" s="562"/>
      <c r="MF2" s="562"/>
      <c r="MG2" s="562"/>
      <c r="MH2" s="562"/>
      <c r="MI2" s="562"/>
      <c r="MJ2" s="562"/>
      <c r="MK2" s="562"/>
      <c r="ML2" s="562"/>
      <c r="MM2" s="562"/>
      <c r="MN2" s="562"/>
      <c r="MO2" s="562"/>
      <c r="MP2" s="562"/>
      <c r="MQ2" s="562"/>
      <c r="MR2" s="562"/>
      <c r="MS2" s="562"/>
      <c r="MT2" s="562"/>
    </row>
    <row r="3" spans="1:386" s="510" customFormat="1">
      <c r="A3" s="565"/>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c r="BJ3" s="563"/>
      <c r="BK3" s="563"/>
      <c r="BL3" s="563"/>
      <c r="BM3" s="563"/>
      <c r="BN3" s="563"/>
      <c r="BO3" s="563"/>
      <c r="BP3" s="563"/>
      <c r="BQ3" s="563"/>
      <c r="BR3" s="563"/>
      <c r="BS3" s="563"/>
      <c r="BT3" s="563"/>
      <c r="BU3" s="563"/>
      <c r="BV3" s="563"/>
      <c r="BW3" s="563"/>
      <c r="BX3" s="563"/>
      <c r="BY3" s="563"/>
      <c r="BZ3" s="563"/>
      <c r="CA3" s="563"/>
      <c r="CB3" s="563"/>
      <c r="CC3" s="563"/>
      <c r="CD3" s="563"/>
      <c r="CE3" s="563"/>
      <c r="CF3" s="563"/>
      <c r="CG3" s="563"/>
      <c r="CH3" s="563"/>
      <c r="CI3" s="563"/>
      <c r="CJ3" s="563"/>
      <c r="CK3" s="563"/>
      <c r="CL3" s="563"/>
      <c r="CM3" s="563"/>
      <c r="CN3" s="563"/>
      <c r="CO3" s="563"/>
      <c r="CP3" s="563"/>
      <c r="CQ3" s="563"/>
      <c r="CR3" s="563"/>
      <c r="CS3" s="563"/>
      <c r="CT3" s="563"/>
      <c r="CU3" s="563"/>
      <c r="CV3" s="563"/>
      <c r="CW3" s="563"/>
      <c r="CX3" s="563"/>
      <c r="CY3" s="563"/>
      <c r="CZ3" s="563"/>
      <c r="DA3" s="563"/>
      <c r="DB3" s="563"/>
      <c r="DC3" s="563"/>
      <c r="DD3" s="563"/>
      <c r="DE3" s="563"/>
      <c r="DF3" s="563"/>
      <c r="DG3" s="563"/>
      <c r="DH3" s="563"/>
      <c r="DI3" s="563"/>
      <c r="DJ3" s="563"/>
      <c r="DK3" s="563"/>
      <c r="DL3" s="563"/>
      <c r="DM3" s="563"/>
      <c r="DN3" s="563"/>
      <c r="DO3" s="563"/>
      <c r="DP3" s="563"/>
      <c r="DQ3" s="563"/>
      <c r="DR3" s="563"/>
      <c r="DS3" s="563"/>
      <c r="DT3" s="563"/>
      <c r="DU3" s="563"/>
      <c r="DV3" s="563"/>
      <c r="DW3" s="563"/>
      <c r="DX3" s="563"/>
      <c r="DY3" s="563"/>
      <c r="DZ3" s="563"/>
      <c r="EA3" s="563"/>
      <c r="EB3" s="563"/>
      <c r="EC3" s="563"/>
      <c r="ED3" s="563"/>
      <c r="EE3" s="563"/>
      <c r="EF3" s="563"/>
      <c r="EG3" s="563"/>
      <c r="EH3" s="563"/>
      <c r="EI3" s="563"/>
      <c r="EJ3" s="563"/>
      <c r="EK3" s="563"/>
      <c r="EL3" s="563"/>
      <c r="EM3" s="563"/>
      <c r="EN3" s="563"/>
      <c r="EO3" s="563"/>
      <c r="EP3" s="563"/>
      <c r="EQ3" s="563"/>
      <c r="ER3" s="563"/>
      <c r="ES3" s="563"/>
      <c r="ET3" s="563"/>
      <c r="EU3" s="563"/>
      <c r="EV3" s="563"/>
      <c r="EW3" s="563"/>
      <c r="EX3" s="563"/>
      <c r="EY3" s="563"/>
      <c r="EZ3" s="563"/>
      <c r="FA3" s="563"/>
      <c r="FB3" s="563"/>
      <c r="FC3" s="563"/>
      <c r="FD3" s="563"/>
      <c r="FE3" s="563"/>
      <c r="FF3" s="563"/>
      <c r="FG3" s="563"/>
      <c r="FH3" s="563"/>
      <c r="FI3" s="563"/>
      <c r="FJ3" s="563"/>
      <c r="FK3" s="563"/>
      <c r="FL3" s="563"/>
      <c r="FM3" s="563"/>
      <c r="FN3" s="563"/>
      <c r="FO3" s="563"/>
      <c r="FP3" s="563"/>
      <c r="FQ3" s="563"/>
      <c r="FR3" s="563"/>
      <c r="FS3" s="563"/>
      <c r="FT3" s="563"/>
      <c r="FU3" s="563"/>
      <c r="FV3" s="563"/>
      <c r="FW3" s="563"/>
      <c r="FX3" s="563"/>
      <c r="FY3" s="563"/>
      <c r="FZ3" s="563"/>
      <c r="GA3" s="563"/>
      <c r="GB3" s="563"/>
      <c r="GC3" s="563"/>
      <c r="GD3" s="563"/>
      <c r="GE3" s="563"/>
      <c r="GF3" s="563"/>
      <c r="GG3" s="563"/>
      <c r="GH3" s="563"/>
      <c r="GI3" s="563"/>
      <c r="GJ3" s="563"/>
      <c r="GK3" s="563"/>
      <c r="GL3" s="563"/>
      <c r="GM3" s="563"/>
      <c r="GN3" s="563"/>
      <c r="GO3" s="563"/>
      <c r="GP3" s="563"/>
      <c r="GQ3" s="563"/>
      <c r="GR3" s="563"/>
      <c r="GS3" s="563"/>
      <c r="GT3" s="563"/>
      <c r="GU3" s="563"/>
      <c r="GV3" s="563"/>
      <c r="GW3" s="563"/>
      <c r="GX3" s="563"/>
      <c r="GY3" s="563"/>
      <c r="GZ3" s="563"/>
      <c r="HA3" s="563"/>
      <c r="HB3" s="563"/>
      <c r="HC3" s="563"/>
      <c r="HD3" s="563"/>
      <c r="HE3" s="563"/>
      <c r="HF3" s="563"/>
      <c r="HG3" s="563"/>
      <c r="HH3" s="563"/>
      <c r="HI3" s="563"/>
      <c r="HJ3" s="563"/>
      <c r="HK3" s="563"/>
      <c r="HL3" s="563"/>
      <c r="HM3" s="563"/>
      <c r="HN3" s="563"/>
      <c r="HO3" s="563"/>
      <c r="HP3" s="563"/>
      <c r="HQ3" s="563"/>
      <c r="HR3" s="563"/>
      <c r="HS3" s="563"/>
      <c r="HT3" s="563"/>
      <c r="HU3" s="563"/>
      <c r="HV3" s="563"/>
      <c r="HW3" s="563"/>
      <c r="HX3" s="563"/>
      <c r="HY3" s="563"/>
      <c r="HZ3" s="563"/>
      <c r="IA3" s="563"/>
      <c r="IB3" s="563"/>
      <c r="IC3" s="563"/>
      <c r="ID3" s="563"/>
      <c r="IE3" s="563"/>
      <c r="IF3" s="563"/>
      <c r="IG3" s="563"/>
      <c r="IH3" s="563"/>
      <c r="II3" s="563"/>
      <c r="IJ3" s="563"/>
      <c r="IK3" s="563"/>
      <c r="IL3" s="563"/>
      <c r="IM3" s="563"/>
      <c r="IN3" s="563"/>
      <c r="IO3" s="563"/>
      <c r="IP3" s="563"/>
      <c r="IQ3" s="563"/>
      <c r="IR3" s="563"/>
      <c r="IS3" s="563"/>
      <c r="IT3" s="563"/>
      <c r="IU3" s="563"/>
      <c r="IV3" s="563"/>
      <c r="IW3" s="563"/>
      <c r="IX3" s="563"/>
      <c r="IY3" s="563"/>
      <c r="IZ3" s="563"/>
      <c r="JA3" s="563"/>
      <c r="JB3" s="563"/>
      <c r="JC3" s="563"/>
      <c r="JD3" s="563"/>
      <c r="JE3" s="563"/>
      <c r="JF3" s="563"/>
      <c r="JG3" s="563"/>
      <c r="JH3" s="563"/>
      <c r="JI3" s="563"/>
      <c r="JJ3" s="563"/>
      <c r="JK3" s="563"/>
      <c r="JL3" s="563"/>
      <c r="JM3" s="563"/>
      <c r="JN3" s="563"/>
      <c r="JO3" s="563"/>
      <c r="JP3" s="563"/>
      <c r="JQ3" s="563"/>
      <c r="JR3" s="563"/>
      <c r="JS3" s="563"/>
      <c r="JT3" s="563"/>
      <c r="JU3" s="563"/>
      <c r="JV3" s="563"/>
      <c r="JW3" s="563"/>
      <c r="JX3" s="563"/>
      <c r="JY3" s="563"/>
      <c r="JZ3" s="563"/>
      <c r="KA3" s="563"/>
      <c r="KB3" s="563"/>
      <c r="KC3" s="563"/>
      <c r="KD3" s="563"/>
      <c r="KE3" s="563"/>
      <c r="KF3" s="563"/>
      <c r="KG3" s="563"/>
      <c r="KH3" s="563"/>
      <c r="KI3" s="563"/>
      <c r="KJ3" s="563"/>
      <c r="KK3" s="563"/>
      <c r="KL3" s="563"/>
      <c r="KM3" s="563"/>
      <c r="KN3" s="563"/>
      <c r="KO3" s="563"/>
      <c r="KP3" s="563"/>
      <c r="KQ3" s="563"/>
      <c r="KR3" s="563"/>
      <c r="KS3" s="563"/>
      <c r="KT3" s="563"/>
      <c r="KU3" s="563"/>
      <c r="KV3" s="563"/>
      <c r="KW3" s="563"/>
      <c r="KX3" s="563"/>
      <c r="KY3" s="563"/>
      <c r="KZ3" s="563"/>
      <c r="LA3" s="563"/>
      <c r="LB3" s="563"/>
      <c r="LC3" s="563"/>
      <c r="LD3" s="563"/>
      <c r="LE3" s="563"/>
      <c r="LF3" s="563"/>
      <c r="LG3" s="563"/>
      <c r="LH3" s="563"/>
      <c r="LI3" s="563"/>
      <c r="LJ3" s="563"/>
      <c r="LK3" s="563"/>
      <c r="LL3" s="563"/>
      <c r="LM3" s="563"/>
      <c r="LN3" s="563"/>
      <c r="LO3" s="563"/>
      <c r="LP3" s="563"/>
      <c r="LQ3" s="563"/>
      <c r="LR3" s="563"/>
      <c r="LS3" s="563"/>
      <c r="LT3" s="563"/>
      <c r="LU3" s="563"/>
      <c r="LV3" s="563"/>
      <c r="LW3" s="563"/>
      <c r="LX3" s="563"/>
      <c r="LY3" s="563"/>
      <c r="LZ3" s="563"/>
      <c r="MA3" s="563"/>
      <c r="MB3" s="563"/>
      <c r="MC3" s="563"/>
      <c r="MD3" s="563"/>
      <c r="ME3" s="563"/>
      <c r="MF3" s="563"/>
      <c r="MG3" s="563"/>
      <c r="MH3" s="563"/>
      <c r="MI3" s="563"/>
      <c r="MJ3" s="563"/>
      <c r="MK3" s="563"/>
      <c r="ML3" s="563"/>
      <c r="MM3" s="563"/>
      <c r="MN3" s="563"/>
      <c r="MO3" s="563"/>
      <c r="MP3" s="563"/>
      <c r="MQ3" s="563"/>
      <c r="MR3" s="563"/>
      <c r="MS3" s="563"/>
      <c r="MT3" s="563"/>
    </row>
    <row r="4" spans="1:386" s="510" customFormat="1">
      <c r="A4" s="565"/>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c r="CZ4" s="562"/>
      <c r="DA4" s="562"/>
      <c r="DB4" s="562"/>
      <c r="DC4" s="562"/>
      <c r="DD4" s="562"/>
      <c r="DE4" s="562"/>
      <c r="DF4" s="562"/>
      <c r="DG4" s="562"/>
      <c r="DH4" s="562"/>
      <c r="DI4" s="562"/>
      <c r="DJ4" s="562"/>
      <c r="DK4" s="562"/>
      <c r="DL4" s="562"/>
      <c r="DM4" s="562"/>
      <c r="DN4" s="562"/>
      <c r="DO4" s="562"/>
      <c r="DP4" s="562"/>
      <c r="DQ4" s="562"/>
      <c r="DR4" s="562"/>
      <c r="DS4" s="562"/>
      <c r="DT4" s="562"/>
      <c r="DU4" s="562"/>
      <c r="DV4" s="562"/>
      <c r="DW4" s="562"/>
      <c r="DX4" s="562"/>
      <c r="DY4" s="562"/>
      <c r="DZ4" s="562"/>
      <c r="EA4" s="562"/>
      <c r="EB4" s="562"/>
      <c r="EC4" s="562"/>
      <c r="ED4" s="562"/>
      <c r="EE4" s="562"/>
      <c r="EF4" s="562"/>
      <c r="EG4" s="562"/>
      <c r="EH4" s="562"/>
      <c r="EI4" s="562"/>
      <c r="EJ4" s="562"/>
      <c r="EK4" s="562"/>
      <c r="EL4" s="562"/>
      <c r="EM4" s="562"/>
      <c r="EN4" s="562"/>
      <c r="EO4" s="562"/>
      <c r="EP4" s="562"/>
      <c r="EQ4" s="562"/>
      <c r="ER4" s="562"/>
      <c r="ES4" s="562"/>
      <c r="ET4" s="562"/>
      <c r="EU4" s="562"/>
      <c r="EV4" s="562"/>
      <c r="EW4" s="562"/>
      <c r="EX4" s="562"/>
      <c r="EY4" s="562"/>
      <c r="EZ4" s="562"/>
      <c r="FA4" s="562"/>
      <c r="FB4" s="562"/>
      <c r="FC4" s="562"/>
      <c r="FD4" s="562"/>
      <c r="FE4" s="562"/>
      <c r="FF4" s="562"/>
      <c r="FG4" s="562"/>
      <c r="FH4" s="562"/>
      <c r="FI4" s="562"/>
      <c r="FJ4" s="562"/>
      <c r="FK4" s="562"/>
      <c r="FL4" s="562"/>
      <c r="FM4" s="562"/>
      <c r="FN4" s="562"/>
      <c r="FO4" s="562"/>
      <c r="FP4" s="562"/>
      <c r="FQ4" s="562"/>
      <c r="FR4" s="562"/>
      <c r="FS4" s="562"/>
      <c r="FT4" s="562"/>
      <c r="FU4" s="562"/>
      <c r="FV4" s="562"/>
      <c r="FW4" s="562"/>
      <c r="FX4" s="562"/>
      <c r="FY4" s="562"/>
      <c r="FZ4" s="562"/>
      <c r="GA4" s="562"/>
      <c r="GB4" s="562"/>
      <c r="GC4" s="562"/>
      <c r="GD4" s="562"/>
      <c r="GE4" s="562"/>
      <c r="GF4" s="562"/>
      <c r="GG4" s="562"/>
      <c r="GH4" s="562"/>
      <c r="GI4" s="562"/>
      <c r="GJ4" s="562"/>
      <c r="GK4" s="562"/>
      <c r="GL4" s="562"/>
      <c r="GM4" s="562"/>
      <c r="GN4" s="562"/>
      <c r="GO4" s="562"/>
      <c r="GP4" s="562"/>
      <c r="GQ4" s="562"/>
      <c r="GR4" s="562"/>
      <c r="GS4" s="562"/>
      <c r="GT4" s="562"/>
      <c r="GU4" s="562"/>
      <c r="GV4" s="562"/>
      <c r="GW4" s="562"/>
      <c r="GX4" s="562"/>
      <c r="GY4" s="562"/>
      <c r="GZ4" s="562"/>
      <c r="HA4" s="562"/>
      <c r="HB4" s="562"/>
      <c r="HC4" s="562"/>
      <c r="HD4" s="562"/>
      <c r="HE4" s="562"/>
      <c r="HF4" s="562"/>
      <c r="HG4" s="562"/>
      <c r="HH4" s="562"/>
      <c r="HI4" s="562"/>
      <c r="HJ4" s="562"/>
      <c r="HK4" s="562"/>
      <c r="HL4" s="562"/>
      <c r="HM4" s="562"/>
      <c r="HN4" s="562"/>
      <c r="HO4" s="562"/>
      <c r="HP4" s="562"/>
      <c r="HQ4" s="562"/>
      <c r="HR4" s="562"/>
      <c r="HS4" s="562"/>
      <c r="HT4" s="562"/>
      <c r="HU4" s="562"/>
      <c r="HV4" s="562"/>
      <c r="HW4" s="562"/>
      <c r="HX4" s="562"/>
      <c r="HY4" s="562"/>
      <c r="HZ4" s="562"/>
      <c r="IA4" s="562"/>
      <c r="IB4" s="562"/>
      <c r="IC4" s="562"/>
      <c r="ID4" s="562"/>
      <c r="IE4" s="562"/>
      <c r="IF4" s="562"/>
      <c r="IG4" s="562"/>
      <c r="IH4" s="562"/>
      <c r="II4" s="562"/>
      <c r="IJ4" s="562"/>
      <c r="IK4" s="562"/>
      <c r="IL4" s="562"/>
      <c r="IM4" s="562"/>
      <c r="IN4" s="562"/>
      <c r="IO4" s="562"/>
      <c r="IP4" s="562"/>
      <c r="IQ4" s="562"/>
      <c r="IR4" s="562"/>
      <c r="IS4" s="562"/>
      <c r="IT4" s="562"/>
      <c r="IU4" s="562"/>
      <c r="IV4" s="562"/>
      <c r="IW4" s="562"/>
      <c r="IX4" s="562"/>
      <c r="IY4" s="562"/>
      <c r="IZ4" s="562"/>
      <c r="JA4" s="562"/>
      <c r="JB4" s="562"/>
      <c r="JC4" s="562"/>
      <c r="JD4" s="562"/>
      <c r="JE4" s="562"/>
      <c r="JF4" s="562"/>
      <c r="JG4" s="562"/>
      <c r="JH4" s="562"/>
      <c r="JI4" s="562"/>
      <c r="JJ4" s="562"/>
      <c r="JK4" s="562"/>
      <c r="JL4" s="562"/>
      <c r="JM4" s="562"/>
      <c r="JN4" s="562"/>
      <c r="JO4" s="562"/>
      <c r="JP4" s="562"/>
      <c r="JQ4" s="562"/>
      <c r="JR4" s="562"/>
      <c r="JS4" s="562"/>
      <c r="JT4" s="562"/>
      <c r="JU4" s="562"/>
      <c r="JV4" s="562"/>
      <c r="JW4" s="562"/>
      <c r="JX4" s="562"/>
      <c r="JY4" s="562"/>
      <c r="JZ4" s="562"/>
      <c r="KA4" s="562"/>
      <c r="KB4" s="562"/>
      <c r="KC4" s="562"/>
      <c r="KD4" s="562"/>
      <c r="KE4" s="562"/>
      <c r="KF4" s="562"/>
      <c r="KG4" s="562"/>
      <c r="KH4" s="562"/>
      <c r="KI4" s="562"/>
      <c r="KJ4" s="562"/>
      <c r="KK4" s="562"/>
      <c r="KL4" s="562"/>
      <c r="KM4" s="562"/>
      <c r="KN4" s="562"/>
      <c r="KO4" s="562"/>
      <c r="KP4" s="562"/>
      <c r="KQ4" s="562"/>
      <c r="KR4" s="562"/>
      <c r="KS4" s="562"/>
      <c r="KT4" s="562"/>
      <c r="KU4" s="562"/>
      <c r="KV4" s="562"/>
      <c r="KW4" s="562"/>
      <c r="KX4" s="562"/>
      <c r="KY4" s="562"/>
      <c r="KZ4" s="562"/>
      <c r="LA4" s="562"/>
      <c r="LB4" s="562"/>
      <c r="LC4" s="562"/>
      <c r="LD4" s="562"/>
      <c r="LE4" s="562"/>
      <c r="LF4" s="562"/>
      <c r="LG4" s="562"/>
      <c r="LH4" s="562"/>
      <c r="LI4" s="562"/>
      <c r="LJ4" s="562"/>
      <c r="LK4" s="562"/>
      <c r="LL4" s="562"/>
      <c r="LM4" s="562"/>
      <c r="LN4" s="562"/>
      <c r="LO4" s="562"/>
      <c r="LP4" s="562"/>
      <c r="LQ4" s="562"/>
      <c r="LR4" s="562"/>
      <c r="LS4" s="562"/>
      <c r="LT4" s="562"/>
      <c r="LU4" s="562"/>
      <c r="LV4" s="562"/>
      <c r="LW4" s="562"/>
      <c r="LX4" s="562"/>
      <c r="LY4" s="562"/>
      <c r="LZ4" s="562"/>
      <c r="MA4" s="562"/>
      <c r="MB4" s="562"/>
      <c r="MC4" s="562"/>
      <c r="MD4" s="562"/>
      <c r="ME4" s="562"/>
      <c r="MF4" s="562"/>
      <c r="MG4" s="562"/>
      <c r="MH4" s="562"/>
      <c r="MI4" s="562"/>
      <c r="MJ4" s="562"/>
      <c r="MK4" s="562"/>
      <c r="ML4" s="562"/>
      <c r="MM4" s="562"/>
      <c r="MN4" s="562"/>
      <c r="MO4" s="562"/>
      <c r="MP4" s="562"/>
      <c r="MQ4" s="562"/>
      <c r="MR4" s="562"/>
      <c r="MS4" s="562"/>
      <c r="MT4" s="562"/>
    </row>
    <row r="5" spans="1:386" s="510" customFormat="1">
      <c r="A5" s="565"/>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c r="BJ5" s="563"/>
      <c r="BK5" s="563"/>
      <c r="BL5" s="563"/>
      <c r="BM5" s="563"/>
      <c r="BN5" s="563"/>
      <c r="BO5" s="563"/>
      <c r="BP5" s="563"/>
      <c r="BQ5" s="563"/>
      <c r="BR5" s="563"/>
      <c r="BS5" s="563"/>
      <c r="BT5" s="563"/>
      <c r="BU5" s="563"/>
      <c r="BV5" s="563"/>
      <c r="BW5" s="563"/>
      <c r="BX5" s="563"/>
      <c r="BY5" s="563"/>
      <c r="BZ5" s="563"/>
      <c r="CA5" s="563"/>
      <c r="CB5" s="563"/>
      <c r="CC5" s="563"/>
      <c r="CD5" s="563"/>
      <c r="CE5" s="563"/>
      <c r="CF5" s="563"/>
      <c r="CG5" s="563"/>
      <c r="CH5" s="563"/>
      <c r="CI5" s="563"/>
      <c r="CJ5" s="563"/>
      <c r="CK5" s="563"/>
      <c r="CL5" s="563"/>
      <c r="CM5" s="563"/>
      <c r="CN5" s="563"/>
      <c r="CO5" s="563"/>
      <c r="CP5" s="563"/>
      <c r="CQ5" s="563"/>
      <c r="CR5" s="563"/>
      <c r="CS5" s="563"/>
      <c r="CT5" s="563"/>
      <c r="CU5" s="563"/>
      <c r="CV5" s="563"/>
      <c r="CW5" s="563"/>
      <c r="CX5" s="563"/>
      <c r="CY5" s="563"/>
      <c r="CZ5" s="563"/>
      <c r="DA5" s="563"/>
      <c r="DB5" s="563"/>
      <c r="DC5" s="563"/>
      <c r="DD5" s="563"/>
      <c r="DE5" s="563"/>
      <c r="DF5" s="563"/>
      <c r="DG5" s="563"/>
      <c r="DH5" s="563"/>
      <c r="DI5" s="563"/>
      <c r="DJ5" s="563"/>
      <c r="DK5" s="563"/>
      <c r="DL5" s="563"/>
      <c r="DM5" s="563"/>
      <c r="DN5" s="563"/>
      <c r="DO5" s="563"/>
      <c r="DP5" s="563"/>
      <c r="DQ5" s="563"/>
      <c r="DR5" s="563"/>
      <c r="DS5" s="563"/>
      <c r="DT5" s="563"/>
      <c r="DU5" s="563"/>
      <c r="DV5" s="563"/>
      <c r="DW5" s="563"/>
      <c r="DX5" s="563"/>
      <c r="DY5" s="563"/>
      <c r="DZ5" s="563"/>
      <c r="EA5" s="563"/>
      <c r="EB5" s="563"/>
      <c r="EC5" s="563"/>
      <c r="ED5" s="563"/>
      <c r="EE5" s="563"/>
      <c r="EF5" s="563"/>
      <c r="EG5" s="563"/>
      <c r="EH5" s="563"/>
      <c r="EI5" s="563"/>
      <c r="EJ5" s="563"/>
      <c r="EK5" s="563"/>
      <c r="EL5" s="563"/>
      <c r="EM5" s="563"/>
      <c r="EN5" s="563"/>
      <c r="EO5" s="563"/>
      <c r="EP5" s="563"/>
      <c r="EQ5" s="563"/>
      <c r="ER5" s="563"/>
      <c r="ES5" s="563"/>
      <c r="ET5" s="563"/>
      <c r="EU5" s="563"/>
      <c r="EV5" s="563"/>
      <c r="EW5" s="563"/>
      <c r="EX5" s="563"/>
      <c r="EY5" s="563"/>
      <c r="EZ5" s="563"/>
      <c r="FA5" s="563"/>
      <c r="FB5" s="563"/>
      <c r="FC5" s="563"/>
      <c r="FD5" s="563"/>
      <c r="FE5" s="563"/>
      <c r="FF5" s="563"/>
      <c r="FG5" s="563"/>
      <c r="FH5" s="563"/>
      <c r="FI5" s="563"/>
      <c r="FJ5" s="563"/>
      <c r="FK5" s="563"/>
      <c r="FL5" s="563"/>
      <c r="FM5" s="563"/>
      <c r="FN5" s="563"/>
      <c r="FO5" s="563"/>
      <c r="FP5" s="563"/>
      <c r="FQ5" s="563"/>
      <c r="FR5" s="563"/>
      <c r="FS5" s="563"/>
      <c r="FT5" s="563"/>
      <c r="FU5" s="563"/>
      <c r="FV5" s="563"/>
      <c r="FW5" s="563"/>
      <c r="FX5" s="563"/>
      <c r="FY5" s="563"/>
      <c r="FZ5" s="563"/>
      <c r="GA5" s="563"/>
      <c r="GB5" s="563"/>
      <c r="GC5" s="563"/>
      <c r="GD5" s="563"/>
      <c r="GE5" s="563"/>
      <c r="GF5" s="563"/>
      <c r="GG5" s="563"/>
      <c r="GH5" s="563"/>
      <c r="GI5" s="563"/>
      <c r="GJ5" s="563"/>
      <c r="GK5" s="563"/>
      <c r="GL5" s="563"/>
      <c r="GM5" s="563"/>
      <c r="GN5" s="563"/>
      <c r="GO5" s="563"/>
      <c r="GP5" s="563"/>
      <c r="GQ5" s="563"/>
      <c r="GR5" s="563"/>
      <c r="GS5" s="563"/>
      <c r="GT5" s="563"/>
      <c r="GU5" s="563"/>
      <c r="GV5" s="563"/>
      <c r="GW5" s="563"/>
      <c r="GX5" s="563"/>
      <c r="GY5" s="563"/>
      <c r="GZ5" s="563"/>
      <c r="HA5" s="563"/>
      <c r="HB5" s="563"/>
      <c r="HC5" s="563"/>
      <c r="HD5" s="563"/>
      <c r="HE5" s="563"/>
      <c r="HF5" s="563"/>
      <c r="HG5" s="563"/>
      <c r="HH5" s="563"/>
      <c r="HI5" s="563"/>
      <c r="HJ5" s="563"/>
      <c r="HK5" s="563"/>
      <c r="HL5" s="563"/>
      <c r="HM5" s="563"/>
      <c r="HN5" s="563"/>
      <c r="HO5" s="563"/>
      <c r="HP5" s="563"/>
      <c r="HQ5" s="563"/>
      <c r="HR5" s="563"/>
      <c r="HS5" s="563"/>
      <c r="HT5" s="563"/>
      <c r="HU5" s="563"/>
      <c r="HV5" s="563"/>
      <c r="HW5" s="563"/>
      <c r="HX5" s="563"/>
      <c r="HY5" s="563"/>
      <c r="HZ5" s="563"/>
      <c r="IA5" s="563"/>
      <c r="IB5" s="563"/>
      <c r="IC5" s="563"/>
      <c r="ID5" s="563"/>
      <c r="IE5" s="563"/>
      <c r="IF5" s="563"/>
      <c r="IG5" s="563"/>
      <c r="IH5" s="563"/>
      <c r="II5" s="563"/>
      <c r="IJ5" s="563"/>
      <c r="IK5" s="563"/>
      <c r="IL5" s="563"/>
      <c r="IM5" s="563"/>
      <c r="IN5" s="563"/>
      <c r="IO5" s="563"/>
      <c r="IP5" s="563"/>
      <c r="IQ5" s="563"/>
      <c r="IR5" s="563"/>
      <c r="IS5" s="563"/>
      <c r="IT5" s="563"/>
      <c r="IU5" s="563"/>
      <c r="IV5" s="563"/>
      <c r="IW5" s="563"/>
      <c r="IX5" s="563"/>
      <c r="IY5" s="563"/>
      <c r="IZ5" s="563"/>
      <c r="JA5" s="563"/>
      <c r="JB5" s="563"/>
      <c r="JC5" s="563"/>
      <c r="JD5" s="563"/>
      <c r="JE5" s="563"/>
      <c r="JF5" s="563"/>
      <c r="JG5" s="563"/>
      <c r="JH5" s="563"/>
      <c r="JI5" s="563"/>
      <c r="JJ5" s="563"/>
      <c r="JK5" s="563"/>
      <c r="JL5" s="563"/>
      <c r="JM5" s="563"/>
      <c r="JN5" s="563"/>
      <c r="JO5" s="563"/>
      <c r="JP5" s="563"/>
      <c r="JQ5" s="563"/>
      <c r="JR5" s="563"/>
      <c r="JS5" s="563"/>
      <c r="JT5" s="563"/>
      <c r="JU5" s="563"/>
      <c r="JV5" s="563"/>
      <c r="JW5" s="563"/>
      <c r="JX5" s="563"/>
      <c r="JY5" s="563"/>
      <c r="JZ5" s="563"/>
      <c r="KA5" s="563"/>
      <c r="KB5" s="563"/>
      <c r="KC5" s="563"/>
      <c r="KD5" s="563"/>
      <c r="KE5" s="563"/>
      <c r="KF5" s="563"/>
      <c r="KG5" s="563"/>
      <c r="KH5" s="563"/>
      <c r="KI5" s="563"/>
      <c r="KJ5" s="563"/>
      <c r="KK5" s="563"/>
      <c r="KL5" s="563"/>
      <c r="KM5" s="563"/>
      <c r="KN5" s="563"/>
      <c r="KO5" s="563"/>
      <c r="KP5" s="563"/>
      <c r="KQ5" s="563"/>
      <c r="KR5" s="563"/>
      <c r="KS5" s="563"/>
      <c r="KT5" s="563"/>
      <c r="KU5" s="563"/>
      <c r="KV5" s="563"/>
      <c r="KW5" s="563"/>
      <c r="KX5" s="563"/>
      <c r="KY5" s="563"/>
      <c r="KZ5" s="563"/>
      <c r="LA5" s="563"/>
      <c r="LB5" s="563"/>
      <c r="LC5" s="563"/>
      <c r="LD5" s="563"/>
      <c r="LE5" s="563"/>
      <c r="LF5" s="563"/>
      <c r="LG5" s="563"/>
      <c r="LH5" s="563"/>
      <c r="LI5" s="563"/>
      <c r="LJ5" s="563"/>
      <c r="LK5" s="563"/>
      <c r="LL5" s="563"/>
      <c r="LM5" s="563"/>
      <c r="LN5" s="563"/>
      <c r="LO5" s="563"/>
      <c r="LP5" s="563"/>
      <c r="LQ5" s="563"/>
      <c r="LR5" s="563"/>
      <c r="LS5" s="563"/>
      <c r="LT5" s="563"/>
      <c r="LU5" s="563"/>
      <c r="LV5" s="563"/>
      <c r="LW5" s="563"/>
      <c r="LX5" s="563"/>
      <c r="LY5" s="563"/>
      <c r="LZ5" s="563"/>
      <c r="MA5" s="563"/>
      <c r="MB5" s="563"/>
      <c r="MC5" s="563"/>
      <c r="MD5" s="563"/>
      <c r="ME5" s="563"/>
      <c r="MF5" s="563"/>
      <c r="MG5" s="563"/>
      <c r="MH5" s="563"/>
      <c r="MI5" s="563"/>
      <c r="MJ5" s="563"/>
      <c r="MK5" s="563"/>
      <c r="ML5" s="563"/>
      <c r="MM5" s="563"/>
      <c r="MN5" s="563"/>
      <c r="MO5" s="563"/>
      <c r="MP5" s="563"/>
      <c r="MQ5" s="563"/>
      <c r="MR5" s="563"/>
      <c r="MS5" s="563"/>
      <c r="MT5" s="563"/>
    </row>
    <row r="6" spans="1:386" s="510" customFormat="1">
      <c r="A6" s="565"/>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c r="CZ6" s="562"/>
      <c r="DA6" s="562"/>
      <c r="DB6" s="562"/>
      <c r="DC6" s="562"/>
      <c r="DD6" s="562"/>
      <c r="DE6" s="562"/>
      <c r="DF6" s="562"/>
      <c r="DG6" s="562"/>
      <c r="DH6" s="562"/>
      <c r="DI6" s="562"/>
      <c r="DJ6" s="562"/>
      <c r="DK6" s="562"/>
      <c r="DL6" s="562"/>
      <c r="DM6" s="562"/>
      <c r="DN6" s="562"/>
      <c r="DO6" s="562"/>
      <c r="DP6" s="562"/>
      <c r="DQ6" s="562"/>
      <c r="DR6" s="562"/>
      <c r="DS6" s="562"/>
      <c r="DT6" s="562"/>
      <c r="DU6" s="562"/>
      <c r="DV6" s="562"/>
      <c r="DW6" s="562"/>
      <c r="DX6" s="562"/>
      <c r="DY6" s="562"/>
      <c r="DZ6" s="562"/>
      <c r="EA6" s="562"/>
      <c r="EB6" s="562"/>
      <c r="EC6" s="562"/>
      <c r="ED6" s="562"/>
      <c r="EE6" s="562"/>
      <c r="EF6" s="562"/>
      <c r="EG6" s="562"/>
      <c r="EH6" s="562"/>
      <c r="EI6" s="562"/>
      <c r="EJ6" s="562"/>
      <c r="EK6" s="562"/>
      <c r="EL6" s="562"/>
      <c r="EM6" s="562"/>
      <c r="EN6" s="562"/>
      <c r="EO6" s="562"/>
      <c r="EP6" s="562"/>
      <c r="EQ6" s="562"/>
      <c r="ER6" s="562"/>
      <c r="ES6" s="562"/>
      <c r="ET6" s="562"/>
      <c r="EU6" s="562"/>
      <c r="EV6" s="562"/>
      <c r="EW6" s="562"/>
      <c r="EX6" s="562"/>
      <c r="EY6" s="562"/>
      <c r="EZ6" s="562"/>
      <c r="FA6" s="562"/>
      <c r="FB6" s="562"/>
      <c r="FC6" s="562"/>
      <c r="FD6" s="562"/>
      <c r="FE6" s="562"/>
      <c r="FF6" s="562"/>
      <c r="FG6" s="562"/>
      <c r="FH6" s="562"/>
      <c r="FI6" s="562"/>
      <c r="FJ6" s="562"/>
      <c r="FK6" s="562"/>
      <c r="FL6" s="562"/>
      <c r="FM6" s="562"/>
      <c r="FN6" s="562"/>
      <c r="FO6" s="562"/>
      <c r="FP6" s="562"/>
      <c r="FQ6" s="562"/>
      <c r="FR6" s="562"/>
      <c r="FS6" s="562"/>
      <c r="FT6" s="562"/>
      <c r="FU6" s="562"/>
      <c r="FV6" s="562"/>
      <c r="FW6" s="562"/>
      <c r="FX6" s="562"/>
      <c r="FY6" s="562"/>
      <c r="FZ6" s="562"/>
      <c r="GA6" s="562"/>
      <c r="GB6" s="562"/>
      <c r="GC6" s="562"/>
      <c r="GD6" s="562"/>
      <c r="GE6" s="562"/>
      <c r="GF6" s="562"/>
      <c r="GG6" s="562"/>
      <c r="GH6" s="562"/>
      <c r="GI6" s="562"/>
      <c r="GJ6" s="562"/>
      <c r="GK6" s="562"/>
      <c r="GL6" s="562"/>
      <c r="GM6" s="562"/>
      <c r="GN6" s="562"/>
      <c r="GO6" s="562"/>
      <c r="GP6" s="562"/>
      <c r="GQ6" s="562"/>
      <c r="GR6" s="562"/>
      <c r="GS6" s="562"/>
      <c r="GT6" s="562"/>
      <c r="GU6" s="562"/>
      <c r="GV6" s="562"/>
      <c r="GW6" s="562"/>
      <c r="GX6" s="562"/>
      <c r="GY6" s="562"/>
      <c r="GZ6" s="562"/>
      <c r="HA6" s="562"/>
      <c r="HB6" s="562"/>
      <c r="HC6" s="562"/>
      <c r="HD6" s="562"/>
      <c r="HE6" s="562"/>
      <c r="HF6" s="562"/>
      <c r="HG6" s="562"/>
      <c r="HH6" s="562"/>
      <c r="HI6" s="562"/>
      <c r="HJ6" s="562"/>
      <c r="HK6" s="562"/>
      <c r="HL6" s="562"/>
      <c r="HM6" s="562"/>
      <c r="HN6" s="562"/>
      <c r="HO6" s="562"/>
      <c r="HP6" s="562"/>
      <c r="HQ6" s="562"/>
      <c r="HR6" s="562"/>
      <c r="HS6" s="562"/>
      <c r="HT6" s="562"/>
      <c r="HU6" s="562"/>
      <c r="HV6" s="562"/>
      <c r="HW6" s="562"/>
      <c r="HX6" s="562"/>
      <c r="HY6" s="562"/>
      <c r="HZ6" s="562"/>
      <c r="IA6" s="562"/>
      <c r="IB6" s="562"/>
      <c r="IC6" s="562"/>
      <c r="ID6" s="562"/>
      <c r="IE6" s="562"/>
      <c r="IF6" s="562"/>
      <c r="IG6" s="562"/>
      <c r="IH6" s="562"/>
      <c r="II6" s="562"/>
      <c r="IJ6" s="562"/>
      <c r="IK6" s="562"/>
      <c r="IL6" s="562"/>
      <c r="IM6" s="562"/>
      <c r="IN6" s="562"/>
      <c r="IO6" s="562"/>
      <c r="IP6" s="562"/>
      <c r="IQ6" s="562"/>
      <c r="IR6" s="562"/>
      <c r="IS6" s="562"/>
      <c r="IT6" s="562"/>
      <c r="IU6" s="562"/>
      <c r="IV6" s="562"/>
      <c r="IW6" s="562"/>
      <c r="IX6" s="562"/>
      <c r="IY6" s="562"/>
      <c r="IZ6" s="562"/>
      <c r="JA6" s="562"/>
      <c r="JB6" s="562"/>
      <c r="JC6" s="562"/>
      <c r="JD6" s="562"/>
      <c r="JE6" s="562"/>
      <c r="JF6" s="562"/>
      <c r="JG6" s="562"/>
      <c r="JH6" s="562"/>
      <c r="JI6" s="562"/>
      <c r="JJ6" s="562"/>
      <c r="JK6" s="562"/>
      <c r="JL6" s="562"/>
      <c r="JM6" s="562"/>
      <c r="JN6" s="562"/>
      <c r="JO6" s="562"/>
      <c r="JP6" s="562"/>
      <c r="JQ6" s="562"/>
      <c r="JR6" s="562"/>
      <c r="JS6" s="562"/>
      <c r="JT6" s="562"/>
      <c r="JU6" s="562"/>
      <c r="JV6" s="562"/>
      <c r="JW6" s="562"/>
      <c r="JX6" s="562"/>
      <c r="JY6" s="562"/>
      <c r="JZ6" s="562"/>
      <c r="KA6" s="562"/>
      <c r="KB6" s="562"/>
      <c r="KC6" s="562"/>
      <c r="KD6" s="562"/>
      <c r="KE6" s="562"/>
      <c r="KF6" s="562"/>
      <c r="KG6" s="562"/>
      <c r="KH6" s="562"/>
      <c r="KI6" s="562"/>
      <c r="KJ6" s="562"/>
      <c r="KK6" s="562"/>
      <c r="KL6" s="562"/>
      <c r="KM6" s="562"/>
      <c r="KN6" s="562"/>
      <c r="KO6" s="562"/>
      <c r="KP6" s="562"/>
      <c r="KQ6" s="562"/>
      <c r="KR6" s="562"/>
      <c r="KS6" s="562"/>
      <c r="KT6" s="562"/>
      <c r="KU6" s="562"/>
      <c r="KV6" s="562"/>
      <c r="KW6" s="562"/>
      <c r="KX6" s="562"/>
      <c r="KY6" s="562"/>
      <c r="KZ6" s="562"/>
      <c r="LA6" s="562"/>
      <c r="LB6" s="562"/>
      <c r="LC6" s="562"/>
      <c r="LD6" s="562"/>
      <c r="LE6" s="562"/>
      <c r="LF6" s="562"/>
      <c r="LG6" s="562"/>
      <c r="LH6" s="562"/>
      <c r="LI6" s="562"/>
      <c r="LJ6" s="562"/>
      <c r="LK6" s="562"/>
      <c r="LL6" s="562"/>
      <c r="LM6" s="562"/>
      <c r="LN6" s="562"/>
      <c r="LO6" s="562"/>
      <c r="LP6" s="562"/>
      <c r="LQ6" s="562"/>
      <c r="LR6" s="562"/>
      <c r="LS6" s="562"/>
      <c r="LT6" s="562"/>
      <c r="LU6" s="562"/>
      <c r="LV6" s="562"/>
      <c r="LW6" s="562"/>
      <c r="LX6" s="562"/>
      <c r="LY6" s="562"/>
      <c r="LZ6" s="562"/>
      <c r="MA6" s="562"/>
      <c r="MB6" s="562"/>
      <c r="MC6" s="562"/>
      <c r="MD6" s="562"/>
      <c r="ME6" s="562"/>
      <c r="MF6" s="562"/>
      <c r="MG6" s="562"/>
      <c r="MH6" s="562"/>
      <c r="MI6" s="562"/>
      <c r="MJ6" s="562"/>
      <c r="MK6" s="562"/>
      <c r="ML6" s="562"/>
      <c r="MM6" s="562"/>
      <c r="MN6" s="562"/>
      <c r="MO6" s="562"/>
      <c r="MP6" s="562"/>
      <c r="MQ6" s="562"/>
      <c r="MR6" s="562"/>
      <c r="MS6" s="562"/>
      <c r="MT6" s="562"/>
    </row>
    <row r="7" spans="1:386" s="510" customFormat="1">
      <c r="A7" s="565"/>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c r="BJ7" s="563"/>
      <c r="BK7" s="563"/>
      <c r="BL7" s="563"/>
      <c r="BM7" s="563"/>
      <c r="BN7" s="563"/>
      <c r="BO7" s="563"/>
      <c r="BP7" s="563"/>
      <c r="BQ7" s="563"/>
      <c r="BR7" s="563"/>
      <c r="BS7" s="563"/>
      <c r="BT7" s="563"/>
      <c r="BU7" s="563"/>
      <c r="BV7" s="563"/>
      <c r="BW7" s="563"/>
      <c r="BX7" s="563"/>
      <c r="BY7" s="563"/>
      <c r="BZ7" s="563"/>
      <c r="CA7" s="563"/>
      <c r="CB7" s="563"/>
      <c r="CC7" s="563"/>
      <c r="CD7" s="563"/>
      <c r="CE7" s="563"/>
      <c r="CF7" s="563"/>
      <c r="CG7" s="563"/>
      <c r="CH7" s="563"/>
      <c r="CI7" s="563"/>
      <c r="CJ7" s="563"/>
      <c r="CK7" s="563"/>
      <c r="CL7" s="563"/>
      <c r="CM7" s="563"/>
      <c r="CN7" s="563"/>
      <c r="CO7" s="563"/>
      <c r="CP7" s="563"/>
      <c r="CQ7" s="563"/>
      <c r="CR7" s="563"/>
      <c r="CS7" s="563"/>
      <c r="CT7" s="563"/>
      <c r="CU7" s="563"/>
      <c r="CV7" s="563"/>
      <c r="CW7" s="563"/>
      <c r="CX7" s="563"/>
      <c r="CY7" s="563"/>
      <c r="CZ7" s="563"/>
      <c r="DA7" s="563"/>
      <c r="DB7" s="563"/>
      <c r="DC7" s="563"/>
      <c r="DD7" s="563"/>
      <c r="DE7" s="563"/>
      <c r="DF7" s="563"/>
      <c r="DG7" s="563"/>
      <c r="DH7" s="563"/>
      <c r="DI7" s="563"/>
      <c r="DJ7" s="563"/>
      <c r="DK7" s="563"/>
      <c r="DL7" s="563"/>
      <c r="DM7" s="563"/>
      <c r="DN7" s="563"/>
      <c r="DO7" s="563"/>
      <c r="DP7" s="563"/>
      <c r="DQ7" s="563"/>
      <c r="DR7" s="563"/>
      <c r="DS7" s="563"/>
      <c r="DT7" s="563"/>
      <c r="DU7" s="563"/>
      <c r="DV7" s="563"/>
      <c r="DW7" s="563"/>
      <c r="DX7" s="563"/>
      <c r="DY7" s="563"/>
      <c r="DZ7" s="563"/>
      <c r="EA7" s="563"/>
      <c r="EB7" s="563"/>
      <c r="EC7" s="563"/>
      <c r="ED7" s="563"/>
      <c r="EE7" s="563"/>
      <c r="EF7" s="563"/>
      <c r="EG7" s="563"/>
      <c r="EH7" s="563"/>
      <c r="EI7" s="563"/>
      <c r="EJ7" s="563"/>
      <c r="EK7" s="563"/>
      <c r="EL7" s="563"/>
      <c r="EM7" s="563"/>
      <c r="EN7" s="563"/>
      <c r="EO7" s="563"/>
      <c r="EP7" s="563"/>
      <c r="EQ7" s="563"/>
      <c r="ER7" s="563"/>
      <c r="ES7" s="563"/>
      <c r="ET7" s="563"/>
      <c r="EU7" s="563"/>
      <c r="EV7" s="563"/>
      <c r="EW7" s="563"/>
      <c r="EX7" s="563"/>
      <c r="EY7" s="563"/>
      <c r="EZ7" s="563"/>
      <c r="FA7" s="563"/>
      <c r="FB7" s="563"/>
      <c r="FC7" s="563"/>
      <c r="FD7" s="563"/>
      <c r="FE7" s="563"/>
      <c r="FF7" s="563"/>
      <c r="FG7" s="563"/>
      <c r="FH7" s="563"/>
      <c r="FI7" s="563"/>
      <c r="FJ7" s="563"/>
      <c r="FK7" s="563"/>
      <c r="FL7" s="563"/>
      <c r="FM7" s="563"/>
      <c r="FN7" s="563"/>
      <c r="FO7" s="563"/>
      <c r="FP7" s="563"/>
      <c r="FQ7" s="563"/>
      <c r="FR7" s="563"/>
      <c r="FS7" s="563"/>
      <c r="FT7" s="563"/>
      <c r="FU7" s="563"/>
      <c r="FV7" s="563"/>
      <c r="FW7" s="563"/>
      <c r="FX7" s="563"/>
      <c r="FY7" s="563"/>
      <c r="FZ7" s="563"/>
      <c r="GA7" s="563"/>
      <c r="GB7" s="563"/>
      <c r="GC7" s="563"/>
      <c r="GD7" s="563"/>
      <c r="GE7" s="563"/>
      <c r="GF7" s="563"/>
      <c r="GG7" s="563"/>
      <c r="GH7" s="563"/>
      <c r="GI7" s="563"/>
      <c r="GJ7" s="563"/>
      <c r="GK7" s="563"/>
      <c r="GL7" s="563"/>
      <c r="GM7" s="563"/>
      <c r="GN7" s="563"/>
      <c r="GO7" s="563"/>
      <c r="GP7" s="563"/>
      <c r="GQ7" s="563"/>
      <c r="GR7" s="563"/>
      <c r="GS7" s="563"/>
      <c r="GT7" s="563"/>
      <c r="GU7" s="563"/>
      <c r="GV7" s="563"/>
      <c r="GW7" s="563"/>
      <c r="GX7" s="563"/>
      <c r="GY7" s="563"/>
      <c r="GZ7" s="563"/>
      <c r="HA7" s="563"/>
      <c r="HB7" s="563"/>
      <c r="HC7" s="563"/>
      <c r="HD7" s="563"/>
      <c r="HE7" s="563"/>
      <c r="HF7" s="563"/>
      <c r="HG7" s="563"/>
      <c r="HH7" s="563"/>
      <c r="HI7" s="563"/>
      <c r="HJ7" s="563"/>
      <c r="HK7" s="563"/>
      <c r="HL7" s="563"/>
      <c r="HM7" s="563"/>
      <c r="HN7" s="563"/>
      <c r="HO7" s="563"/>
      <c r="HP7" s="563"/>
      <c r="HQ7" s="563"/>
      <c r="HR7" s="563"/>
      <c r="HS7" s="563"/>
      <c r="HT7" s="563"/>
      <c r="HU7" s="563"/>
      <c r="HV7" s="563"/>
      <c r="HW7" s="563"/>
      <c r="HX7" s="563"/>
      <c r="HY7" s="563"/>
      <c r="HZ7" s="563"/>
      <c r="IA7" s="563"/>
      <c r="IB7" s="563"/>
      <c r="IC7" s="563"/>
      <c r="ID7" s="563"/>
      <c r="IE7" s="563"/>
      <c r="IF7" s="563"/>
      <c r="IG7" s="563"/>
      <c r="IH7" s="563"/>
      <c r="II7" s="563"/>
      <c r="IJ7" s="563"/>
      <c r="IK7" s="563"/>
      <c r="IL7" s="563"/>
      <c r="IM7" s="563"/>
      <c r="IN7" s="563"/>
      <c r="IO7" s="563"/>
      <c r="IP7" s="563"/>
      <c r="IQ7" s="563"/>
      <c r="IR7" s="563"/>
      <c r="IS7" s="563"/>
      <c r="IT7" s="563"/>
      <c r="IU7" s="563"/>
      <c r="IV7" s="563"/>
      <c r="IW7" s="563"/>
      <c r="IX7" s="563"/>
      <c r="IY7" s="563"/>
      <c r="IZ7" s="563"/>
      <c r="JA7" s="563"/>
      <c r="JB7" s="563"/>
      <c r="JC7" s="563"/>
      <c r="JD7" s="563"/>
      <c r="JE7" s="563"/>
      <c r="JF7" s="563"/>
      <c r="JG7" s="563"/>
      <c r="JH7" s="563"/>
      <c r="JI7" s="563"/>
      <c r="JJ7" s="563"/>
      <c r="JK7" s="563"/>
      <c r="JL7" s="563"/>
      <c r="JM7" s="563"/>
      <c r="JN7" s="563"/>
      <c r="JO7" s="563"/>
      <c r="JP7" s="563"/>
      <c r="JQ7" s="563"/>
      <c r="JR7" s="563"/>
      <c r="JS7" s="563"/>
      <c r="JT7" s="563"/>
      <c r="JU7" s="563"/>
      <c r="JV7" s="563"/>
      <c r="JW7" s="563"/>
      <c r="JX7" s="563"/>
      <c r="JY7" s="563"/>
      <c r="JZ7" s="563"/>
      <c r="KA7" s="563"/>
      <c r="KB7" s="563"/>
      <c r="KC7" s="563"/>
      <c r="KD7" s="563"/>
      <c r="KE7" s="563"/>
      <c r="KF7" s="563"/>
      <c r="KG7" s="563"/>
      <c r="KH7" s="563"/>
      <c r="KI7" s="563"/>
      <c r="KJ7" s="563"/>
      <c r="KK7" s="563"/>
      <c r="KL7" s="563"/>
      <c r="KM7" s="563"/>
      <c r="KN7" s="563"/>
      <c r="KO7" s="563"/>
      <c r="KP7" s="563"/>
      <c r="KQ7" s="563"/>
      <c r="KR7" s="563"/>
      <c r="KS7" s="563"/>
      <c r="KT7" s="563"/>
      <c r="KU7" s="563"/>
      <c r="KV7" s="563"/>
      <c r="KW7" s="563"/>
      <c r="KX7" s="563"/>
      <c r="KY7" s="563"/>
      <c r="KZ7" s="563"/>
      <c r="LA7" s="563"/>
      <c r="LB7" s="563"/>
      <c r="LC7" s="563"/>
      <c r="LD7" s="563"/>
      <c r="LE7" s="563"/>
      <c r="LF7" s="563"/>
      <c r="LG7" s="563"/>
      <c r="LH7" s="563"/>
      <c r="LI7" s="563"/>
      <c r="LJ7" s="563"/>
      <c r="LK7" s="563"/>
      <c r="LL7" s="563"/>
      <c r="LM7" s="563"/>
      <c r="LN7" s="563"/>
      <c r="LO7" s="563"/>
      <c r="LP7" s="563"/>
      <c r="LQ7" s="563"/>
      <c r="LR7" s="563"/>
      <c r="LS7" s="563"/>
      <c r="LT7" s="563"/>
      <c r="LU7" s="563"/>
      <c r="LV7" s="563"/>
      <c r="LW7" s="563"/>
      <c r="LX7" s="563"/>
      <c r="LY7" s="563"/>
      <c r="LZ7" s="563"/>
      <c r="MA7" s="563"/>
      <c r="MB7" s="563"/>
      <c r="MC7" s="563"/>
      <c r="MD7" s="563"/>
      <c r="ME7" s="563"/>
      <c r="MF7" s="563"/>
      <c r="MG7" s="563"/>
      <c r="MH7" s="563"/>
      <c r="MI7" s="563"/>
      <c r="MJ7" s="563"/>
      <c r="MK7" s="563"/>
      <c r="ML7" s="563"/>
      <c r="MM7" s="563"/>
      <c r="MN7" s="563"/>
      <c r="MO7" s="563"/>
      <c r="MP7" s="563"/>
      <c r="MQ7" s="563"/>
      <c r="MR7" s="563"/>
      <c r="MS7" s="563"/>
      <c r="MT7" s="563"/>
    </row>
    <row r="8" spans="1:386" s="510" customFormat="1">
      <c r="A8" s="565"/>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562"/>
      <c r="ES8" s="562"/>
      <c r="ET8" s="562"/>
      <c r="EU8" s="562"/>
      <c r="EV8" s="562"/>
      <c r="EW8" s="562"/>
      <c r="EX8" s="562"/>
      <c r="EY8" s="562"/>
      <c r="EZ8" s="562"/>
      <c r="FA8" s="562"/>
      <c r="FB8" s="562"/>
      <c r="FC8" s="562"/>
      <c r="FD8" s="562"/>
      <c r="FE8" s="562"/>
      <c r="FF8" s="562"/>
      <c r="FG8" s="562"/>
      <c r="FH8" s="562"/>
      <c r="FI8" s="562"/>
      <c r="FJ8" s="562"/>
      <c r="FK8" s="562"/>
      <c r="FL8" s="562"/>
      <c r="FM8" s="562"/>
      <c r="FN8" s="562"/>
      <c r="FO8" s="562"/>
      <c r="FP8" s="562"/>
      <c r="FQ8" s="562"/>
      <c r="FR8" s="562"/>
      <c r="FS8" s="562"/>
      <c r="FT8" s="562"/>
      <c r="FU8" s="562"/>
      <c r="FV8" s="562"/>
      <c r="FW8" s="562"/>
      <c r="FX8" s="562"/>
      <c r="FY8" s="562"/>
      <c r="FZ8" s="562"/>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562"/>
      <c r="HG8" s="562"/>
      <c r="HH8" s="562"/>
      <c r="HI8" s="562"/>
      <c r="HJ8" s="562"/>
      <c r="HK8" s="562"/>
      <c r="HL8" s="562"/>
      <c r="HM8" s="562"/>
      <c r="HN8" s="562"/>
      <c r="HO8" s="562"/>
      <c r="HP8" s="562"/>
      <c r="HQ8" s="562"/>
      <c r="HR8" s="562"/>
      <c r="HS8" s="562"/>
      <c r="HT8" s="562"/>
      <c r="HU8" s="562"/>
      <c r="HV8" s="562"/>
      <c r="HW8" s="562"/>
      <c r="HX8" s="562"/>
      <c r="HY8" s="562"/>
      <c r="HZ8" s="562"/>
      <c r="IA8" s="562"/>
      <c r="IB8" s="562"/>
      <c r="IC8" s="562"/>
      <c r="ID8" s="562"/>
      <c r="IE8" s="562"/>
      <c r="IF8" s="562"/>
      <c r="IG8" s="562"/>
      <c r="IH8" s="562"/>
      <c r="II8" s="562"/>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2"/>
      <c r="JJ8" s="562"/>
      <c r="JK8" s="562"/>
      <c r="JL8" s="562"/>
      <c r="JM8" s="562"/>
      <c r="JN8" s="562"/>
      <c r="JO8" s="562"/>
      <c r="JP8" s="562"/>
      <c r="JQ8" s="562"/>
      <c r="JR8" s="562"/>
      <c r="JS8" s="562"/>
      <c r="JT8" s="562"/>
      <c r="JU8" s="562"/>
      <c r="JV8" s="562"/>
      <c r="JW8" s="562"/>
      <c r="JX8" s="562"/>
      <c r="JY8" s="562"/>
      <c r="JZ8" s="562"/>
      <c r="KA8" s="562"/>
      <c r="KB8" s="562"/>
      <c r="KC8" s="562"/>
      <c r="KD8" s="562"/>
      <c r="KE8" s="562"/>
      <c r="KF8" s="562"/>
      <c r="KG8" s="562"/>
      <c r="KH8" s="562"/>
      <c r="KI8" s="562"/>
      <c r="KJ8" s="562"/>
      <c r="KK8" s="562"/>
      <c r="KL8" s="562"/>
      <c r="KM8" s="562"/>
      <c r="KN8" s="562"/>
      <c r="KO8" s="562"/>
      <c r="KP8" s="562"/>
      <c r="KQ8" s="562"/>
      <c r="KR8" s="562"/>
      <c r="KS8" s="562"/>
      <c r="KT8" s="562"/>
      <c r="KU8" s="562"/>
      <c r="KV8" s="562"/>
      <c r="KW8" s="562"/>
      <c r="KX8" s="562"/>
      <c r="KY8" s="562"/>
      <c r="KZ8" s="562"/>
      <c r="LA8" s="562"/>
      <c r="LB8" s="562"/>
      <c r="LC8" s="562"/>
      <c r="LD8" s="562"/>
      <c r="LE8" s="562"/>
      <c r="LF8" s="562"/>
      <c r="LG8" s="562"/>
      <c r="LH8" s="562"/>
      <c r="LI8" s="562"/>
      <c r="LJ8" s="562"/>
      <c r="LK8" s="562"/>
      <c r="LL8" s="562"/>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row>
    <row r="9" spans="1:386" s="510" customFormat="1">
      <c r="A9" s="565"/>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c r="BJ9" s="563"/>
      <c r="BK9" s="563"/>
      <c r="BL9" s="563"/>
      <c r="BM9" s="563"/>
      <c r="BN9" s="563"/>
      <c r="BO9" s="563"/>
      <c r="BP9" s="563"/>
      <c r="BQ9" s="563"/>
      <c r="BR9" s="563"/>
      <c r="BS9" s="563"/>
      <c r="BT9" s="563"/>
      <c r="BU9" s="563"/>
      <c r="BV9" s="563"/>
      <c r="BW9" s="563"/>
      <c r="BX9" s="563"/>
      <c r="BY9" s="563"/>
      <c r="BZ9" s="563"/>
      <c r="CA9" s="563"/>
      <c r="CB9" s="563"/>
      <c r="CC9" s="563"/>
      <c r="CD9" s="563"/>
      <c r="CE9" s="563"/>
      <c r="CF9" s="563"/>
      <c r="CG9" s="563"/>
      <c r="CH9" s="563"/>
      <c r="CI9" s="563"/>
      <c r="CJ9" s="563"/>
      <c r="CK9" s="563"/>
      <c r="CL9" s="563"/>
      <c r="CM9" s="563"/>
      <c r="CN9" s="563"/>
      <c r="CO9" s="563"/>
      <c r="CP9" s="563"/>
      <c r="CQ9" s="563"/>
      <c r="CR9" s="563"/>
      <c r="CS9" s="563"/>
      <c r="CT9" s="563"/>
      <c r="CU9" s="563"/>
      <c r="CV9" s="563"/>
      <c r="CW9" s="563"/>
      <c r="CX9" s="563"/>
      <c r="CY9" s="563"/>
      <c r="CZ9" s="563"/>
      <c r="DA9" s="563"/>
      <c r="DB9" s="563"/>
      <c r="DC9" s="563"/>
      <c r="DD9" s="563"/>
      <c r="DE9" s="563"/>
      <c r="DF9" s="563"/>
      <c r="DG9" s="563"/>
      <c r="DH9" s="563"/>
      <c r="DI9" s="563"/>
      <c r="DJ9" s="563"/>
      <c r="DK9" s="563"/>
      <c r="DL9" s="563"/>
      <c r="DM9" s="563"/>
      <c r="DN9" s="563"/>
      <c r="DO9" s="563"/>
      <c r="DP9" s="563"/>
      <c r="DQ9" s="563"/>
      <c r="DR9" s="563"/>
      <c r="DS9" s="563"/>
      <c r="DT9" s="563"/>
      <c r="DU9" s="563"/>
      <c r="DV9" s="563"/>
      <c r="DW9" s="563"/>
      <c r="DX9" s="563"/>
      <c r="DY9" s="563"/>
      <c r="DZ9" s="563"/>
      <c r="EA9" s="563"/>
      <c r="EB9" s="563"/>
      <c r="EC9" s="563"/>
      <c r="ED9" s="563"/>
      <c r="EE9" s="563"/>
      <c r="EF9" s="563"/>
      <c r="EG9" s="563"/>
      <c r="EH9" s="563"/>
      <c r="EI9" s="563"/>
      <c r="EJ9" s="563"/>
      <c r="EK9" s="563"/>
      <c r="EL9" s="563"/>
      <c r="EM9" s="563"/>
      <c r="EN9" s="563"/>
      <c r="EO9" s="563"/>
      <c r="EP9" s="563"/>
      <c r="EQ9" s="563"/>
      <c r="ER9" s="563"/>
      <c r="ES9" s="563"/>
      <c r="ET9" s="563"/>
      <c r="EU9" s="563"/>
      <c r="EV9" s="563"/>
      <c r="EW9" s="563"/>
      <c r="EX9" s="563"/>
      <c r="EY9" s="563"/>
      <c r="EZ9" s="563"/>
      <c r="FA9" s="563"/>
      <c r="FB9" s="563"/>
      <c r="FC9" s="563"/>
      <c r="FD9" s="563"/>
      <c r="FE9" s="563"/>
      <c r="FF9" s="563"/>
      <c r="FG9" s="563"/>
      <c r="FH9" s="563"/>
      <c r="FI9" s="563"/>
      <c r="FJ9" s="563"/>
      <c r="FK9" s="563"/>
      <c r="FL9" s="563"/>
      <c r="FM9" s="563"/>
      <c r="FN9" s="563"/>
      <c r="FO9" s="563"/>
      <c r="FP9" s="563"/>
      <c r="FQ9" s="563"/>
      <c r="FR9" s="563"/>
      <c r="FS9" s="563"/>
      <c r="FT9" s="563"/>
      <c r="FU9" s="563"/>
      <c r="FV9" s="563"/>
      <c r="FW9" s="563"/>
      <c r="FX9" s="563"/>
      <c r="FY9" s="563"/>
      <c r="FZ9" s="563"/>
      <c r="GA9" s="563"/>
      <c r="GB9" s="563"/>
      <c r="GC9" s="563"/>
      <c r="GD9" s="563"/>
      <c r="GE9" s="563"/>
      <c r="GF9" s="563"/>
      <c r="GG9" s="563"/>
      <c r="GH9" s="563"/>
      <c r="GI9" s="563"/>
      <c r="GJ9" s="563"/>
      <c r="GK9" s="563"/>
      <c r="GL9" s="563"/>
      <c r="GM9" s="563"/>
      <c r="GN9" s="563"/>
      <c r="GO9" s="563"/>
      <c r="GP9" s="563"/>
      <c r="GQ9" s="563"/>
      <c r="GR9" s="563"/>
      <c r="GS9" s="563"/>
      <c r="GT9" s="563"/>
      <c r="GU9" s="563"/>
      <c r="GV9" s="563"/>
      <c r="GW9" s="563"/>
      <c r="GX9" s="563"/>
      <c r="GY9" s="563"/>
      <c r="GZ9" s="563"/>
      <c r="HA9" s="563"/>
      <c r="HB9" s="563"/>
      <c r="HC9" s="563"/>
      <c r="HD9" s="563"/>
      <c r="HE9" s="563"/>
      <c r="HF9" s="563"/>
      <c r="HG9" s="563"/>
      <c r="HH9" s="563"/>
      <c r="HI9" s="563"/>
      <c r="HJ9" s="563"/>
      <c r="HK9" s="563"/>
      <c r="HL9" s="563"/>
      <c r="HM9" s="563"/>
      <c r="HN9" s="563"/>
      <c r="HO9" s="563"/>
      <c r="HP9" s="563"/>
      <c r="HQ9" s="563"/>
      <c r="HR9" s="563"/>
      <c r="HS9" s="563"/>
      <c r="HT9" s="563"/>
      <c r="HU9" s="563"/>
      <c r="HV9" s="563"/>
      <c r="HW9" s="563"/>
      <c r="HX9" s="563"/>
      <c r="HY9" s="563"/>
      <c r="HZ9" s="563"/>
      <c r="IA9" s="563"/>
      <c r="IB9" s="563"/>
      <c r="IC9" s="563"/>
      <c r="ID9" s="563"/>
      <c r="IE9" s="563"/>
      <c r="IF9" s="563"/>
      <c r="IG9" s="563"/>
      <c r="IH9" s="563"/>
      <c r="II9" s="563"/>
      <c r="IJ9" s="563"/>
      <c r="IK9" s="563"/>
      <c r="IL9" s="563"/>
      <c r="IM9" s="563"/>
      <c r="IN9" s="563"/>
      <c r="IO9" s="563"/>
      <c r="IP9" s="563"/>
      <c r="IQ9" s="563"/>
      <c r="IR9" s="563"/>
      <c r="IS9" s="563"/>
      <c r="IT9" s="563"/>
      <c r="IU9" s="563"/>
      <c r="IV9" s="563"/>
      <c r="IW9" s="563"/>
      <c r="IX9" s="563"/>
      <c r="IY9" s="563"/>
      <c r="IZ9" s="563"/>
      <c r="JA9" s="563"/>
      <c r="JB9" s="563"/>
      <c r="JC9" s="563"/>
      <c r="JD9" s="563"/>
      <c r="JE9" s="563"/>
      <c r="JF9" s="563"/>
      <c r="JG9" s="563"/>
      <c r="JH9" s="563"/>
      <c r="JI9" s="563"/>
      <c r="JJ9" s="563"/>
      <c r="JK9" s="563"/>
      <c r="JL9" s="563"/>
      <c r="JM9" s="563"/>
      <c r="JN9" s="563"/>
      <c r="JO9" s="563"/>
      <c r="JP9" s="563"/>
      <c r="JQ9" s="563"/>
      <c r="JR9" s="563"/>
      <c r="JS9" s="563"/>
      <c r="JT9" s="563"/>
      <c r="JU9" s="563"/>
      <c r="JV9" s="563"/>
      <c r="JW9" s="563"/>
      <c r="JX9" s="563"/>
      <c r="JY9" s="563"/>
      <c r="JZ9" s="563"/>
      <c r="KA9" s="563"/>
      <c r="KB9" s="563"/>
      <c r="KC9" s="563"/>
      <c r="KD9" s="563"/>
      <c r="KE9" s="563"/>
      <c r="KF9" s="563"/>
      <c r="KG9" s="563"/>
      <c r="KH9" s="563"/>
      <c r="KI9" s="563"/>
      <c r="KJ9" s="563"/>
      <c r="KK9" s="563"/>
      <c r="KL9" s="563"/>
      <c r="KM9" s="563"/>
      <c r="KN9" s="563"/>
      <c r="KO9" s="563"/>
      <c r="KP9" s="563"/>
      <c r="KQ9" s="563"/>
      <c r="KR9" s="563"/>
      <c r="KS9" s="563"/>
      <c r="KT9" s="563"/>
      <c r="KU9" s="563"/>
      <c r="KV9" s="563"/>
      <c r="KW9" s="563"/>
      <c r="KX9" s="563"/>
      <c r="KY9" s="563"/>
      <c r="KZ9" s="563"/>
      <c r="LA9" s="563"/>
      <c r="LB9" s="563"/>
      <c r="LC9" s="563"/>
      <c r="LD9" s="563"/>
      <c r="LE9" s="563"/>
      <c r="LF9" s="563"/>
      <c r="LG9" s="563"/>
      <c r="LH9" s="563"/>
      <c r="LI9" s="563"/>
      <c r="LJ9" s="563"/>
      <c r="LK9" s="563"/>
      <c r="LL9" s="563"/>
      <c r="LM9" s="563"/>
      <c r="LN9" s="563"/>
      <c r="LO9" s="563"/>
      <c r="LP9" s="563"/>
      <c r="LQ9" s="563"/>
      <c r="LR9" s="563"/>
      <c r="LS9" s="563"/>
      <c r="LT9" s="563"/>
      <c r="LU9" s="563"/>
      <c r="LV9" s="563"/>
      <c r="LW9" s="563"/>
      <c r="LX9" s="563"/>
      <c r="LY9" s="563"/>
      <c r="LZ9" s="563"/>
      <c r="MA9" s="563"/>
      <c r="MB9" s="563"/>
      <c r="MC9" s="563"/>
      <c r="MD9" s="563"/>
      <c r="ME9" s="563"/>
      <c r="MF9" s="563"/>
      <c r="MG9" s="563"/>
      <c r="MH9" s="563"/>
      <c r="MI9" s="563"/>
      <c r="MJ9" s="563"/>
      <c r="MK9" s="563"/>
      <c r="ML9" s="563"/>
      <c r="MM9" s="563"/>
      <c r="MN9" s="563"/>
      <c r="MO9" s="563"/>
      <c r="MP9" s="563"/>
      <c r="MQ9" s="563"/>
      <c r="MR9" s="563"/>
      <c r="MS9" s="563"/>
      <c r="MT9" s="563"/>
    </row>
    <row r="10" spans="1:386" s="510" customFormat="1">
      <c r="A10" s="565"/>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562"/>
      <c r="FF10" s="562"/>
      <c r="FG10" s="562"/>
      <c r="FH10" s="562"/>
      <c r="FI10" s="562"/>
      <c r="FJ10" s="562"/>
      <c r="FK10" s="562"/>
      <c r="FL10" s="562"/>
      <c r="FM10" s="562"/>
      <c r="FN10" s="562"/>
      <c r="FO10" s="562"/>
      <c r="FP10" s="562"/>
      <c r="FQ10" s="562"/>
      <c r="FR10" s="562"/>
      <c r="FS10" s="562"/>
      <c r="FT10" s="562"/>
      <c r="FU10" s="562"/>
      <c r="FV10" s="562"/>
      <c r="FW10" s="562"/>
      <c r="FX10" s="562"/>
      <c r="FY10" s="562"/>
      <c r="FZ10" s="562"/>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562"/>
      <c r="HG10" s="562"/>
      <c r="HH10" s="562"/>
      <c r="HI10" s="562"/>
      <c r="HJ10" s="562"/>
      <c r="HK10" s="562"/>
      <c r="HL10" s="562"/>
      <c r="HM10" s="562"/>
      <c r="HN10" s="562"/>
      <c r="HO10" s="562"/>
      <c r="HP10" s="562"/>
      <c r="HQ10" s="562"/>
      <c r="HR10" s="562"/>
      <c r="HS10" s="562"/>
      <c r="HT10" s="562"/>
      <c r="HU10" s="562"/>
      <c r="HV10" s="562"/>
      <c r="HW10" s="562"/>
      <c r="HX10" s="562"/>
      <c r="HY10" s="562"/>
      <c r="HZ10" s="562"/>
      <c r="IA10" s="562"/>
      <c r="IB10" s="562"/>
      <c r="IC10" s="562"/>
      <c r="ID10" s="562"/>
      <c r="IE10" s="562"/>
      <c r="IF10" s="562"/>
      <c r="IG10" s="562"/>
      <c r="IH10" s="562"/>
      <c r="II10" s="562"/>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2"/>
      <c r="JJ10" s="562"/>
      <c r="JK10" s="562"/>
      <c r="JL10" s="562"/>
      <c r="JM10" s="562"/>
      <c r="JN10" s="562"/>
      <c r="JO10" s="562"/>
      <c r="JP10" s="562"/>
      <c r="JQ10" s="562"/>
      <c r="JR10" s="562"/>
      <c r="JS10" s="562"/>
      <c r="JT10" s="562"/>
      <c r="JU10" s="562"/>
      <c r="JV10" s="562"/>
      <c r="JW10" s="562"/>
      <c r="JX10" s="562"/>
      <c r="JY10" s="562"/>
      <c r="JZ10" s="562"/>
      <c r="KA10" s="562"/>
      <c r="KB10" s="562"/>
      <c r="KC10" s="562"/>
      <c r="KD10" s="562"/>
      <c r="KE10" s="562"/>
      <c r="KF10" s="562"/>
      <c r="KG10" s="562"/>
      <c r="KH10" s="562"/>
      <c r="KI10" s="562"/>
      <c r="KJ10" s="562"/>
      <c r="KK10" s="562"/>
      <c r="KL10" s="562"/>
      <c r="KM10" s="562"/>
      <c r="KN10" s="562"/>
      <c r="KO10" s="562"/>
      <c r="KP10" s="562"/>
      <c r="KQ10" s="562"/>
      <c r="KR10" s="562"/>
      <c r="KS10" s="562"/>
      <c r="KT10" s="562"/>
      <c r="KU10" s="562"/>
      <c r="KV10" s="562"/>
      <c r="KW10" s="562"/>
      <c r="KX10" s="562"/>
      <c r="KY10" s="562"/>
      <c r="KZ10" s="562"/>
      <c r="LA10" s="562"/>
      <c r="LB10" s="562"/>
      <c r="LC10" s="562"/>
      <c r="LD10" s="562"/>
      <c r="LE10" s="562"/>
      <c r="LF10" s="562"/>
      <c r="LG10" s="562"/>
      <c r="LH10" s="562"/>
      <c r="LI10" s="562"/>
      <c r="LJ10" s="562"/>
      <c r="LK10" s="562"/>
      <c r="LL10" s="562"/>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row>
    <row r="11" spans="1:386" s="510" customFormat="1">
      <c r="A11" s="565"/>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c r="BJ11" s="563"/>
      <c r="BK11" s="563"/>
      <c r="BL11" s="563"/>
      <c r="BM11" s="563"/>
      <c r="BN11" s="563"/>
      <c r="BO11" s="563"/>
      <c r="BP11" s="563"/>
      <c r="BQ11" s="563"/>
      <c r="BR11" s="563"/>
      <c r="BS11" s="563"/>
      <c r="BT11" s="563"/>
      <c r="BU11" s="563"/>
      <c r="BV11" s="563"/>
      <c r="BW11" s="563"/>
      <c r="BX11" s="563"/>
      <c r="BY11" s="563"/>
      <c r="BZ11" s="563"/>
      <c r="CA11" s="563"/>
      <c r="CB11" s="563"/>
      <c r="CC11" s="563"/>
      <c r="CD11" s="563"/>
      <c r="CE11" s="563"/>
      <c r="CF11" s="563"/>
      <c r="CG11" s="563"/>
      <c r="CH11" s="563"/>
      <c r="CI11" s="563"/>
      <c r="CJ11" s="563"/>
      <c r="CK11" s="563"/>
      <c r="CL11" s="563"/>
      <c r="CM11" s="563"/>
      <c r="CN11" s="563"/>
      <c r="CO11" s="563"/>
      <c r="CP11" s="563"/>
      <c r="CQ11" s="563"/>
      <c r="CR11" s="563"/>
      <c r="CS11" s="563"/>
      <c r="CT11" s="563"/>
      <c r="CU11" s="563"/>
      <c r="CV11" s="563"/>
      <c r="CW11" s="563"/>
      <c r="CX11" s="563"/>
      <c r="CY11" s="563"/>
      <c r="CZ11" s="563"/>
      <c r="DA11" s="563"/>
      <c r="DB11" s="563"/>
      <c r="DC11" s="563"/>
      <c r="DD11" s="563"/>
      <c r="DE11" s="563"/>
      <c r="DF11" s="563"/>
      <c r="DG11" s="563"/>
      <c r="DH11" s="563"/>
      <c r="DI11" s="563"/>
      <c r="DJ11" s="563"/>
      <c r="DK11" s="563"/>
      <c r="DL11" s="563"/>
      <c r="DM11" s="563"/>
      <c r="DN11" s="563"/>
      <c r="DO11" s="563"/>
      <c r="DP11" s="563"/>
      <c r="DQ11" s="563"/>
      <c r="DR11" s="563"/>
      <c r="DS11" s="563"/>
      <c r="DT11" s="563"/>
      <c r="DU11" s="563"/>
      <c r="DV11" s="563"/>
      <c r="DW11" s="563"/>
      <c r="DX11" s="563"/>
      <c r="DY11" s="563"/>
      <c r="DZ11" s="563"/>
      <c r="EA11" s="563"/>
      <c r="EB11" s="563"/>
      <c r="EC11" s="563"/>
      <c r="ED11" s="563"/>
      <c r="EE11" s="563"/>
      <c r="EF11" s="563"/>
      <c r="EG11" s="563"/>
      <c r="EH11" s="563"/>
      <c r="EI11" s="563"/>
      <c r="EJ11" s="563"/>
      <c r="EK11" s="563"/>
      <c r="EL11" s="563"/>
      <c r="EM11" s="563"/>
      <c r="EN11" s="563"/>
      <c r="EO11" s="563"/>
      <c r="EP11" s="563"/>
      <c r="EQ11" s="563"/>
      <c r="ER11" s="563"/>
      <c r="ES11" s="563"/>
      <c r="ET11" s="563"/>
      <c r="EU11" s="563"/>
      <c r="EV11" s="563"/>
      <c r="EW11" s="563"/>
      <c r="EX11" s="563"/>
      <c r="EY11" s="563"/>
      <c r="EZ11" s="563"/>
      <c r="FA11" s="563"/>
      <c r="FB11" s="563"/>
      <c r="FC11" s="563"/>
      <c r="FD11" s="563"/>
      <c r="FE11" s="563"/>
      <c r="FF11" s="563"/>
      <c r="FG11" s="563"/>
      <c r="FH11" s="563"/>
      <c r="FI11" s="563"/>
      <c r="FJ11" s="563"/>
      <c r="FK11" s="563"/>
      <c r="FL11" s="563"/>
      <c r="FM11" s="563"/>
      <c r="FN11" s="563"/>
      <c r="FO11" s="563"/>
      <c r="FP11" s="563"/>
      <c r="FQ11" s="563"/>
      <c r="FR11" s="563"/>
      <c r="FS11" s="563"/>
      <c r="FT11" s="563"/>
      <c r="FU11" s="563"/>
      <c r="FV11" s="563"/>
      <c r="FW11" s="563"/>
      <c r="FX11" s="563"/>
      <c r="FY11" s="563"/>
      <c r="FZ11" s="563"/>
      <c r="GA11" s="563"/>
      <c r="GB11" s="563"/>
      <c r="GC11" s="563"/>
      <c r="GD11" s="563"/>
      <c r="GE11" s="563"/>
      <c r="GF11" s="563"/>
      <c r="GG11" s="563"/>
      <c r="GH11" s="563"/>
      <c r="GI11" s="563"/>
      <c r="GJ11" s="563"/>
      <c r="GK11" s="563"/>
      <c r="GL11" s="563"/>
      <c r="GM11" s="563"/>
      <c r="GN11" s="563"/>
      <c r="GO11" s="563"/>
      <c r="GP11" s="563"/>
      <c r="GQ11" s="563"/>
      <c r="GR11" s="563"/>
      <c r="GS11" s="563"/>
      <c r="GT11" s="563"/>
      <c r="GU11" s="563"/>
      <c r="GV11" s="563"/>
      <c r="GW11" s="563"/>
      <c r="GX11" s="563"/>
      <c r="GY11" s="563"/>
      <c r="GZ11" s="563"/>
      <c r="HA11" s="563"/>
      <c r="HB11" s="563"/>
      <c r="HC11" s="563"/>
      <c r="HD11" s="563"/>
      <c r="HE11" s="563"/>
      <c r="HF11" s="563"/>
      <c r="HG11" s="563"/>
      <c r="HH11" s="563"/>
      <c r="HI11" s="563"/>
      <c r="HJ11" s="563"/>
      <c r="HK11" s="563"/>
      <c r="HL11" s="563"/>
      <c r="HM11" s="563"/>
      <c r="HN11" s="563"/>
      <c r="HO11" s="563"/>
      <c r="HP11" s="563"/>
      <c r="HQ11" s="563"/>
      <c r="HR11" s="563"/>
      <c r="HS11" s="563"/>
      <c r="HT11" s="563"/>
      <c r="HU11" s="563"/>
      <c r="HV11" s="563"/>
      <c r="HW11" s="563"/>
      <c r="HX11" s="563"/>
      <c r="HY11" s="563"/>
      <c r="HZ11" s="563"/>
      <c r="IA11" s="563"/>
      <c r="IB11" s="563"/>
      <c r="IC11" s="563"/>
      <c r="ID11" s="563"/>
      <c r="IE11" s="563"/>
      <c r="IF11" s="563"/>
      <c r="IG11" s="563"/>
      <c r="IH11" s="563"/>
      <c r="II11" s="563"/>
      <c r="IJ11" s="563"/>
      <c r="IK11" s="563"/>
      <c r="IL11" s="563"/>
      <c r="IM11" s="563"/>
      <c r="IN11" s="563"/>
      <c r="IO11" s="563"/>
      <c r="IP11" s="563"/>
      <c r="IQ11" s="563"/>
      <c r="IR11" s="563"/>
      <c r="IS11" s="563"/>
      <c r="IT11" s="563"/>
      <c r="IU11" s="563"/>
      <c r="IV11" s="563"/>
      <c r="IW11" s="563"/>
      <c r="IX11" s="563"/>
      <c r="IY11" s="563"/>
      <c r="IZ11" s="563"/>
      <c r="JA11" s="563"/>
      <c r="JB11" s="563"/>
      <c r="JC11" s="563"/>
      <c r="JD11" s="563"/>
      <c r="JE11" s="563"/>
      <c r="JF11" s="563"/>
      <c r="JG11" s="563"/>
      <c r="JH11" s="563"/>
      <c r="JI11" s="563"/>
      <c r="JJ11" s="563"/>
      <c r="JK11" s="563"/>
      <c r="JL11" s="563"/>
      <c r="JM11" s="563"/>
      <c r="JN11" s="563"/>
      <c r="JO11" s="563"/>
      <c r="JP11" s="563"/>
      <c r="JQ11" s="563"/>
      <c r="JR11" s="563"/>
      <c r="JS11" s="563"/>
      <c r="JT11" s="563"/>
      <c r="JU11" s="563"/>
      <c r="JV11" s="563"/>
      <c r="JW11" s="563"/>
      <c r="JX11" s="563"/>
      <c r="JY11" s="563"/>
      <c r="JZ11" s="563"/>
      <c r="KA11" s="563"/>
      <c r="KB11" s="563"/>
      <c r="KC11" s="563"/>
      <c r="KD11" s="563"/>
      <c r="KE11" s="563"/>
      <c r="KF11" s="563"/>
      <c r="KG11" s="563"/>
      <c r="KH11" s="563"/>
      <c r="KI11" s="563"/>
      <c r="KJ11" s="563"/>
      <c r="KK11" s="563"/>
      <c r="KL11" s="563"/>
      <c r="KM11" s="563"/>
      <c r="KN11" s="563"/>
      <c r="KO11" s="563"/>
      <c r="KP11" s="563"/>
      <c r="KQ11" s="563"/>
      <c r="KR11" s="563"/>
      <c r="KS11" s="563"/>
      <c r="KT11" s="563"/>
      <c r="KU11" s="563"/>
      <c r="KV11" s="563"/>
      <c r="KW11" s="563"/>
      <c r="KX11" s="563"/>
      <c r="KY11" s="563"/>
      <c r="KZ11" s="563"/>
      <c r="LA11" s="563"/>
      <c r="LB11" s="563"/>
      <c r="LC11" s="563"/>
      <c r="LD11" s="563"/>
      <c r="LE11" s="563"/>
      <c r="LF11" s="563"/>
      <c r="LG11" s="563"/>
      <c r="LH11" s="563"/>
      <c r="LI11" s="563"/>
      <c r="LJ11" s="563"/>
      <c r="LK11" s="563"/>
      <c r="LL11" s="563"/>
      <c r="LM11" s="563"/>
      <c r="LN11" s="563"/>
      <c r="LO11" s="563"/>
      <c r="LP11" s="563"/>
      <c r="LQ11" s="563"/>
      <c r="LR11" s="563"/>
      <c r="LS11" s="563"/>
      <c r="LT11" s="563"/>
      <c r="LU11" s="563"/>
      <c r="LV11" s="563"/>
      <c r="LW11" s="563"/>
      <c r="LX11" s="563"/>
      <c r="LY11" s="563"/>
      <c r="LZ11" s="563"/>
      <c r="MA11" s="563"/>
      <c r="MB11" s="563"/>
      <c r="MC11" s="563"/>
      <c r="MD11" s="563"/>
      <c r="ME11" s="563"/>
      <c r="MF11" s="563"/>
      <c r="MG11" s="563"/>
      <c r="MH11" s="563"/>
      <c r="MI11" s="563"/>
      <c r="MJ11" s="563"/>
      <c r="MK11" s="563"/>
      <c r="ML11" s="563"/>
      <c r="MM11" s="563"/>
      <c r="MN11" s="563"/>
      <c r="MO11" s="563"/>
      <c r="MP11" s="563"/>
      <c r="MQ11" s="563"/>
      <c r="MR11" s="563"/>
      <c r="MS11" s="563"/>
      <c r="MT11" s="563"/>
    </row>
    <row r="12" spans="1:386" s="510" customFormat="1">
      <c r="A12" s="565"/>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562"/>
      <c r="FF12" s="562"/>
      <c r="FG12" s="562"/>
      <c r="FH12" s="562"/>
      <c r="FI12" s="562"/>
      <c r="FJ12" s="562"/>
      <c r="FK12" s="562"/>
      <c r="FL12" s="562"/>
      <c r="FM12" s="562"/>
      <c r="FN12" s="562"/>
      <c r="FO12" s="562"/>
      <c r="FP12" s="562"/>
      <c r="FQ12" s="562"/>
      <c r="FR12" s="562"/>
      <c r="FS12" s="562"/>
      <c r="FT12" s="562"/>
      <c r="FU12" s="562"/>
      <c r="FV12" s="562"/>
      <c r="FW12" s="562"/>
      <c r="FX12" s="562"/>
      <c r="FY12" s="562"/>
      <c r="FZ12" s="562"/>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562"/>
      <c r="HG12" s="562"/>
      <c r="HH12" s="562"/>
      <c r="HI12" s="562"/>
      <c r="HJ12" s="562"/>
      <c r="HK12" s="562"/>
      <c r="HL12" s="562"/>
      <c r="HM12" s="562"/>
      <c r="HN12" s="562"/>
      <c r="HO12" s="562"/>
      <c r="HP12" s="562"/>
      <c r="HQ12" s="562"/>
      <c r="HR12" s="562"/>
      <c r="HS12" s="562"/>
      <c r="HT12" s="562"/>
      <c r="HU12" s="562"/>
      <c r="HV12" s="562"/>
      <c r="HW12" s="562"/>
      <c r="HX12" s="562"/>
      <c r="HY12" s="562"/>
      <c r="HZ12" s="562"/>
      <c r="IA12" s="562"/>
      <c r="IB12" s="562"/>
      <c r="IC12" s="562"/>
      <c r="ID12" s="562"/>
      <c r="IE12" s="562"/>
      <c r="IF12" s="562"/>
      <c r="IG12" s="562"/>
      <c r="IH12" s="562"/>
      <c r="II12" s="562"/>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2"/>
      <c r="JJ12" s="562"/>
      <c r="JK12" s="562"/>
      <c r="JL12" s="562"/>
      <c r="JM12" s="562"/>
      <c r="JN12" s="562"/>
      <c r="JO12" s="562"/>
      <c r="JP12" s="562"/>
      <c r="JQ12" s="562"/>
      <c r="JR12" s="562"/>
      <c r="JS12" s="562"/>
      <c r="JT12" s="562"/>
      <c r="JU12" s="562"/>
      <c r="JV12" s="562"/>
      <c r="JW12" s="562"/>
      <c r="JX12" s="562"/>
      <c r="JY12" s="562"/>
      <c r="JZ12" s="562"/>
      <c r="KA12" s="562"/>
      <c r="KB12" s="562"/>
      <c r="KC12" s="562"/>
      <c r="KD12" s="562"/>
      <c r="KE12" s="562"/>
      <c r="KF12" s="562"/>
      <c r="KG12" s="562"/>
      <c r="KH12" s="562"/>
      <c r="KI12" s="562"/>
      <c r="KJ12" s="562"/>
      <c r="KK12" s="562"/>
      <c r="KL12" s="562"/>
      <c r="KM12" s="562"/>
      <c r="KN12" s="562"/>
      <c r="KO12" s="562"/>
      <c r="KP12" s="562"/>
      <c r="KQ12" s="562"/>
      <c r="KR12" s="562"/>
      <c r="KS12" s="562"/>
      <c r="KT12" s="562"/>
      <c r="KU12" s="562"/>
      <c r="KV12" s="562"/>
      <c r="KW12" s="562"/>
      <c r="KX12" s="562"/>
      <c r="KY12" s="562"/>
      <c r="KZ12" s="562"/>
      <c r="LA12" s="562"/>
      <c r="LB12" s="562"/>
      <c r="LC12" s="562"/>
      <c r="LD12" s="562"/>
      <c r="LE12" s="562"/>
      <c r="LF12" s="562"/>
      <c r="LG12" s="562"/>
      <c r="LH12" s="562"/>
      <c r="LI12" s="562"/>
      <c r="LJ12" s="562"/>
      <c r="LK12" s="562"/>
      <c r="LL12" s="562"/>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row>
    <row r="13" spans="1:386" s="510" customFormat="1">
      <c r="A13" s="565"/>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c r="BJ13" s="563"/>
      <c r="BK13" s="563"/>
      <c r="BL13" s="563"/>
      <c r="BM13" s="563"/>
      <c r="BN13" s="563"/>
      <c r="BO13" s="563"/>
      <c r="BP13" s="563"/>
      <c r="BQ13" s="563"/>
      <c r="BR13" s="563"/>
      <c r="BS13" s="563"/>
      <c r="BT13" s="563"/>
      <c r="BU13" s="563"/>
      <c r="BV13" s="563"/>
      <c r="BW13" s="563"/>
      <c r="BX13" s="563"/>
      <c r="BY13" s="563"/>
      <c r="BZ13" s="563"/>
      <c r="CA13" s="563"/>
      <c r="CB13" s="563"/>
      <c r="CC13" s="563"/>
      <c r="CD13" s="563"/>
      <c r="CE13" s="563"/>
      <c r="CF13" s="563"/>
      <c r="CG13" s="563"/>
      <c r="CH13" s="563"/>
      <c r="CI13" s="563"/>
      <c r="CJ13" s="563"/>
      <c r="CK13" s="563"/>
      <c r="CL13" s="563"/>
      <c r="CM13" s="563"/>
      <c r="CN13" s="563"/>
      <c r="CO13" s="563"/>
      <c r="CP13" s="563"/>
      <c r="CQ13" s="563"/>
      <c r="CR13" s="563"/>
      <c r="CS13" s="563"/>
      <c r="CT13" s="563"/>
      <c r="CU13" s="563"/>
      <c r="CV13" s="563"/>
      <c r="CW13" s="563"/>
      <c r="CX13" s="563"/>
      <c r="CY13" s="563"/>
      <c r="CZ13" s="563"/>
      <c r="DA13" s="563"/>
      <c r="DB13" s="563"/>
      <c r="DC13" s="563"/>
      <c r="DD13" s="563"/>
      <c r="DE13" s="563"/>
      <c r="DF13" s="563"/>
      <c r="DG13" s="563"/>
      <c r="DH13" s="563"/>
      <c r="DI13" s="563"/>
      <c r="DJ13" s="563"/>
      <c r="DK13" s="563"/>
      <c r="DL13" s="563"/>
      <c r="DM13" s="563"/>
      <c r="DN13" s="563"/>
      <c r="DO13" s="563"/>
      <c r="DP13" s="563"/>
      <c r="DQ13" s="563"/>
      <c r="DR13" s="563"/>
      <c r="DS13" s="563"/>
      <c r="DT13" s="563"/>
      <c r="DU13" s="563"/>
      <c r="DV13" s="563"/>
      <c r="DW13" s="563"/>
      <c r="DX13" s="563"/>
      <c r="DY13" s="563"/>
      <c r="DZ13" s="563"/>
      <c r="EA13" s="563"/>
      <c r="EB13" s="563"/>
      <c r="EC13" s="563"/>
      <c r="ED13" s="563"/>
      <c r="EE13" s="563"/>
      <c r="EF13" s="563"/>
      <c r="EG13" s="563"/>
      <c r="EH13" s="563"/>
      <c r="EI13" s="563"/>
      <c r="EJ13" s="563"/>
      <c r="EK13" s="563"/>
      <c r="EL13" s="563"/>
      <c r="EM13" s="563"/>
      <c r="EN13" s="563"/>
      <c r="EO13" s="563"/>
      <c r="EP13" s="563"/>
      <c r="EQ13" s="563"/>
      <c r="ER13" s="563"/>
      <c r="ES13" s="563"/>
      <c r="ET13" s="563"/>
      <c r="EU13" s="563"/>
      <c r="EV13" s="563"/>
      <c r="EW13" s="563"/>
      <c r="EX13" s="563"/>
      <c r="EY13" s="563"/>
      <c r="EZ13" s="563"/>
      <c r="FA13" s="563"/>
      <c r="FB13" s="563"/>
      <c r="FC13" s="563"/>
      <c r="FD13" s="563"/>
      <c r="FE13" s="563"/>
      <c r="FF13" s="563"/>
      <c r="FG13" s="563"/>
      <c r="FH13" s="563"/>
      <c r="FI13" s="563"/>
      <c r="FJ13" s="563"/>
      <c r="FK13" s="563"/>
      <c r="FL13" s="563"/>
      <c r="FM13" s="563"/>
      <c r="FN13" s="563"/>
      <c r="FO13" s="563"/>
      <c r="FP13" s="563"/>
      <c r="FQ13" s="563"/>
      <c r="FR13" s="563"/>
      <c r="FS13" s="563"/>
      <c r="FT13" s="563"/>
      <c r="FU13" s="563"/>
      <c r="FV13" s="563"/>
      <c r="FW13" s="563"/>
      <c r="FX13" s="563"/>
      <c r="FY13" s="563"/>
      <c r="FZ13" s="563"/>
      <c r="GA13" s="563"/>
      <c r="GB13" s="563"/>
      <c r="GC13" s="563"/>
      <c r="GD13" s="563"/>
      <c r="GE13" s="563"/>
      <c r="GF13" s="563"/>
      <c r="GG13" s="563"/>
      <c r="GH13" s="563"/>
      <c r="GI13" s="563"/>
      <c r="GJ13" s="563"/>
      <c r="GK13" s="563"/>
      <c r="GL13" s="563"/>
      <c r="GM13" s="563"/>
      <c r="GN13" s="563"/>
      <c r="GO13" s="563"/>
      <c r="GP13" s="563"/>
      <c r="GQ13" s="563"/>
      <c r="GR13" s="563"/>
      <c r="GS13" s="563"/>
      <c r="GT13" s="563"/>
      <c r="GU13" s="563"/>
      <c r="GV13" s="563"/>
      <c r="GW13" s="563"/>
      <c r="GX13" s="563"/>
      <c r="GY13" s="563"/>
      <c r="GZ13" s="563"/>
      <c r="HA13" s="563"/>
      <c r="HB13" s="563"/>
      <c r="HC13" s="563"/>
      <c r="HD13" s="563"/>
      <c r="HE13" s="563"/>
      <c r="HF13" s="563"/>
      <c r="HG13" s="563"/>
      <c r="HH13" s="563"/>
      <c r="HI13" s="563"/>
      <c r="HJ13" s="563"/>
      <c r="HK13" s="563"/>
      <c r="HL13" s="563"/>
      <c r="HM13" s="563"/>
      <c r="HN13" s="563"/>
      <c r="HO13" s="563"/>
      <c r="HP13" s="563"/>
      <c r="HQ13" s="563"/>
      <c r="HR13" s="563"/>
      <c r="HS13" s="563"/>
      <c r="HT13" s="563"/>
      <c r="HU13" s="563"/>
      <c r="HV13" s="563"/>
      <c r="HW13" s="563"/>
      <c r="HX13" s="563"/>
      <c r="HY13" s="563"/>
      <c r="HZ13" s="563"/>
      <c r="IA13" s="563"/>
      <c r="IB13" s="563"/>
      <c r="IC13" s="563"/>
      <c r="ID13" s="563"/>
      <c r="IE13" s="563"/>
      <c r="IF13" s="563"/>
      <c r="IG13" s="563"/>
      <c r="IH13" s="563"/>
      <c r="II13" s="563"/>
      <c r="IJ13" s="563"/>
      <c r="IK13" s="563"/>
      <c r="IL13" s="563"/>
      <c r="IM13" s="563"/>
      <c r="IN13" s="563"/>
      <c r="IO13" s="563"/>
      <c r="IP13" s="563"/>
      <c r="IQ13" s="563"/>
      <c r="IR13" s="563"/>
      <c r="IS13" s="563"/>
      <c r="IT13" s="563"/>
      <c r="IU13" s="563"/>
      <c r="IV13" s="563"/>
      <c r="IW13" s="563"/>
      <c r="IX13" s="563"/>
      <c r="IY13" s="563"/>
      <c r="IZ13" s="563"/>
      <c r="JA13" s="563"/>
      <c r="JB13" s="563"/>
      <c r="JC13" s="563"/>
      <c r="JD13" s="563"/>
      <c r="JE13" s="563"/>
      <c r="JF13" s="563"/>
      <c r="JG13" s="563"/>
      <c r="JH13" s="563"/>
      <c r="JI13" s="563"/>
      <c r="JJ13" s="563"/>
      <c r="JK13" s="563"/>
      <c r="JL13" s="563"/>
      <c r="JM13" s="563"/>
      <c r="JN13" s="563"/>
      <c r="JO13" s="563"/>
      <c r="JP13" s="563"/>
      <c r="JQ13" s="563"/>
      <c r="JR13" s="563"/>
      <c r="JS13" s="563"/>
      <c r="JT13" s="563"/>
      <c r="JU13" s="563"/>
      <c r="JV13" s="563"/>
      <c r="JW13" s="563"/>
      <c r="JX13" s="563"/>
      <c r="JY13" s="563"/>
      <c r="JZ13" s="563"/>
      <c r="KA13" s="563"/>
      <c r="KB13" s="563"/>
      <c r="KC13" s="563"/>
      <c r="KD13" s="563"/>
      <c r="KE13" s="563"/>
      <c r="KF13" s="563"/>
      <c r="KG13" s="563"/>
      <c r="KH13" s="563"/>
      <c r="KI13" s="563"/>
      <c r="KJ13" s="563"/>
      <c r="KK13" s="563"/>
      <c r="KL13" s="563"/>
      <c r="KM13" s="563"/>
      <c r="KN13" s="563"/>
      <c r="KO13" s="563"/>
      <c r="KP13" s="563"/>
      <c r="KQ13" s="563"/>
      <c r="KR13" s="563"/>
      <c r="KS13" s="563"/>
      <c r="KT13" s="563"/>
      <c r="KU13" s="563"/>
      <c r="KV13" s="563"/>
      <c r="KW13" s="563"/>
      <c r="KX13" s="563"/>
      <c r="KY13" s="563"/>
      <c r="KZ13" s="563"/>
      <c r="LA13" s="563"/>
      <c r="LB13" s="563"/>
      <c r="LC13" s="563"/>
      <c r="LD13" s="563"/>
      <c r="LE13" s="563"/>
      <c r="LF13" s="563"/>
      <c r="LG13" s="563"/>
      <c r="LH13" s="563"/>
      <c r="LI13" s="563"/>
      <c r="LJ13" s="563"/>
      <c r="LK13" s="563"/>
      <c r="LL13" s="563"/>
      <c r="LM13" s="563"/>
      <c r="LN13" s="563"/>
      <c r="LO13" s="563"/>
      <c r="LP13" s="563"/>
      <c r="LQ13" s="563"/>
      <c r="LR13" s="563"/>
      <c r="LS13" s="563"/>
      <c r="LT13" s="563"/>
      <c r="LU13" s="563"/>
      <c r="LV13" s="563"/>
      <c r="LW13" s="563"/>
      <c r="LX13" s="563"/>
      <c r="LY13" s="563"/>
      <c r="LZ13" s="563"/>
      <c r="MA13" s="563"/>
      <c r="MB13" s="563"/>
      <c r="MC13" s="563"/>
      <c r="MD13" s="563"/>
      <c r="ME13" s="563"/>
      <c r="MF13" s="563"/>
      <c r="MG13" s="563"/>
      <c r="MH13" s="563"/>
      <c r="MI13" s="563"/>
      <c r="MJ13" s="563"/>
      <c r="MK13" s="563"/>
      <c r="ML13" s="563"/>
      <c r="MM13" s="563"/>
      <c r="MN13" s="563"/>
      <c r="MO13" s="563"/>
      <c r="MP13" s="563"/>
      <c r="MQ13" s="563"/>
      <c r="MR13" s="563"/>
      <c r="MS13" s="563"/>
      <c r="MT13" s="563"/>
    </row>
    <row r="14" spans="1:386" s="510" customFormat="1">
      <c r="A14" s="565"/>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562"/>
      <c r="FF14" s="562"/>
      <c r="FG14" s="562"/>
      <c r="FH14" s="562"/>
      <c r="FI14" s="562"/>
      <c r="FJ14" s="562"/>
      <c r="FK14" s="562"/>
      <c r="FL14" s="562"/>
      <c r="FM14" s="562"/>
      <c r="FN14" s="562"/>
      <c r="FO14" s="562"/>
      <c r="FP14" s="562"/>
      <c r="FQ14" s="562"/>
      <c r="FR14" s="562"/>
      <c r="FS14" s="562"/>
      <c r="FT14" s="562"/>
      <c r="FU14" s="562"/>
      <c r="FV14" s="562"/>
      <c r="FW14" s="562"/>
      <c r="FX14" s="562"/>
      <c r="FY14" s="562"/>
      <c r="FZ14" s="562"/>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562"/>
      <c r="HG14" s="562"/>
      <c r="HH14" s="562"/>
      <c r="HI14" s="562"/>
      <c r="HJ14" s="562"/>
      <c r="HK14" s="562"/>
      <c r="HL14" s="562"/>
      <c r="HM14" s="562"/>
      <c r="HN14" s="562"/>
      <c r="HO14" s="562"/>
      <c r="HP14" s="562"/>
      <c r="HQ14" s="562"/>
      <c r="HR14" s="562"/>
      <c r="HS14" s="562"/>
      <c r="HT14" s="562"/>
      <c r="HU14" s="562"/>
      <c r="HV14" s="562"/>
      <c r="HW14" s="562"/>
      <c r="HX14" s="562"/>
      <c r="HY14" s="562"/>
      <c r="HZ14" s="562"/>
      <c r="IA14" s="562"/>
      <c r="IB14" s="562"/>
      <c r="IC14" s="562"/>
      <c r="ID14" s="562"/>
      <c r="IE14" s="562"/>
      <c r="IF14" s="562"/>
      <c r="IG14" s="562"/>
      <c r="IH14" s="562"/>
      <c r="II14" s="562"/>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2"/>
      <c r="JJ14" s="562"/>
      <c r="JK14" s="562"/>
      <c r="JL14" s="562"/>
      <c r="JM14" s="562"/>
      <c r="JN14" s="562"/>
      <c r="JO14" s="562"/>
      <c r="JP14" s="562"/>
      <c r="JQ14" s="562"/>
      <c r="JR14" s="562"/>
      <c r="JS14" s="562"/>
      <c r="JT14" s="562"/>
      <c r="JU14" s="562"/>
      <c r="JV14" s="562"/>
      <c r="JW14" s="562"/>
      <c r="JX14" s="562"/>
      <c r="JY14" s="562"/>
      <c r="JZ14" s="562"/>
      <c r="KA14" s="562"/>
      <c r="KB14" s="562"/>
      <c r="KC14" s="562"/>
      <c r="KD14" s="562"/>
      <c r="KE14" s="562"/>
      <c r="KF14" s="562"/>
      <c r="KG14" s="562"/>
      <c r="KH14" s="562"/>
      <c r="KI14" s="562"/>
      <c r="KJ14" s="562"/>
      <c r="KK14" s="562"/>
      <c r="KL14" s="562"/>
      <c r="KM14" s="562"/>
      <c r="KN14" s="562"/>
      <c r="KO14" s="562"/>
      <c r="KP14" s="562"/>
      <c r="KQ14" s="562"/>
      <c r="KR14" s="562"/>
      <c r="KS14" s="562"/>
      <c r="KT14" s="562"/>
      <c r="KU14" s="562"/>
      <c r="KV14" s="562"/>
      <c r="KW14" s="562"/>
      <c r="KX14" s="562"/>
      <c r="KY14" s="562"/>
      <c r="KZ14" s="562"/>
      <c r="LA14" s="562"/>
      <c r="LB14" s="562"/>
      <c r="LC14" s="562"/>
      <c r="LD14" s="562"/>
      <c r="LE14" s="562"/>
      <c r="LF14" s="562"/>
      <c r="LG14" s="562"/>
      <c r="LH14" s="562"/>
      <c r="LI14" s="562"/>
      <c r="LJ14" s="562"/>
      <c r="LK14" s="562"/>
      <c r="LL14" s="562"/>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row>
    <row r="15" spans="1:386" s="510" customFormat="1">
      <c r="A15" s="565"/>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c r="BJ15" s="563"/>
      <c r="BK15" s="563"/>
      <c r="BL15" s="563"/>
      <c r="BM15" s="563"/>
      <c r="BN15" s="563"/>
      <c r="BO15" s="563"/>
      <c r="BP15" s="563"/>
      <c r="BQ15" s="563"/>
      <c r="BR15" s="563"/>
      <c r="BS15" s="563"/>
      <c r="BT15" s="563"/>
      <c r="BU15" s="563"/>
      <c r="BV15" s="563"/>
      <c r="BW15" s="563"/>
      <c r="BX15" s="563"/>
      <c r="BY15" s="563"/>
      <c r="BZ15" s="563"/>
      <c r="CA15" s="563"/>
      <c r="CB15" s="563"/>
      <c r="CC15" s="563"/>
      <c r="CD15" s="563"/>
      <c r="CE15" s="563"/>
      <c r="CF15" s="563"/>
      <c r="CG15" s="563"/>
      <c r="CH15" s="563"/>
      <c r="CI15" s="563"/>
      <c r="CJ15" s="563"/>
      <c r="CK15" s="563"/>
      <c r="CL15" s="563"/>
      <c r="CM15" s="563"/>
      <c r="CN15" s="563"/>
      <c r="CO15" s="563"/>
      <c r="CP15" s="563"/>
      <c r="CQ15" s="563"/>
      <c r="CR15" s="563"/>
      <c r="CS15" s="563"/>
      <c r="CT15" s="563"/>
      <c r="CU15" s="563"/>
      <c r="CV15" s="563"/>
      <c r="CW15" s="563"/>
      <c r="CX15" s="563"/>
      <c r="CY15" s="563"/>
      <c r="CZ15" s="563"/>
      <c r="DA15" s="563"/>
      <c r="DB15" s="563"/>
      <c r="DC15" s="563"/>
      <c r="DD15" s="563"/>
      <c r="DE15" s="563"/>
      <c r="DF15" s="563"/>
      <c r="DG15" s="563"/>
      <c r="DH15" s="563"/>
      <c r="DI15" s="563"/>
      <c r="DJ15" s="563"/>
      <c r="DK15" s="563"/>
      <c r="DL15" s="563"/>
      <c r="DM15" s="563"/>
      <c r="DN15" s="563"/>
      <c r="DO15" s="563"/>
      <c r="DP15" s="563"/>
      <c r="DQ15" s="563"/>
      <c r="DR15" s="563"/>
      <c r="DS15" s="563"/>
      <c r="DT15" s="563"/>
      <c r="DU15" s="563"/>
      <c r="DV15" s="563"/>
      <c r="DW15" s="563"/>
      <c r="DX15" s="563"/>
      <c r="DY15" s="563"/>
      <c r="DZ15" s="563"/>
      <c r="EA15" s="563"/>
      <c r="EB15" s="563"/>
      <c r="EC15" s="563"/>
      <c r="ED15" s="563"/>
      <c r="EE15" s="563"/>
      <c r="EF15" s="563"/>
      <c r="EG15" s="563"/>
      <c r="EH15" s="563"/>
      <c r="EI15" s="563"/>
      <c r="EJ15" s="563"/>
      <c r="EK15" s="563"/>
      <c r="EL15" s="563"/>
      <c r="EM15" s="563"/>
      <c r="EN15" s="563"/>
      <c r="EO15" s="563"/>
      <c r="EP15" s="563"/>
      <c r="EQ15" s="563"/>
      <c r="ER15" s="563"/>
      <c r="ES15" s="563"/>
      <c r="ET15" s="563"/>
      <c r="EU15" s="563"/>
      <c r="EV15" s="563"/>
      <c r="EW15" s="563"/>
      <c r="EX15" s="563"/>
      <c r="EY15" s="563"/>
      <c r="EZ15" s="563"/>
      <c r="FA15" s="563"/>
      <c r="FB15" s="563"/>
      <c r="FC15" s="563"/>
      <c r="FD15" s="563"/>
      <c r="FE15" s="563"/>
      <c r="FF15" s="563"/>
      <c r="FG15" s="563"/>
      <c r="FH15" s="563"/>
      <c r="FI15" s="563"/>
      <c r="FJ15" s="563"/>
      <c r="FK15" s="563"/>
      <c r="FL15" s="563"/>
      <c r="FM15" s="563"/>
      <c r="FN15" s="563"/>
      <c r="FO15" s="563"/>
      <c r="FP15" s="563"/>
      <c r="FQ15" s="563"/>
      <c r="FR15" s="563"/>
      <c r="FS15" s="563"/>
      <c r="FT15" s="563"/>
      <c r="FU15" s="563"/>
      <c r="FV15" s="563"/>
      <c r="FW15" s="563"/>
      <c r="FX15" s="563"/>
      <c r="FY15" s="563"/>
      <c r="FZ15" s="563"/>
      <c r="GA15" s="563"/>
      <c r="GB15" s="563"/>
      <c r="GC15" s="563"/>
      <c r="GD15" s="563"/>
      <c r="GE15" s="563"/>
      <c r="GF15" s="563"/>
      <c r="GG15" s="563"/>
      <c r="GH15" s="563"/>
      <c r="GI15" s="563"/>
      <c r="GJ15" s="563"/>
      <c r="GK15" s="563"/>
      <c r="GL15" s="563"/>
      <c r="GM15" s="563"/>
      <c r="GN15" s="563"/>
      <c r="GO15" s="563"/>
      <c r="GP15" s="563"/>
      <c r="GQ15" s="563"/>
      <c r="GR15" s="563"/>
      <c r="GS15" s="563"/>
      <c r="GT15" s="563"/>
      <c r="GU15" s="563"/>
      <c r="GV15" s="563"/>
      <c r="GW15" s="563"/>
      <c r="GX15" s="563"/>
      <c r="GY15" s="563"/>
      <c r="GZ15" s="563"/>
      <c r="HA15" s="563"/>
      <c r="HB15" s="563"/>
      <c r="HC15" s="563"/>
      <c r="HD15" s="563"/>
      <c r="HE15" s="563"/>
      <c r="HF15" s="563"/>
      <c r="HG15" s="563"/>
      <c r="HH15" s="563"/>
      <c r="HI15" s="563"/>
      <c r="HJ15" s="563"/>
      <c r="HK15" s="563"/>
      <c r="HL15" s="563"/>
      <c r="HM15" s="563"/>
      <c r="HN15" s="563"/>
      <c r="HO15" s="563"/>
      <c r="HP15" s="563"/>
      <c r="HQ15" s="563"/>
      <c r="HR15" s="563"/>
      <c r="HS15" s="563"/>
      <c r="HT15" s="563"/>
      <c r="HU15" s="563"/>
      <c r="HV15" s="563"/>
      <c r="HW15" s="563"/>
      <c r="HX15" s="563"/>
      <c r="HY15" s="563"/>
      <c r="HZ15" s="563"/>
      <c r="IA15" s="563"/>
      <c r="IB15" s="563"/>
      <c r="IC15" s="563"/>
      <c r="ID15" s="563"/>
      <c r="IE15" s="563"/>
      <c r="IF15" s="563"/>
      <c r="IG15" s="563"/>
      <c r="IH15" s="563"/>
      <c r="II15" s="563"/>
      <c r="IJ15" s="563"/>
      <c r="IK15" s="563"/>
      <c r="IL15" s="563"/>
      <c r="IM15" s="563"/>
      <c r="IN15" s="563"/>
      <c r="IO15" s="563"/>
      <c r="IP15" s="563"/>
      <c r="IQ15" s="563"/>
      <c r="IR15" s="563"/>
      <c r="IS15" s="563"/>
      <c r="IT15" s="563"/>
      <c r="IU15" s="563"/>
      <c r="IV15" s="563"/>
      <c r="IW15" s="563"/>
      <c r="IX15" s="563"/>
      <c r="IY15" s="563"/>
      <c r="IZ15" s="563"/>
      <c r="JA15" s="563"/>
      <c r="JB15" s="563"/>
      <c r="JC15" s="563"/>
      <c r="JD15" s="563"/>
      <c r="JE15" s="563"/>
      <c r="JF15" s="563"/>
      <c r="JG15" s="563"/>
      <c r="JH15" s="563"/>
      <c r="JI15" s="563"/>
      <c r="JJ15" s="563"/>
      <c r="JK15" s="563"/>
      <c r="JL15" s="563"/>
      <c r="JM15" s="563"/>
      <c r="JN15" s="563"/>
      <c r="JO15" s="563"/>
      <c r="JP15" s="563"/>
      <c r="JQ15" s="563"/>
      <c r="JR15" s="563"/>
      <c r="JS15" s="563"/>
      <c r="JT15" s="563"/>
      <c r="JU15" s="563"/>
      <c r="JV15" s="563"/>
      <c r="JW15" s="563"/>
      <c r="JX15" s="563"/>
      <c r="JY15" s="563"/>
      <c r="JZ15" s="563"/>
      <c r="KA15" s="563"/>
      <c r="KB15" s="563"/>
      <c r="KC15" s="563"/>
      <c r="KD15" s="563"/>
      <c r="KE15" s="563"/>
      <c r="KF15" s="563"/>
      <c r="KG15" s="563"/>
      <c r="KH15" s="563"/>
      <c r="KI15" s="563"/>
      <c r="KJ15" s="563"/>
      <c r="KK15" s="563"/>
      <c r="KL15" s="563"/>
      <c r="KM15" s="563"/>
      <c r="KN15" s="563"/>
      <c r="KO15" s="563"/>
      <c r="KP15" s="563"/>
      <c r="KQ15" s="563"/>
      <c r="KR15" s="563"/>
      <c r="KS15" s="563"/>
      <c r="KT15" s="563"/>
      <c r="KU15" s="563"/>
      <c r="KV15" s="563"/>
      <c r="KW15" s="563"/>
      <c r="KX15" s="563"/>
      <c r="KY15" s="563"/>
      <c r="KZ15" s="563"/>
      <c r="LA15" s="563"/>
      <c r="LB15" s="563"/>
      <c r="LC15" s="563"/>
      <c r="LD15" s="563"/>
      <c r="LE15" s="563"/>
      <c r="LF15" s="563"/>
      <c r="LG15" s="563"/>
      <c r="LH15" s="563"/>
      <c r="LI15" s="563"/>
      <c r="LJ15" s="563"/>
      <c r="LK15" s="563"/>
      <c r="LL15" s="563"/>
      <c r="LM15" s="563"/>
      <c r="LN15" s="563"/>
      <c r="LO15" s="563"/>
      <c r="LP15" s="563"/>
      <c r="LQ15" s="563"/>
      <c r="LR15" s="563"/>
      <c r="LS15" s="563"/>
      <c r="LT15" s="563"/>
      <c r="LU15" s="563"/>
      <c r="LV15" s="563"/>
      <c r="LW15" s="563"/>
      <c r="LX15" s="563"/>
      <c r="LY15" s="563"/>
      <c r="LZ15" s="563"/>
      <c r="MA15" s="563"/>
      <c r="MB15" s="563"/>
      <c r="MC15" s="563"/>
      <c r="MD15" s="563"/>
      <c r="ME15" s="563"/>
      <c r="MF15" s="563"/>
      <c r="MG15" s="563"/>
      <c r="MH15" s="563"/>
      <c r="MI15" s="563"/>
      <c r="MJ15" s="563"/>
      <c r="MK15" s="563"/>
      <c r="ML15" s="563"/>
      <c r="MM15" s="563"/>
      <c r="MN15" s="563"/>
      <c r="MO15" s="563"/>
      <c r="MP15" s="563"/>
      <c r="MQ15" s="563"/>
      <c r="MR15" s="563"/>
      <c r="MS15" s="563"/>
      <c r="MT15" s="563"/>
    </row>
    <row r="16" spans="1:386" s="510" customFormat="1">
      <c r="A16" s="565"/>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562"/>
      <c r="FF16" s="562"/>
      <c r="FG16" s="562"/>
      <c r="FH16" s="562"/>
      <c r="FI16" s="562"/>
      <c r="FJ16" s="562"/>
      <c r="FK16" s="562"/>
      <c r="FL16" s="562"/>
      <c r="FM16" s="562"/>
      <c r="FN16" s="562"/>
      <c r="FO16" s="562"/>
      <c r="FP16" s="562"/>
      <c r="FQ16" s="562"/>
      <c r="FR16" s="562"/>
      <c r="FS16" s="562"/>
      <c r="FT16" s="562"/>
      <c r="FU16" s="562"/>
      <c r="FV16" s="562"/>
      <c r="FW16" s="562"/>
      <c r="FX16" s="562"/>
      <c r="FY16" s="562"/>
      <c r="FZ16" s="562"/>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562"/>
      <c r="HG16" s="562"/>
      <c r="HH16" s="562"/>
      <c r="HI16" s="562"/>
      <c r="HJ16" s="562"/>
      <c r="HK16" s="562"/>
      <c r="HL16" s="562"/>
      <c r="HM16" s="562"/>
      <c r="HN16" s="562"/>
      <c r="HO16" s="562"/>
      <c r="HP16" s="562"/>
      <c r="HQ16" s="562"/>
      <c r="HR16" s="562"/>
      <c r="HS16" s="562"/>
      <c r="HT16" s="562"/>
      <c r="HU16" s="562"/>
      <c r="HV16" s="562"/>
      <c r="HW16" s="562"/>
      <c r="HX16" s="562"/>
      <c r="HY16" s="562"/>
      <c r="HZ16" s="562"/>
      <c r="IA16" s="562"/>
      <c r="IB16" s="562"/>
      <c r="IC16" s="562"/>
      <c r="ID16" s="562"/>
      <c r="IE16" s="562"/>
      <c r="IF16" s="562"/>
      <c r="IG16" s="562"/>
      <c r="IH16" s="562"/>
      <c r="II16" s="562"/>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2"/>
      <c r="JJ16" s="562"/>
      <c r="JK16" s="562"/>
      <c r="JL16" s="562"/>
      <c r="JM16" s="562"/>
      <c r="JN16" s="562"/>
      <c r="JO16" s="562"/>
      <c r="JP16" s="562"/>
      <c r="JQ16" s="562"/>
      <c r="JR16" s="562"/>
      <c r="JS16" s="562"/>
      <c r="JT16" s="562"/>
      <c r="JU16" s="562"/>
      <c r="JV16" s="562"/>
      <c r="JW16" s="562"/>
      <c r="JX16" s="562"/>
      <c r="JY16" s="562"/>
      <c r="JZ16" s="562"/>
      <c r="KA16" s="562"/>
      <c r="KB16" s="562"/>
      <c r="KC16" s="562"/>
      <c r="KD16" s="562"/>
      <c r="KE16" s="562"/>
      <c r="KF16" s="562"/>
      <c r="KG16" s="562"/>
      <c r="KH16" s="562"/>
      <c r="KI16" s="562"/>
      <c r="KJ16" s="562"/>
      <c r="KK16" s="562"/>
      <c r="KL16" s="562"/>
      <c r="KM16" s="562"/>
      <c r="KN16" s="562"/>
      <c r="KO16" s="562"/>
      <c r="KP16" s="562"/>
      <c r="KQ16" s="562"/>
      <c r="KR16" s="562"/>
      <c r="KS16" s="562"/>
      <c r="KT16" s="562"/>
      <c r="KU16" s="562"/>
      <c r="KV16" s="562"/>
      <c r="KW16" s="562"/>
      <c r="KX16" s="562"/>
      <c r="KY16" s="562"/>
      <c r="KZ16" s="562"/>
      <c r="LA16" s="562"/>
      <c r="LB16" s="562"/>
      <c r="LC16" s="562"/>
      <c r="LD16" s="562"/>
      <c r="LE16" s="562"/>
      <c r="LF16" s="562"/>
      <c r="LG16" s="562"/>
      <c r="LH16" s="562"/>
      <c r="LI16" s="562"/>
      <c r="LJ16" s="562"/>
      <c r="LK16" s="562"/>
      <c r="LL16" s="562"/>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row>
    <row r="17" spans="1:358" s="510" customFormat="1">
      <c r="A17" s="565"/>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c r="BJ17" s="563"/>
      <c r="BK17" s="563"/>
      <c r="BL17" s="563"/>
      <c r="BM17" s="563"/>
      <c r="BN17" s="563"/>
      <c r="BO17" s="563"/>
      <c r="BP17" s="563"/>
      <c r="BQ17" s="563"/>
      <c r="BR17" s="563"/>
      <c r="BS17" s="563"/>
      <c r="BT17" s="563"/>
      <c r="BU17" s="563"/>
      <c r="BV17" s="563"/>
      <c r="BW17" s="563"/>
      <c r="BX17" s="563"/>
      <c r="BY17" s="563"/>
      <c r="BZ17" s="563"/>
      <c r="CA17" s="563"/>
      <c r="CB17" s="563"/>
      <c r="CC17" s="563"/>
      <c r="CD17" s="563"/>
      <c r="CE17" s="563"/>
      <c r="CF17" s="563"/>
      <c r="CG17" s="563"/>
      <c r="CH17" s="563"/>
      <c r="CI17" s="563"/>
      <c r="CJ17" s="563"/>
      <c r="CK17" s="563"/>
      <c r="CL17" s="563"/>
      <c r="CM17" s="563"/>
      <c r="CN17" s="563"/>
      <c r="CO17" s="563"/>
      <c r="CP17" s="563"/>
      <c r="CQ17" s="563"/>
      <c r="CR17" s="563"/>
      <c r="CS17" s="563"/>
      <c r="CT17" s="563"/>
      <c r="CU17" s="563"/>
      <c r="CV17" s="563"/>
      <c r="CW17" s="563"/>
      <c r="CX17" s="563"/>
      <c r="CY17" s="563"/>
      <c r="CZ17" s="563"/>
      <c r="DA17" s="563"/>
      <c r="DB17" s="563"/>
      <c r="DC17" s="563"/>
      <c r="DD17" s="563"/>
      <c r="DE17" s="563"/>
      <c r="DF17" s="563"/>
      <c r="DG17" s="563"/>
      <c r="DH17" s="563"/>
      <c r="DI17" s="563"/>
      <c r="DJ17" s="563"/>
      <c r="DK17" s="563"/>
      <c r="DL17" s="563"/>
      <c r="DM17" s="563"/>
      <c r="DN17" s="563"/>
      <c r="DO17" s="563"/>
      <c r="DP17" s="563"/>
      <c r="DQ17" s="563"/>
      <c r="DR17" s="563"/>
      <c r="DS17" s="563"/>
      <c r="DT17" s="563"/>
      <c r="DU17" s="563"/>
      <c r="DV17" s="563"/>
      <c r="DW17" s="563"/>
      <c r="DX17" s="563"/>
      <c r="DY17" s="563"/>
      <c r="DZ17" s="563"/>
      <c r="EA17" s="563"/>
      <c r="EB17" s="563"/>
      <c r="EC17" s="563"/>
      <c r="ED17" s="563"/>
      <c r="EE17" s="563"/>
      <c r="EF17" s="563"/>
      <c r="EG17" s="563"/>
      <c r="EH17" s="563"/>
      <c r="EI17" s="563"/>
      <c r="EJ17" s="563"/>
      <c r="EK17" s="563"/>
      <c r="EL17" s="563"/>
      <c r="EM17" s="563"/>
      <c r="EN17" s="563"/>
      <c r="EO17" s="563"/>
      <c r="EP17" s="563"/>
      <c r="EQ17" s="563"/>
      <c r="ER17" s="563"/>
      <c r="ES17" s="563"/>
      <c r="ET17" s="563"/>
      <c r="EU17" s="563"/>
      <c r="EV17" s="563"/>
      <c r="EW17" s="563"/>
      <c r="EX17" s="563"/>
      <c r="EY17" s="563"/>
      <c r="EZ17" s="563"/>
      <c r="FA17" s="563"/>
      <c r="FB17" s="563"/>
      <c r="FC17" s="563"/>
      <c r="FD17" s="563"/>
      <c r="FE17" s="563"/>
      <c r="FF17" s="563"/>
      <c r="FG17" s="563"/>
      <c r="FH17" s="563"/>
      <c r="FI17" s="563"/>
      <c r="FJ17" s="563"/>
      <c r="FK17" s="563"/>
      <c r="FL17" s="563"/>
      <c r="FM17" s="563"/>
      <c r="FN17" s="563"/>
      <c r="FO17" s="563"/>
      <c r="FP17" s="563"/>
      <c r="FQ17" s="563"/>
      <c r="FR17" s="563"/>
      <c r="FS17" s="563"/>
      <c r="FT17" s="563"/>
      <c r="FU17" s="563"/>
      <c r="FV17" s="563"/>
      <c r="FW17" s="563"/>
      <c r="FX17" s="563"/>
      <c r="FY17" s="563"/>
      <c r="FZ17" s="563"/>
      <c r="GA17" s="563"/>
      <c r="GB17" s="563"/>
      <c r="GC17" s="563"/>
      <c r="GD17" s="563"/>
      <c r="GE17" s="563"/>
      <c r="GF17" s="563"/>
      <c r="GG17" s="563"/>
      <c r="GH17" s="563"/>
      <c r="GI17" s="563"/>
      <c r="GJ17" s="563"/>
      <c r="GK17" s="563"/>
      <c r="GL17" s="563"/>
      <c r="GM17" s="563"/>
      <c r="GN17" s="563"/>
      <c r="GO17" s="563"/>
      <c r="GP17" s="563"/>
      <c r="GQ17" s="563"/>
      <c r="GR17" s="563"/>
      <c r="GS17" s="563"/>
      <c r="GT17" s="563"/>
      <c r="GU17" s="563"/>
      <c r="GV17" s="563"/>
      <c r="GW17" s="563"/>
      <c r="GX17" s="563"/>
      <c r="GY17" s="563"/>
      <c r="GZ17" s="563"/>
      <c r="HA17" s="563"/>
      <c r="HB17" s="563"/>
      <c r="HC17" s="563"/>
      <c r="HD17" s="563"/>
      <c r="HE17" s="563"/>
      <c r="HF17" s="563"/>
      <c r="HG17" s="563"/>
      <c r="HH17" s="563"/>
      <c r="HI17" s="563"/>
      <c r="HJ17" s="563"/>
      <c r="HK17" s="563"/>
      <c r="HL17" s="563"/>
      <c r="HM17" s="563"/>
      <c r="HN17" s="563"/>
      <c r="HO17" s="563"/>
      <c r="HP17" s="563"/>
      <c r="HQ17" s="563"/>
      <c r="HR17" s="563"/>
      <c r="HS17" s="563"/>
      <c r="HT17" s="563"/>
      <c r="HU17" s="563"/>
      <c r="HV17" s="563"/>
      <c r="HW17" s="563"/>
      <c r="HX17" s="563"/>
      <c r="HY17" s="563"/>
      <c r="HZ17" s="563"/>
      <c r="IA17" s="563"/>
      <c r="IB17" s="563"/>
      <c r="IC17" s="563"/>
      <c r="ID17" s="563"/>
      <c r="IE17" s="563"/>
      <c r="IF17" s="563"/>
      <c r="IG17" s="563"/>
      <c r="IH17" s="563"/>
      <c r="II17" s="563"/>
      <c r="IJ17" s="563"/>
      <c r="IK17" s="563"/>
      <c r="IL17" s="563"/>
      <c r="IM17" s="563"/>
      <c r="IN17" s="563"/>
      <c r="IO17" s="563"/>
      <c r="IP17" s="563"/>
      <c r="IQ17" s="563"/>
      <c r="IR17" s="563"/>
      <c r="IS17" s="563"/>
      <c r="IT17" s="563"/>
      <c r="IU17" s="563"/>
      <c r="IV17" s="563"/>
      <c r="IW17" s="563"/>
      <c r="IX17" s="563"/>
      <c r="IY17" s="563"/>
      <c r="IZ17" s="563"/>
      <c r="JA17" s="563"/>
      <c r="JB17" s="563"/>
      <c r="JC17" s="563"/>
      <c r="JD17" s="563"/>
      <c r="JE17" s="563"/>
      <c r="JF17" s="563"/>
      <c r="JG17" s="563"/>
      <c r="JH17" s="563"/>
      <c r="JI17" s="563"/>
      <c r="JJ17" s="563"/>
      <c r="JK17" s="563"/>
      <c r="JL17" s="563"/>
      <c r="JM17" s="563"/>
      <c r="JN17" s="563"/>
      <c r="JO17" s="563"/>
      <c r="JP17" s="563"/>
      <c r="JQ17" s="563"/>
      <c r="JR17" s="563"/>
      <c r="JS17" s="563"/>
      <c r="JT17" s="563"/>
      <c r="JU17" s="563"/>
      <c r="JV17" s="563"/>
      <c r="JW17" s="563"/>
      <c r="JX17" s="563"/>
      <c r="JY17" s="563"/>
      <c r="JZ17" s="563"/>
      <c r="KA17" s="563"/>
      <c r="KB17" s="563"/>
      <c r="KC17" s="563"/>
      <c r="KD17" s="563"/>
      <c r="KE17" s="563"/>
      <c r="KF17" s="563"/>
      <c r="KG17" s="563"/>
      <c r="KH17" s="563"/>
      <c r="KI17" s="563"/>
      <c r="KJ17" s="563"/>
      <c r="KK17" s="563"/>
      <c r="KL17" s="563"/>
      <c r="KM17" s="563"/>
      <c r="KN17" s="563"/>
      <c r="KO17" s="563"/>
      <c r="KP17" s="563"/>
      <c r="KQ17" s="563"/>
      <c r="KR17" s="563"/>
      <c r="KS17" s="563"/>
      <c r="KT17" s="563"/>
      <c r="KU17" s="563"/>
      <c r="KV17" s="563"/>
      <c r="KW17" s="563"/>
      <c r="KX17" s="563"/>
      <c r="KY17" s="563"/>
      <c r="KZ17" s="563"/>
      <c r="LA17" s="563"/>
      <c r="LB17" s="563"/>
      <c r="LC17" s="563"/>
      <c r="LD17" s="563"/>
      <c r="LE17" s="563"/>
      <c r="LF17" s="563"/>
      <c r="LG17" s="563"/>
      <c r="LH17" s="563"/>
      <c r="LI17" s="563"/>
      <c r="LJ17" s="563"/>
      <c r="LK17" s="563"/>
      <c r="LL17" s="563"/>
      <c r="LM17" s="563"/>
      <c r="LN17" s="563"/>
      <c r="LO17" s="563"/>
      <c r="LP17" s="563"/>
      <c r="LQ17" s="563"/>
      <c r="LR17" s="563"/>
      <c r="LS17" s="563"/>
      <c r="LT17" s="563"/>
      <c r="LU17" s="563"/>
      <c r="LV17" s="563"/>
      <c r="LW17" s="563"/>
      <c r="LX17" s="563"/>
      <c r="LY17" s="563"/>
      <c r="LZ17" s="563"/>
      <c r="MA17" s="563"/>
      <c r="MB17" s="563"/>
      <c r="MC17" s="563"/>
      <c r="MD17" s="563"/>
      <c r="ME17" s="563"/>
      <c r="MF17" s="563"/>
      <c r="MG17" s="563"/>
      <c r="MH17" s="563"/>
      <c r="MI17" s="563"/>
      <c r="MJ17" s="563"/>
      <c r="MK17" s="563"/>
      <c r="ML17" s="563"/>
      <c r="MM17" s="563"/>
      <c r="MN17" s="563"/>
      <c r="MO17" s="563"/>
      <c r="MP17" s="563"/>
      <c r="MQ17" s="563"/>
      <c r="MR17" s="563"/>
      <c r="MS17" s="563"/>
      <c r="MT17" s="563"/>
    </row>
    <row r="18" spans="1:358" s="510" customFormat="1">
      <c r="A18" s="565"/>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562"/>
      <c r="FF18" s="562"/>
      <c r="FG18" s="562"/>
      <c r="FH18" s="562"/>
      <c r="FI18" s="562"/>
      <c r="FJ18" s="562"/>
      <c r="FK18" s="562"/>
      <c r="FL18" s="562"/>
      <c r="FM18" s="562"/>
      <c r="FN18" s="562"/>
      <c r="FO18" s="562"/>
      <c r="FP18" s="562"/>
      <c r="FQ18" s="562"/>
      <c r="FR18" s="562"/>
      <c r="FS18" s="562"/>
      <c r="FT18" s="562"/>
      <c r="FU18" s="562"/>
      <c r="FV18" s="562"/>
      <c r="FW18" s="562"/>
      <c r="FX18" s="562"/>
      <c r="FY18" s="562"/>
      <c r="FZ18" s="562"/>
      <c r="GA18" s="562"/>
      <c r="GB18" s="562"/>
      <c r="GC18" s="562"/>
      <c r="GD18" s="562"/>
      <c r="GE18" s="562"/>
      <c r="GF18" s="562"/>
      <c r="GG18" s="562"/>
      <c r="GH18" s="562"/>
      <c r="GI18" s="562"/>
      <c r="GJ18" s="562"/>
      <c r="GK18" s="562"/>
      <c r="GL18" s="562"/>
      <c r="GM18" s="562"/>
      <c r="GN18" s="562"/>
      <c r="GO18" s="562"/>
      <c r="GP18" s="562"/>
      <c r="GQ18" s="562"/>
      <c r="GR18" s="562"/>
      <c r="GS18" s="562"/>
      <c r="GT18" s="562"/>
      <c r="GU18" s="562"/>
      <c r="GV18" s="562"/>
      <c r="GW18" s="562"/>
      <c r="GX18" s="562"/>
      <c r="GY18" s="562"/>
      <c r="GZ18" s="562"/>
      <c r="HA18" s="562"/>
      <c r="HB18" s="562"/>
      <c r="HC18" s="562"/>
      <c r="HD18" s="562"/>
      <c r="HE18" s="562"/>
      <c r="HF18" s="562"/>
      <c r="HG18" s="562"/>
      <c r="HH18" s="562"/>
      <c r="HI18" s="562"/>
      <c r="HJ18" s="562"/>
      <c r="HK18" s="562"/>
      <c r="HL18" s="562"/>
      <c r="HM18" s="562"/>
      <c r="HN18" s="562"/>
      <c r="HO18" s="562"/>
      <c r="HP18" s="562"/>
      <c r="HQ18" s="562"/>
      <c r="HR18" s="562"/>
      <c r="HS18" s="562"/>
      <c r="HT18" s="562"/>
      <c r="HU18" s="562"/>
      <c r="HV18" s="562"/>
      <c r="HW18" s="562"/>
      <c r="HX18" s="562"/>
      <c r="HY18" s="562"/>
      <c r="HZ18" s="562"/>
      <c r="IA18" s="562"/>
      <c r="IB18" s="562"/>
      <c r="IC18" s="562"/>
      <c r="ID18" s="562"/>
      <c r="IE18" s="562"/>
      <c r="IF18" s="562"/>
      <c r="IG18" s="562"/>
      <c r="IH18" s="562"/>
      <c r="II18" s="562"/>
      <c r="IJ18" s="562"/>
      <c r="IK18" s="562"/>
      <c r="IL18" s="562"/>
      <c r="IM18" s="562"/>
      <c r="IN18" s="562"/>
      <c r="IO18" s="562"/>
      <c r="IP18" s="562"/>
      <c r="IQ18" s="562"/>
      <c r="IR18" s="562"/>
      <c r="IS18" s="562"/>
      <c r="IT18" s="562"/>
      <c r="IU18" s="562"/>
      <c r="IV18" s="562"/>
      <c r="IW18" s="562"/>
      <c r="IX18" s="562"/>
      <c r="IY18" s="562"/>
      <c r="IZ18" s="562"/>
      <c r="JA18" s="562"/>
      <c r="JB18" s="562"/>
      <c r="JC18" s="562"/>
      <c r="JD18" s="562"/>
      <c r="JE18" s="562"/>
      <c r="JF18" s="562"/>
      <c r="JG18" s="562"/>
      <c r="JH18" s="562"/>
      <c r="JI18" s="562"/>
      <c r="JJ18" s="562"/>
      <c r="JK18" s="562"/>
      <c r="JL18" s="562"/>
      <c r="JM18" s="562"/>
      <c r="JN18" s="562"/>
      <c r="JO18" s="562"/>
      <c r="JP18" s="562"/>
      <c r="JQ18" s="562"/>
      <c r="JR18" s="562"/>
      <c r="JS18" s="562"/>
      <c r="JT18" s="562"/>
      <c r="JU18" s="562"/>
      <c r="JV18" s="562"/>
      <c r="JW18" s="562"/>
      <c r="JX18" s="562"/>
      <c r="JY18" s="562"/>
      <c r="JZ18" s="562"/>
      <c r="KA18" s="562"/>
      <c r="KB18" s="562"/>
      <c r="KC18" s="562"/>
      <c r="KD18" s="562"/>
      <c r="KE18" s="562"/>
      <c r="KF18" s="562"/>
      <c r="KG18" s="562"/>
      <c r="KH18" s="562"/>
      <c r="KI18" s="562"/>
      <c r="KJ18" s="562"/>
      <c r="KK18" s="562"/>
      <c r="KL18" s="562"/>
      <c r="KM18" s="562"/>
      <c r="KN18" s="562"/>
      <c r="KO18" s="562"/>
      <c r="KP18" s="562"/>
      <c r="KQ18" s="562"/>
      <c r="KR18" s="562"/>
      <c r="KS18" s="562"/>
      <c r="KT18" s="562"/>
      <c r="KU18" s="562"/>
      <c r="KV18" s="562"/>
      <c r="KW18" s="562"/>
      <c r="KX18" s="562"/>
      <c r="KY18" s="562"/>
      <c r="KZ18" s="562"/>
      <c r="LA18" s="562"/>
      <c r="LB18" s="562"/>
      <c r="LC18" s="562"/>
      <c r="LD18" s="562"/>
      <c r="LE18" s="562"/>
      <c r="LF18" s="562"/>
      <c r="LG18" s="562"/>
      <c r="LH18" s="562"/>
      <c r="LI18" s="562"/>
      <c r="LJ18" s="562"/>
      <c r="LK18" s="562"/>
      <c r="LL18" s="562"/>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row>
    <row r="19" spans="1:358" s="510" customFormat="1">
      <c r="A19" s="565"/>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c r="BJ19" s="563"/>
      <c r="BK19" s="563"/>
      <c r="BL19" s="563"/>
      <c r="BM19" s="563"/>
      <c r="BN19" s="563"/>
      <c r="BO19" s="563"/>
      <c r="BP19" s="563"/>
      <c r="BQ19" s="563"/>
      <c r="BR19" s="563"/>
      <c r="BS19" s="563"/>
      <c r="BT19" s="563"/>
      <c r="BU19" s="563"/>
      <c r="BV19" s="563"/>
      <c r="BW19" s="563"/>
      <c r="BX19" s="563"/>
      <c r="BY19" s="563"/>
      <c r="BZ19" s="563"/>
      <c r="CA19" s="563"/>
      <c r="CB19" s="563"/>
      <c r="CC19" s="563"/>
      <c r="CD19" s="563"/>
      <c r="CE19" s="563"/>
      <c r="CF19" s="563"/>
      <c r="CG19" s="563"/>
      <c r="CH19" s="563"/>
      <c r="CI19" s="563"/>
      <c r="CJ19" s="563"/>
      <c r="CK19" s="563"/>
      <c r="CL19" s="563"/>
      <c r="CM19" s="563"/>
      <c r="CN19" s="563"/>
      <c r="CO19" s="563"/>
      <c r="CP19" s="563"/>
      <c r="CQ19" s="563"/>
      <c r="CR19" s="563"/>
      <c r="CS19" s="563"/>
      <c r="CT19" s="563"/>
      <c r="CU19" s="563"/>
      <c r="CV19" s="563"/>
      <c r="CW19" s="563"/>
      <c r="CX19" s="563"/>
      <c r="CY19" s="563"/>
      <c r="CZ19" s="563"/>
      <c r="DA19" s="563"/>
      <c r="DB19" s="563"/>
      <c r="DC19" s="563"/>
      <c r="DD19" s="563"/>
      <c r="DE19" s="563"/>
      <c r="DF19" s="563"/>
      <c r="DG19" s="563"/>
      <c r="DH19" s="563"/>
      <c r="DI19" s="563"/>
      <c r="DJ19" s="563"/>
      <c r="DK19" s="563"/>
      <c r="DL19" s="563"/>
      <c r="DM19" s="563"/>
      <c r="DN19" s="563"/>
      <c r="DO19" s="563"/>
      <c r="DP19" s="563"/>
      <c r="DQ19" s="563"/>
      <c r="DR19" s="563"/>
      <c r="DS19" s="563"/>
      <c r="DT19" s="563"/>
      <c r="DU19" s="563"/>
      <c r="DV19" s="563"/>
      <c r="DW19" s="563"/>
      <c r="DX19" s="563"/>
      <c r="DY19" s="563"/>
      <c r="DZ19" s="563"/>
      <c r="EA19" s="563"/>
      <c r="EB19" s="563"/>
      <c r="EC19" s="563"/>
      <c r="ED19" s="563"/>
      <c r="EE19" s="563"/>
      <c r="EF19" s="563"/>
      <c r="EG19" s="563"/>
      <c r="EH19" s="563"/>
      <c r="EI19" s="563"/>
      <c r="EJ19" s="563"/>
      <c r="EK19" s="563"/>
      <c r="EL19" s="563"/>
      <c r="EM19" s="563"/>
      <c r="EN19" s="563"/>
      <c r="EO19" s="563"/>
      <c r="EP19" s="563"/>
      <c r="EQ19" s="563"/>
      <c r="ER19" s="563"/>
      <c r="ES19" s="563"/>
      <c r="ET19" s="563"/>
      <c r="EU19" s="563"/>
      <c r="EV19" s="563"/>
      <c r="EW19" s="563"/>
      <c r="EX19" s="563"/>
      <c r="EY19" s="563"/>
      <c r="EZ19" s="563"/>
      <c r="FA19" s="563"/>
      <c r="FB19" s="563"/>
      <c r="FC19" s="563"/>
      <c r="FD19" s="563"/>
      <c r="FE19" s="563"/>
      <c r="FF19" s="563"/>
      <c r="FG19" s="563"/>
      <c r="FH19" s="563"/>
      <c r="FI19" s="563"/>
      <c r="FJ19" s="563"/>
      <c r="FK19" s="563"/>
      <c r="FL19" s="563"/>
      <c r="FM19" s="563"/>
      <c r="FN19" s="563"/>
      <c r="FO19" s="563"/>
      <c r="FP19" s="563"/>
      <c r="FQ19" s="563"/>
      <c r="FR19" s="563"/>
      <c r="FS19" s="563"/>
      <c r="FT19" s="563"/>
      <c r="FU19" s="563"/>
      <c r="FV19" s="563"/>
      <c r="FW19" s="563"/>
      <c r="FX19" s="563"/>
      <c r="FY19" s="563"/>
      <c r="FZ19" s="563"/>
      <c r="GA19" s="563"/>
      <c r="GB19" s="563"/>
      <c r="GC19" s="563"/>
      <c r="GD19" s="563"/>
      <c r="GE19" s="563"/>
      <c r="GF19" s="563"/>
      <c r="GG19" s="563"/>
      <c r="GH19" s="563"/>
      <c r="GI19" s="563"/>
      <c r="GJ19" s="563"/>
      <c r="GK19" s="563"/>
      <c r="GL19" s="563"/>
      <c r="GM19" s="563"/>
      <c r="GN19" s="563"/>
      <c r="GO19" s="563"/>
      <c r="GP19" s="563"/>
      <c r="GQ19" s="563"/>
      <c r="GR19" s="563"/>
      <c r="GS19" s="563"/>
      <c r="GT19" s="563"/>
      <c r="GU19" s="563"/>
      <c r="GV19" s="563"/>
      <c r="GW19" s="563"/>
      <c r="GX19" s="563"/>
      <c r="GY19" s="563"/>
      <c r="GZ19" s="563"/>
      <c r="HA19" s="563"/>
      <c r="HB19" s="563"/>
      <c r="HC19" s="563"/>
      <c r="HD19" s="563"/>
      <c r="HE19" s="563"/>
      <c r="HF19" s="563"/>
      <c r="HG19" s="563"/>
      <c r="HH19" s="563"/>
      <c r="HI19" s="563"/>
      <c r="HJ19" s="563"/>
      <c r="HK19" s="563"/>
      <c r="HL19" s="563"/>
      <c r="HM19" s="563"/>
      <c r="HN19" s="563"/>
      <c r="HO19" s="563"/>
      <c r="HP19" s="563"/>
      <c r="HQ19" s="563"/>
      <c r="HR19" s="563"/>
      <c r="HS19" s="563"/>
      <c r="HT19" s="563"/>
      <c r="HU19" s="563"/>
      <c r="HV19" s="563"/>
      <c r="HW19" s="563"/>
      <c r="HX19" s="563"/>
      <c r="HY19" s="563"/>
      <c r="HZ19" s="563"/>
      <c r="IA19" s="563"/>
      <c r="IB19" s="563"/>
      <c r="IC19" s="563"/>
      <c r="ID19" s="563"/>
      <c r="IE19" s="563"/>
      <c r="IF19" s="563"/>
      <c r="IG19" s="563"/>
      <c r="IH19" s="563"/>
      <c r="II19" s="563"/>
      <c r="IJ19" s="563"/>
      <c r="IK19" s="563"/>
      <c r="IL19" s="563"/>
      <c r="IM19" s="563"/>
      <c r="IN19" s="563"/>
      <c r="IO19" s="563"/>
      <c r="IP19" s="563"/>
      <c r="IQ19" s="563"/>
      <c r="IR19" s="563"/>
      <c r="IS19" s="563"/>
      <c r="IT19" s="563"/>
      <c r="IU19" s="563"/>
      <c r="IV19" s="563"/>
      <c r="IW19" s="563"/>
      <c r="IX19" s="563"/>
      <c r="IY19" s="563"/>
      <c r="IZ19" s="563"/>
      <c r="JA19" s="563"/>
      <c r="JB19" s="563"/>
      <c r="JC19" s="563"/>
      <c r="JD19" s="563"/>
      <c r="JE19" s="563"/>
      <c r="JF19" s="563"/>
      <c r="JG19" s="563"/>
      <c r="JH19" s="563"/>
      <c r="JI19" s="563"/>
      <c r="JJ19" s="563"/>
      <c r="JK19" s="563"/>
      <c r="JL19" s="563"/>
      <c r="JM19" s="563"/>
      <c r="JN19" s="563"/>
      <c r="JO19" s="563"/>
      <c r="JP19" s="563"/>
      <c r="JQ19" s="563"/>
      <c r="JR19" s="563"/>
      <c r="JS19" s="563"/>
      <c r="JT19" s="563"/>
      <c r="JU19" s="563"/>
      <c r="JV19" s="563"/>
      <c r="JW19" s="563"/>
      <c r="JX19" s="563"/>
      <c r="JY19" s="563"/>
      <c r="JZ19" s="563"/>
      <c r="KA19" s="563"/>
      <c r="KB19" s="563"/>
      <c r="KC19" s="563"/>
      <c r="KD19" s="563"/>
      <c r="KE19" s="563"/>
      <c r="KF19" s="563"/>
      <c r="KG19" s="563"/>
      <c r="KH19" s="563"/>
      <c r="KI19" s="563"/>
      <c r="KJ19" s="563"/>
      <c r="KK19" s="563"/>
      <c r="KL19" s="563"/>
      <c r="KM19" s="563"/>
      <c r="KN19" s="563"/>
      <c r="KO19" s="563"/>
      <c r="KP19" s="563"/>
      <c r="KQ19" s="563"/>
      <c r="KR19" s="563"/>
      <c r="KS19" s="563"/>
      <c r="KT19" s="563"/>
      <c r="KU19" s="563"/>
      <c r="KV19" s="563"/>
      <c r="KW19" s="563"/>
      <c r="KX19" s="563"/>
      <c r="KY19" s="563"/>
      <c r="KZ19" s="563"/>
      <c r="LA19" s="563"/>
      <c r="LB19" s="563"/>
      <c r="LC19" s="563"/>
      <c r="LD19" s="563"/>
      <c r="LE19" s="563"/>
      <c r="LF19" s="563"/>
      <c r="LG19" s="563"/>
      <c r="LH19" s="563"/>
      <c r="LI19" s="563"/>
      <c r="LJ19" s="563"/>
      <c r="LK19" s="563"/>
      <c r="LL19" s="563"/>
      <c r="LM19" s="563"/>
      <c r="LN19" s="563"/>
      <c r="LO19" s="563"/>
      <c r="LP19" s="563"/>
      <c r="LQ19" s="563"/>
      <c r="LR19" s="563"/>
      <c r="LS19" s="563"/>
      <c r="LT19" s="563"/>
      <c r="LU19" s="563"/>
      <c r="LV19" s="563"/>
      <c r="LW19" s="563"/>
      <c r="LX19" s="563"/>
      <c r="LY19" s="563"/>
      <c r="LZ19" s="563"/>
      <c r="MA19" s="563"/>
      <c r="MB19" s="563"/>
      <c r="MC19" s="563"/>
      <c r="MD19" s="563"/>
      <c r="ME19" s="563"/>
      <c r="MF19" s="563"/>
      <c r="MG19" s="563"/>
      <c r="MH19" s="563"/>
      <c r="MI19" s="563"/>
      <c r="MJ19" s="563"/>
      <c r="MK19" s="563"/>
      <c r="ML19" s="563"/>
      <c r="MM19" s="563"/>
      <c r="MN19" s="563"/>
      <c r="MO19" s="563"/>
      <c r="MP19" s="563"/>
      <c r="MQ19" s="563"/>
      <c r="MR19" s="563"/>
      <c r="MS19" s="563"/>
      <c r="MT19" s="563"/>
    </row>
    <row r="20" spans="1:358" s="510" customFormat="1">
      <c r="A20" s="565"/>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562"/>
      <c r="FF20" s="562"/>
      <c r="FG20" s="562"/>
      <c r="FH20" s="562"/>
      <c r="FI20" s="562"/>
      <c r="FJ20" s="562"/>
      <c r="FK20" s="562"/>
      <c r="FL20" s="562"/>
      <c r="FM20" s="562"/>
      <c r="FN20" s="562"/>
      <c r="FO20" s="562"/>
      <c r="FP20" s="562"/>
      <c r="FQ20" s="562"/>
      <c r="FR20" s="562"/>
      <c r="FS20" s="562"/>
      <c r="FT20" s="562"/>
      <c r="FU20" s="562"/>
      <c r="FV20" s="562"/>
      <c r="FW20" s="562"/>
      <c r="FX20" s="562"/>
      <c r="FY20" s="562"/>
      <c r="FZ20" s="562"/>
      <c r="GA20" s="562"/>
      <c r="GB20" s="562"/>
      <c r="GC20" s="562"/>
      <c r="GD20" s="562"/>
      <c r="GE20" s="562"/>
      <c r="GF20" s="562"/>
      <c r="GG20" s="562"/>
      <c r="GH20" s="562"/>
      <c r="GI20" s="562"/>
      <c r="GJ20" s="562"/>
      <c r="GK20" s="562"/>
      <c r="GL20" s="562"/>
      <c r="GM20" s="562"/>
      <c r="GN20" s="562"/>
      <c r="GO20" s="562"/>
      <c r="GP20" s="562"/>
      <c r="GQ20" s="562"/>
      <c r="GR20" s="562"/>
      <c r="GS20" s="562"/>
      <c r="GT20" s="562"/>
      <c r="GU20" s="562"/>
      <c r="GV20" s="562"/>
      <c r="GW20" s="562"/>
      <c r="GX20" s="562"/>
      <c r="GY20" s="562"/>
      <c r="GZ20" s="562"/>
      <c r="HA20" s="562"/>
      <c r="HB20" s="562"/>
      <c r="HC20" s="562"/>
      <c r="HD20" s="562"/>
      <c r="HE20" s="562"/>
      <c r="HF20" s="562"/>
      <c r="HG20" s="562"/>
      <c r="HH20" s="562"/>
      <c r="HI20" s="562"/>
      <c r="HJ20" s="562"/>
      <c r="HK20" s="562"/>
      <c r="HL20" s="562"/>
      <c r="HM20" s="562"/>
      <c r="HN20" s="562"/>
      <c r="HO20" s="562"/>
      <c r="HP20" s="562"/>
      <c r="HQ20" s="562"/>
      <c r="HR20" s="562"/>
      <c r="HS20" s="562"/>
      <c r="HT20" s="562"/>
      <c r="HU20" s="562"/>
      <c r="HV20" s="562"/>
      <c r="HW20" s="562"/>
      <c r="HX20" s="562"/>
      <c r="HY20" s="562"/>
      <c r="HZ20" s="562"/>
      <c r="IA20" s="562"/>
      <c r="IB20" s="562"/>
      <c r="IC20" s="562"/>
      <c r="ID20" s="562"/>
      <c r="IE20" s="562"/>
      <c r="IF20" s="562"/>
      <c r="IG20" s="562"/>
      <c r="IH20" s="562"/>
      <c r="II20" s="562"/>
      <c r="IJ20" s="562"/>
      <c r="IK20" s="562"/>
      <c r="IL20" s="562"/>
      <c r="IM20" s="562"/>
      <c r="IN20" s="562"/>
      <c r="IO20" s="562"/>
      <c r="IP20" s="562"/>
      <c r="IQ20" s="562"/>
      <c r="IR20" s="562"/>
      <c r="IS20" s="562"/>
      <c r="IT20" s="562"/>
      <c r="IU20" s="562"/>
      <c r="IV20" s="562"/>
      <c r="IW20" s="562"/>
      <c r="IX20" s="562"/>
      <c r="IY20" s="562"/>
      <c r="IZ20" s="562"/>
      <c r="JA20" s="562"/>
      <c r="JB20" s="562"/>
      <c r="JC20" s="562"/>
      <c r="JD20" s="562"/>
      <c r="JE20" s="562"/>
      <c r="JF20" s="562"/>
      <c r="JG20" s="562"/>
      <c r="JH20" s="562"/>
      <c r="JI20" s="562"/>
      <c r="JJ20" s="562"/>
      <c r="JK20" s="562"/>
      <c r="JL20" s="562"/>
      <c r="JM20" s="562"/>
      <c r="JN20" s="562"/>
      <c r="JO20" s="562"/>
      <c r="JP20" s="562"/>
      <c r="JQ20" s="562"/>
      <c r="JR20" s="562"/>
      <c r="JS20" s="562"/>
      <c r="JT20" s="562"/>
      <c r="JU20" s="562"/>
      <c r="JV20" s="562"/>
      <c r="JW20" s="562"/>
      <c r="JX20" s="562"/>
      <c r="JY20" s="562"/>
      <c r="JZ20" s="562"/>
      <c r="KA20" s="562"/>
      <c r="KB20" s="562"/>
      <c r="KC20" s="562"/>
      <c r="KD20" s="562"/>
      <c r="KE20" s="562"/>
      <c r="KF20" s="562"/>
      <c r="KG20" s="562"/>
      <c r="KH20" s="562"/>
      <c r="KI20" s="562"/>
      <c r="KJ20" s="562"/>
      <c r="KK20" s="562"/>
      <c r="KL20" s="562"/>
      <c r="KM20" s="562"/>
      <c r="KN20" s="562"/>
      <c r="KO20" s="562"/>
      <c r="KP20" s="562"/>
      <c r="KQ20" s="562"/>
      <c r="KR20" s="562"/>
      <c r="KS20" s="562"/>
      <c r="KT20" s="562"/>
      <c r="KU20" s="562"/>
      <c r="KV20" s="562"/>
      <c r="KW20" s="562"/>
      <c r="KX20" s="562"/>
      <c r="KY20" s="562"/>
      <c r="KZ20" s="562"/>
      <c r="LA20" s="562"/>
      <c r="LB20" s="562"/>
      <c r="LC20" s="562"/>
      <c r="LD20" s="562"/>
      <c r="LE20" s="562"/>
      <c r="LF20" s="562"/>
      <c r="LG20" s="562"/>
      <c r="LH20" s="562"/>
      <c r="LI20" s="562"/>
      <c r="LJ20" s="562"/>
      <c r="LK20" s="562"/>
      <c r="LL20" s="562"/>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row>
    <row r="21" spans="1:358" s="510" customFormat="1">
      <c r="A21" s="565"/>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c r="BJ21" s="563"/>
      <c r="BK21" s="563"/>
      <c r="BL21" s="563"/>
      <c r="BM21" s="563"/>
      <c r="BN21" s="563"/>
      <c r="BO21" s="563"/>
      <c r="BP21" s="563"/>
      <c r="BQ21" s="563"/>
      <c r="BR21" s="563"/>
      <c r="BS21" s="563"/>
      <c r="BT21" s="563"/>
      <c r="BU21" s="563"/>
      <c r="BV21" s="563"/>
      <c r="BW21" s="563"/>
      <c r="BX21" s="563"/>
      <c r="BY21" s="563"/>
      <c r="BZ21" s="563"/>
      <c r="CA21" s="563"/>
      <c r="CB21" s="563"/>
      <c r="CC21" s="563"/>
      <c r="CD21" s="563"/>
      <c r="CE21" s="563"/>
      <c r="CF21" s="563"/>
      <c r="CG21" s="563"/>
      <c r="CH21" s="563"/>
      <c r="CI21" s="563"/>
      <c r="CJ21" s="563"/>
      <c r="CK21" s="563"/>
      <c r="CL21" s="563"/>
      <c r="CM21" s="563"/>
      <c r="CN21" s="563"/>
      <c r="CO21" s="563"/>
      <c r="CP21" s="563"/>
      <c r="CQ21" s="563"/>
      <c r="CR21" s="563"/>
      <c r="CS21" s="563"/>
      <c r="CT21" s="563"/>
      <c r="CU21" s="563"/>
      <c r="CV21" s="563"/>
      <c r="CW21" s="563"/>
      <c r="CX21" s="563"/>
      <c r="CY21" s="563"/>
      <c r="CZ21" s="563"/>
      <c r="DA21" s="563"/>
      <c r="DB21" s="563"/>
      <c r="DC21" s="563"/>
      <c r="DD21" s="563"/>
      <c r="DE21" s="563"/>
      <c r="DF21" s="563"/>
      <c r="DG21" s="563"/>
      <c r="DH21" s="563"/>
      <c r="DI21" s="563"/>
      <c r="DJ21" s="563"/>
      <c r="DK21" s="563"/>
      <c r="DL21" s="563"/>
      <c r="DM21" s="563"/>
      <c r="DN21" s="563"/>
      <c r="DO21" s="563"/>
      <c r="DP21" s="563"/>
      <c r="DQ21" s="563"/>
      <c r="DR21" s="563"/>
      <c r="DS21" s="563"/>
      <c r="DT21" s="563"/>
      <c r="DU21" s="563"/>
      <c r="DV21" s="563"/>
      <c r="DW21" s="563"/>
      <c r="DX21" s="563"/>
      <c r="DY21" s="563"/>
      <c r="DZ21" s="563"/>
      <c r="EA21" s="563"/>
      <c r="EB21" s="563"/>
      <c r="EC21" s="563"/>
      <c r="ED21" s="563"/>
      <c r="EE21" s="563"/>
      <c r="EF21" s="563"/>
      <c r="EG21" s="563"/>
      <c r="EH21" s="563"/>
      <c r="EI21" s="563"/>
      <c r="EJ21" s="563"/>
      <c r="EK21" s="563"/>
      <c r="EL21" s="563"/>
      <c r="EM21" s="563"/>
      <c r="EN21" s="563"/>
      <c r="EO21" s="563"/>
      <c r="EP21" s="563"/>
      <c r="EQ21" s="563"/>
      <c r="ER21" s="563"/>
      <c r="ES21" s="563"/>
      <c r="ET21" s="563"/>
      <c r="EU21" s="563"/>
      <c r="EV21" s="563"/>
      <c r="EW21" s="563"/>
      <c r="EX21" s="563"/>
      <c r="EY21" s="563"/>
      <c r="EZ21" s="563"/>
      <c r="FA21" s="563"/>
      <c r="FB21" s="563"/>
      <c r="FC21" s="563"/>
      <c r="FD21" s="563"/>
      <c r="FE21" s="563"/>
      <c r="FF21" s="563"/>
      <c r="FG21" s="563"/>
      <c r="FH21" s="563"/>
      <c r="FI21" s="563"/>
      <c r="FJ21" s="563"/>
      <c r="FK21" s="563"/>
      <c r="FL21" s="563"/>
      <c r="FM21" s="563"/>
      <c r="FN21" s="563"/>
      <c r="FO21" s="563"/>
      <c r="FP21" s="563"/>
      <c r="FQ21" s="563"/>
      <c r="FR21" s="563"/>
      <c r="FS21" s="563"/>
      <c r="FT21" s="563"/>
      <c r="FU21" s="563"/>
      <c r="FV21" s="563"/>
      <c r="FW21" s="563"/>
      <c r="FX21" s="563"/>
      <c r="FY21" s="563"/>
      <c r="FZ21" s="563"/>
      <c r="GA21" s="563"/>
      <c r="GB21" s="563"/>
      <c r="GC21" s="563"/>
      <c r="GD21" s="563"/>
      <c r="GE21" s="563"/>
      <c r="GF21" s="563"/>
      <c r="GG21" s="563"/>
      <c r="GH21" s="563"/>
      <c r="GI21" s="563"/>
      <c r="GJ21" s="563"/>
      <c r="GK21" s="563"/>
      <c r="GL21" s="563"/>
      <c r="GM21" s="563"/>
      <c r="GN21" s="563"/>
      <c r="GO21" s="563"/>
      <c r="GP21" s="563"/>
      <c r="GQ21" s="563"/>
      <c r="GR21" s="563"/>
      <c r="GS21" s="563"/>
      <c r="GT21" s="563"/>
      <c r="GU21" s="563"/>
      <c r="GV21" s="563"/>
      <c r="GW21" s="563"/>
      <c r="GX21" s="563"/>
      <c r="GY21" s="563"/>
      <c r="GZ21" s="563"/>
      <c r="HA21" s="563"/>
      <c r="HB21" s="563"/>
      <c r="HC21" s="563"/>
      <c r="HD21" s="563"/>
      <c r="HE21" s="563"/>
      <c r="HF21" s="563"/>
      <c r="HG21" s="563"/>
      <c r="HH21" s="563"/>
      <c r="HI21" s="563"/>
      <c r="HJ21" s="563"/>
      <c r="HK21" s="563"/>
      <c r="HL21" s="563"/>
      <c r="HM21" s="563"/>
      <c r="HN21" s="563"/>
      <c r="HO21" s="563"/>
      <c r="HP21" s="563"/>
      <c r="HQ21" s="563"/>
      <c r="HR21" s="563"/>
      <c r="HS21" s="563"/>
      <c r="HT21" s="563"/>
      <c r="HU21" s="563"/>
      <c r="HV21" s="563"/>
      <c r="HW21" s="563"/>
      <c r="HX21" s="563"/>
      <c r="HY21" s="563"/>
      <c r="HZ21" s="563"/>
      <c r="IA21" s="563"/>
      <c r="IB21" s="563"/>
      <c r="IC21" s="563"/>
      <c r="ID21" s="563"/>
      <c r="IE21" s="563"/>
      <c r="IF21" s="563"/>
      <c r="IG21" s="563"/>
      <c r="IH21" s="563"/>
      <c r="II21" s="563"/>
      <c r="IJ21" s="563"/>
      <c r="IK21" s="563"/>
      <c r="IL21" s="563"/>
      <c r="IM21" s="563"/>
      <c r="IN21" s="563"/>
      <c r="IO21" s="563"/>
      <c r="IP21" s="563"/>
      <c r="IQ21" s="563"/>
      <c r="IR21" s="563"/>
      <c r="IS21" s="563"/>
      <c r="IT21" s="563"/>
      <c r="IU21" s="563"/>
      <c r="IV21" s="563"/>
      <c r="IW21" s="563"/>
      <c r="IX21" s="563"/>
      <c r="IY21" s="563"/>
      <c r="IZ21" s="563"/>
      <c r="JA21" s="563"/>
      <c r="JB21" s="563"/>
      <c r="JC21" s="563"/>
      <c r="JD21" s="563"/>
      <c r="JE21" s="563"/>
      <c r="JF21" s="563"/>
      <c r="JG21" s="563"/>
      <c r="JH21" s="563"/>
      <c r="JI21" s="563"/>
      <c r="JJ21" s="563"/>
      <c r="JK21" s="563"/>
      <c r="JL21" s="563"/>
      <c r="JM21" s="563"/>
      <c r="JN21" s="563"/>
      <c r="JO21" s="563"/>
      <c r="JP21" s="563"/>
      <c r="JQ21" s="563"/>
      <c r="JR21" s="563"/>
      <c r="JS21" s="563"/>
      <c r="JT21" s="563"/>
      <c r="JU21" s="563"/>
      <c r="JV21" s="563"/>
      <c r="JW21" s="563"/>
      <c r="JX21" s="563"/>
      <c r="JY21" s="563"/>
      <c r="JZ21" s="563"/>
      <c r="KA21" s="563"/>
      <c r="KB21" s="563"/>
      <c r="KC21" s="563"/>
      <c r="KD21" s="563"/>
      <c r="KE21" s="563"/>
      <c r="KF21" s="563"/>
      <c r="KG21" s="563"/>
      <c r="KH21" s="563"/>
      <c r="KI21" s="563"/>
      <c r="KJ21" s="563"/>
      <c r="KK21" s="563"/>
      <c r="KL21" s="563"/>
      <c r="KM21" s="563"/>
      <c r="KN21" s="563"/>
      <c r="KO21" s="563"/>
      <c r="KP21" s="563"/>
      <c r="KQ21" s="563"/>
      <c r="KR21" s="563"/>
      <c r="KS21" s="563"/>
      <c r="KT21" s="563"/>
      <c r="KU21" s="563"/>
      <c r="KV21" s="563"/>
      <c r="KW21" s="563"/>
      <c r="KX21" s="563"/>
      <c r="KY21" s="563"/>
      <c r="KZ21" s="563"/>
      <c r="LA21" s="563"/>
      <c r="LB21" s="563"/>
      <c r="LC21" s="563"/>
      <c r="LD21" s="563"/>
      <c r="LE21" s="563"/>
      <c r="LF21" s="563"/>
      <c r="LG21" s="563"/>
      <c r="LH21" s="563"/>
      <c r="LI21" s="563"/>
      <c r="LJ21" s="563"/>
      <c r="LK21" s="563"/>
      <c r="LL21" s="563"/>
      <c r="LM21" s="563"/>
      <c r="LN21" s="563"/>
      <c r="LO21" s="563"/>
      <c r="LP21" s="563"/>
      <c r="LQ21" s="563"/>
      <c r="LR21" s="563"/>
      <c r="LS21" s="563"/>
      <c r="LT21" s="563"/>
      <c r="LU21" s="563"/>
      <c r="LV21" s="563"/>
      <c r="LW21" s="563"/>
      <c r="LX21" s="563"/>
      <c r="LY21" s="563"/>
      <c r="LZ21" s="563"/>
      <c r="MA21" s="563"/>
      <c r="MB21" s="563"/>
      <c r="MC21" s="563"/>
      <c r="MD21" s="563"/>
      <c r="ME21" s="563"/>
      <c r="MF21" s="563"/>
      <c r="MG21" s="563"/>
      <c r="MH21" s="563"/>
      <c r="MI21" s="563"/>
      <c r="MJ21" s="563"/>
      <c r="MK21" s="563"/>
      <c r="ML21" s="563"/>
      <c r="MM21" s="563"/>
      <c r="MN21" s="563"/>
      <c r="MO21" s="563"/>
      <c r="MP21" s="563"/>
      <c r="MQ21" s="563"/>
      <c r="MR21" s="563"/>
      <c r="MS21" s="563"/>
      <c r="MT21" s="563"/>
    </row>
    <row r="22" spans="1:358" s="510" customFormat="1">
      <c r="A22" s="565"/>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562"/>
      <c r="FF22" s="562"/>
      <c r="FG22" s="562"/>
      <c r="FH22" s="562"/>
      <c r="FI22" s="562"/>
      <c r="FJ22" s="562"/>
      <c r="FK22" s="562"/>
      <c r="FL22" s="562"/>
      <c r="FM22" s="562"/>
      <c r="FN22" s="562"/>
      <c r="FO22" s="562"/>
      <c r="FP22" s="562"/>
      <c r="FQ22" s="562"/>
      <c r="FR22" s="562"/>
      <c r="FS22" s="562"/>
      <c r="FT22" s="562"/>
      <c r="FU22" s="562"/>
      <c r="FV22" s="562"/>
      <c r="FW22" s="562"/>
      <c r="FX22" s="562"/>
      <c r="FY22" s="562"/>
      <c r="FZ22" s="562"/>
      <c r="GA22" s="562"/>
      <c r="GB22" s="562"/>
      <c r="GC22" s="562"/>
      <c r="GD22" s="562"/>
      <c r="GE22" s="562"/>
      <c r="GF22" s="562"/>
      <c r="GG22" s="562"/>
      <c r="GH22" s="562"/>
      <c r="GI22" s="562"/>
      <c r="GJ22" s="562"/>
      <c r="GK22" s="562"/>
      <c r="GL22" s="562"/>
      <c r="GM22" s="562"/>
      <c r="GN22" s="562"/>
      <c r="GO22" s="562"/>
      <c r="GP22" s="562"/>
      <c r="GQ22" s="562"/>
      <c r="GR22" s="562"/>
      <c r="GS22" s="562"/>
      <c r="GT22" s="562"/>
      <c r="GU22" s="562"/>
      <c r="GV22" s="562"/>
      <c r="GW22" s="562"/>
      <c r="GX22" s="562"/>
      <c r="GY22" s="562"/>
      <c r="GZ22" s="562"/>
      <c r="HA22" s="562"/>
      <c r="HB22" s="562"/>
      <c r="HC22" s="562"/>
      <c r="HD22" s="562"/>
      <c r="HE22" s="562"/>
      <c r="HF22" s="562"/>
      <c r="HG22" s="562"/>
      <c r="HH22" s="562"/>
      <c r="HI22" s="562"/>
      <c r="HJ22" s="562"/>
      <c r="HK22" s="562"/>
      <c r="HL22" s="562"/>
      <c r="HM22" s="562"/>
      <c r="HN22" s="562"/>
      <c r="HO22" s="562"/>
      <c r="HP22" s="562"/>
      <c r="HQ22" s="562"/>
      <c r="HR22" s="562"/>
      <c r="HS22" s="562"/>
      <c r="HT22" s="562"/>
      <c r="HU22" s="562"/>
      <c r="HV22" s="562"/>
      <c r="HW22" s="562"/>
      <c r="HX22" s="562"/>
      <c r="HY22" s="562"/>
      <c r="HZ22" s="562"/>
      <c r="IA22" s="562"/>
      <c r="IB22" s="562"/>
      <c r="IC22" s="562"/>
      <c r="ID22" s="562"/>
      <c r="IE22" s="562"/>
      <c r="IF22" s="562"/>
      <c r="IG22" s="562"/>
      <c r="IH22" s="562"/>
      <c r="II22" s="562"/>
      <c r="IJ22" s="562"/>
      <c r="IK22" s="562"/>
      <c r="IL22" s="562"/>
      <c r="IM22" s="562"/>
      <c r="IN22" s="562"/>
      <c r="IO22" s="562"/>
      <c r="IP22" s="562"/>
      <c r="IQ22" s="562"/>
      <c r="IR22" s="562"/>
      <c r="IS22" s="562"/>
      <c r="IT22" s="562"/>
      <c r="IU22" s="562"/>
      <c r="IV22" s="562"/>
      <c r="IW22" s="562"/>
      <c r="IX22" s="562"/>
      <c r="IY22" s="562"/>
      <c r="IZ22" s="562"/>
      <c r="JA22" s="562"/>
      <c r="JB22" s="562"/>
      <c r="JC22" s="562"/>
      <c r="JD22" s="562"/>
      <c r="JE22" s="562"/>
      <c r="JF22" s="562"/>
      <c r="JG22" s="562"/>
      <c r="JH22" s="562"/>
      <c r="JI22" s="562"/>
      <c r="JJ22" s="562"/>
      <c r="JK22" s="562"/>
      <c r="JL22" s="562"/>
      <c r="JM22" s="562"/>
      <c r="JN22" s="562"/>
      <c r="JO22" s="562"/>
      <c r="JP22" s="562"/>
      <c r="JQ22" s="562"/>
      <c r="JR22" s="562"/>
      <c r="JS22" s="562"/>
      <c r="JT22" s="562"/>
      <c r="JU22" s="562"/>
      <c r="JV22" s="562"/>
      <c r="JW22" s="562"/>
      <c r="JX22" s="562"/>
      <c r="JY22" s="562"/>
      <c r="JZ22" s="562"/>
      <c r="KA22" s="562"/>
      <c r="KB22" s="562"/>
      <c r="KC22" s="562"/>
      <c r="KD22" s="562"/>
      <c r="KE22" s="562"/>
      <c r="KF22" s="562"/>
      <c r="KG22" s="562"/>
      <c r="KH22" s="562"/>
      <c r="KI22" s="562"/>
      <c r="KJ22" s="562"/>
      <c r="KK22" s="562"/>
      <c r="KL22" s="562"/>
      <c r="KM22" s="562"/>
      <c r="KN22" s="562"/>
      <c r="KO22" s="562"/>
      <c r="KP22" s="562"/>
      <c r="KQ22" s="562"/>
      <c r="KR22" s="562"/>
      <c r="KS22" s="562"/>
      <c r="KT22" s="562"/>
      <c r="KU22" s="562"/>
      <c r="KV22" s="562"/>
      <c r="KW22" s="562"/>
      <c r="KX22" s="562"/>
      <c r="KY22" s="562"/>
      <c r="KZ22" s="562"/>
      <c r="LA22" s="562"/>
      <c r="LB22" s="562"/>
      <c r="LC22" s="562"/>
      <c r="LD22" s="562"/>
      <c r="LE22" s="562"/>
      <c r="LF22" s="562"/>
      <c r="LG22" s="562"/>
      <c r="LH22" s="562"/>
      <c r="LI22" s="562"/>
      <c r="LJ22" s="562"/>
      <c r="LK22" s="562"/>
      <c r="LL22" s="562"/>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row>
    <row r="23" spans="1:358" s="510" customFormat="1">
      <c r="A23" s="565"/>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c r="BJ23" s="563"/>
      <c r="BK23" s="563"/>
      <c r="BL23" s="563"/>
      <c r="BM23" s="563"/>
      <c r="BN23" s="563"/>
      <c r="BO23" s="563"/>
      <c r="BP23" s="563"/>
      <c r="BQ23" s="563"/>
      <c r="BR23" s="563"/>
      <c r="BS23" s="563"/>
      <c r="BT23" s="563"/>
      <c r="BU23" s="563"/>
      <c r="BV23" s="563"/>
      <c r="BW23" s="563"/>
      <c r="BX23" s="563"/>
      <c r="BY23" s="563"/>
      <c r="BZ23" s="563"/>
      <c r="CA23" s="563"/>
      <c r="CB23" s="563"/>
      <c r="CC23" s="563"/>
      <c r="CD23" s="563"/>
      <c r="CE23" s="563"/>
      <c r="CF23" s="563"/>
      <c r="CG23" s="563"/>
      <c r="CH23" s="563"/>
      <c r="CI23" s="563"/>
      <c r="CJ23" s="563"/>
      <c r="CK23" s="563"/>
      <c r="CL23" s="563"/>
      <c r="CM23" s="563"/>
      <c r="CN23" s="563"/>
      <c r="CO23" s="563"/>
      <c r="CP23" s="563"/>
      <c r="CQ23" s="563"/>
      <c r="CR23" s="563"/>
      <c r="CS23" s="563"/>
      <c r="CT23" s="563"/>
      <c r="CU23" s="563"/>
      <c r="CV23" s="563"/>
      <c r="CW23" s="563"/>
      <c r="CX23" s="563"/>
      <c r="CY23" s="563"/>
      <c r="CZ23" s="563"/>
      <c r="DA23" s="563"/>
      <c r="DB23" s="563"/>
      <c r="DC23" s="563"/>
      <c r="DD23" s="563"/>
      <c r="DE23" s="563"/>
      <c r="DF23" s="563"/>
      <c r="DG23" s="563"/>
      <c r="DH23" s="563"/>
      <c r="DI23" s="563"/>
      <c r="DJ23" s="563"/>
      <c r="DK23" s="563"/>
      <c r="DL23" s="563"/>
      <c r="DM23" s="563"/>
      <c r="DN23" s="563"/>
      <c r="DO23" s="563"/>
      <c r="DP23" s="563"/>
      <c r="DQ23" s="563"/>
      <c r="DR23" s="563"/>
      <c r="DS23" s="563"/>
      <c r="DT23" s="563"/>
      <c r="DU23" s="563"/>
      <c r="DV23" s="563"/>
      <c r="DW23" s="563"/>
      <c r="DX23" s="563"/>
      <c r="DY23" s="563"/>
      <c r="DZ23" s="563"/>
      <c r="EA23" s="563"/>
      <c r="EB23" s="563"/>
      <c r="EC23" s="563"/>
      <c r="ED23" s="563"/>
      <c r="EE23" s="563"/>
      <c r="EF23" s="563"/>
      <c r="EG23" s="563"/>
      <c r="EH23" s="563"/>
      <c r="EI23" s="563"/>
      <c r="EJ23" s="563"/>
      <c r="EK23" s="563"/>
      <c r="EL23" s="563"/>
      <c r="EM23" s="563"/>
      <c r="EN23" s="563"/>
      <c r="EO23" s="563"/>
      <c r="EP23" s="563"/>
      <c r="EQ23" s="563"/>
      <c r="ER23" s="563"/>
      <c r="ES23" s="563"/>
      <c r="ET23" s="563"/>
      <c r="EU23" s="563"/>
      <c r="EV23" s="563"/>
      <c r="EW23" s="563"/>
      <c r="EX23" s="563"/>
      <c r="EY23" s="563"/>
      <c r="EZ23" s="563"/>
      <c r="FA23" s="563"/>
      <c r="FB23" s="563"/>
      <c r="FC23" s="563"/>
      <c r="FD23" s="563"/>
      <c r="FE23" s="563"/>
      <c r="FF23" s="563"/>
      <c r="FG23" s="563"/>
      <c r="FH23" s="563"/>
      <c r="FI23" s="563"/>
      <c r="FJ23" s="563"/>
      <c r="FK23" s="563"/>
      <c r="FL23" s="563"/>
      <c r="FM23" s="563"/>
      <c r="FN23" s="563"/>
      <c r="FO23" s="563"/>
      <c r="FP23" s="563"/>
      <c r="FQ23" s="563"/>
      <c r="FR23" s="563"/>
      <c r="FS23" s="563"/>
      <c r="FT23" s="563"/>
      <c r="FU23" s="563"/>
      <c r="FV23" s="563"/>
      <c r="FW23" s="563"/>
      <c r="FX23" s="563"/>
      <c r="FY23" s="563"/>
      <c r="FZ23" s="563"/>
      <c r="GA23" s="563"/>
      <c r="GB23" s="563"/>
      <c r="GC23" s="563"/>
      <c r="GD23" s="563"/>
      <c r="GE23" s="563"/>
      <c r="GF23" s="563"/>
      <c r="GG23" s="563"/>
      <c r="GH23" s="563"/>
      <c r="GI23" s="563"/>
      <c r="GJ23" s="563"/>
      <c r="GK23" s="563"/>
      <c r="GL23" s="563"/>
      <c r="GM23" s="563"/>
      <c r="GN23" s="563"/>
      <c r="GO23" s="563"/>
      <c r="GP23" s="563"/>
      <c r="GQ23" s="563"/>
      <c r="GR23" s="563"/>
      <c r="GS23" s="563"/>
      <c r="GT23" s="563"/>
      <c r="GU23" s="563"/>
      <c r="GV23" s="563"/>
      <c r="GW23" s="563"/>
      <c r="GX23" s="563"/>
      <c r="GY23" s="563"/>
      <c r="GZ23" s="563"/>
      <c r="HA23" s="563"/>
      <c r="HB23" s="563"/>
      <c r="HC23" s="563"/>
      <c r="HD23" s="563"/>
      <c r="HE23" s="563"/>
      <c r="HF23" s="563"/>
      <c r="HG23" s="563"/>
      <c r="HH23" s="563"/>
      <c r="HI23" s="563"/>
      <c r="HJ23" s="563"/>
      <c r="HK23" s="563"/>
      <c r="HL23" s="563"/>
      <c r="HM23" s="563"/>
      <c r="HN23" s="563"/>
      <c r="HO23" s="563"/>
      <c r="HP23" s="563"/>
      <c r="HQ23" s="563"/>
      <c r="HR23" s="563"/>
      <c r="HS23" s="563"/>
      <c r="HT23" s="563"/>
      <c r="HU23" s="563"/>
      <c r="HV23" s="563"/>
      <c r="HW23" s="563"/>
      <c r="HX23" s="563"/>
      <c r="HY23" s="563"/>
      <c r="HZ23" s="563"/>
      <c r="IA23" s="563"/>
      <c r="IB23" s="563"/>
      <c r="IC23" s="563"/>
      <c r="ID23" s="563"/>
      <c r="IE23" s="563"/>
      <c r="IF23" s="563"/>
      <c r="IG23" s="563"/>
      <c r="IH23" s="563"/>
      <c r="II23" s="563"/>
      <c r="IJ23" s="563"/>
      <c r="IK23" s="563"/>
      <c r="IL23" s="563"/>
      <c r="IM23" s="563"/>
      <c r="IN23" s="563"/>
      <c r="IO23" s="563"/>
      <c r="IP23" s="563"/>
      <c r="IQ23" s="563"/>
      <c r="IR23" s="563"/>
      <c r="IS23" s="563"/>
      <c r="IT23" s="563"/>
      <c r="IU23" s="563"/>
      <c r="IV23" s="563"/>
      <c r="IW23" s="563"/>
      <c r="IX23" s="563"/>
      <c r="IY23" s="563"/>
      <c r="IZ23" s="563"/>
      <c r="JA23" s="563"/>
      <c r="JB23" s="563"/>
      <c r="JC23" s="563"/>
      <c r="JD23" s="563"/>
      <c r="JE23" s="563"/>
      <c r="JF23" s="563"/>
      <c r="JG23" s="563"/>
      <c r="JH23" s="563"/>
      <c r="JI23" s="563"/>
      <c r="JJ23" s="563"/>
      <c r="JK23" s="563"/>
      <c r="JL23" s="563"/>
      <c r="JM23" s="563"/>
      <c r="JN23" s="563"/>
      <c r="JO23" s="563"/>
      <c r="JP23" s="563"/>
      <c r="JQ23" s="563"/>
      <c r="JR23" s="563"/>
      <c r="JS23" s="563"/>
      <c r="JT23" s="563"/>
      <c r="JU23" s="563"/>
      <c r="JV23" s="563"/>
      <c r="JW23" s="563"/>
      <c r="JX23" s="563"/>
      <c r="JY23" s="563"/>
      <c r="JZ23" s="563"/>
      <c r="KA23" s="563"/>
      <c r="KB23" s="563"/>
      <c r="KC23" s="563"/>
      <c r="KD23" s="563"/>
      <c r="KE23" s="563"/>
      <c r="KF23" s="563"/>
      <c r="KG23" s="563"/>
      <c r="KH23" s="563"/>
      <c r="KI23" s="563"/>
      <c r="KJ23" s="563"/>
      <c r="KK23" s="563"/>
      <c r="KL23" s="563"/>
      <c r="KM23" s="563"/>
      <c r="KN23" s="563"/>
      <c r="KO23" s="563"/>
      <c r="KP23" s="563"/>
      <c r="KQ23" s="563"/>
      <c r="KR23" s="563"/>
      <c r="KS23" s="563"/>
      <c r="KT23" s="563"/>
      <c r="KU23" s="563"/>
      <c r="KV23" s="563"/>
      <c r="KW23" s="563"/>
      <c r="KX23" s="563"/>
      <c r="KY23" s="563"/>
      <c r="KZ23" s="563"/>
      <c r="LA23" s="563"/>
      <c r="LB23" s="563"/>
      <c r="LC23" s="563"/>
      <c r="LD23" s="563"/>
      <c r="LE23" s="563"/>
      <c r="LF23" s="563"/>
      <c r="LG23" s="563"/>
      <c r="LH23" s="563"/>
      <c r="LI23" s="563"/>
      <c r="LJ23" s="563"/>
      <c r="LK23" s="563"/>
      <c r="LL23" s="563"/>
      <c r="LM23" s="563"/>
      <c r="LN23" s="563"/>
      <c r="LO23" s="563"/>
      <c r="LP23" s="563"/>
      <c r="LQ23" s="563"/>
      <c r="LR23" s="563"/>
      <c r="LS23" s="563"/>
      <c r="LT23" s="563"/>
      <c r="LU23" s="563"/>
      <c r="LV23" s="563"/>
      <c r="LW23" s="563"/>
      <c r="LX23" s="563"/>
      <c r="LY23" s="563"/>
      <c r="LZ23" s="563"/>
      <c r="MA23" s="563"/>
      <c r="MB23" s="563"/>
      <c r="MC23" s="563"/>
      <c r="MD23" s="563"/>
      <c r="ME23" s="563"/>
      <c r="MF23" s="563"/>
      <c r="MG23" s="563"/>
      <c r="MH23" s="563"/>
      <c r="MI23" s="563"/>
      <c r="MJ23" s="563"/>
      <c r="MK23" s="563"/>
      <c r="ML23" s="563"/>
      <c r="MM23" s="563"/>
      <c r="MN23" s="563"/>
      <c r="MO23" s="563"/>
      <c r="MP23" s="563"/>
      <c r="MQ23" s="563"/>
      <c r="MR23" s="563"/>
      <c r="MS23" s="563"/>
      <c r="MT23" s="563"/>
    </row>
    <row r="24" spans="1:358" s="510" customFormat="1">
      <c r="A24" s="565"/>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row>
    <row r="25" spans="1:358" s="510" customFormat="1">
      <c r="A25" s="565"/>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c r="BJ25" s="563"/>
      <c r="BK25" s="563"/>
      <c r="BL25" s="563"/>
      <c r="BM25" s="563"/>
      <c r="BN25" s="563"/>
      <c r="BO25" s="563"/>
      <c r="BP25" s="563"/>
      <c r="BQ25" s="563"/>
      <c r="BR25" s="563"/>
      <c r="BS25" s="563"/>
      <c r="BT25" s="563"/>
      <c r="BU25" s="563"/>
      <c r="BV25" s="563"/>
      <c r="BW25" s="563"/>
      <c r="BX25" s="563"/>
      <c r="BY25" s="563"/>
      <c r="BZ25" s="563"/>
      <c r="CA25" s="563"/>
      <c r="CB25" s="563"/>
      <c r="CC25" s="563"/>
      <c r="CD25" s="563"/>
      <c r="CE25" s="563"/>
      <c r="CF25" s="563"/>
      <c r="CG25" s="563"/>
      <c r="CH25" s="563"/>
      <c r="CI25" s="563"/>
      <c r="CJ25" s="563"/>
      <c r="CK25" s="563"/>
      <c r="CL25" s="563"/>
      <c r="CM25" s="563"/>
      <c r="CN25" s="563"/>
      <c r="CO25" s="563"/>
      <c r="CP25" s="563"/>
      <c r="CQ25" s="563"/>
      <c r="CR25" s="563"/>
      <c r="CS25" s="563"/>
      <c r="CT25" s="563"/>
      <c r="CU25" s="563"/>
      <c r="CV25" s="563"/>
      <c r="CW25" s="563"/>
      <c r="CX25" s="563"/>
      <c r="CY25" s="563"/>
      <c r="CZ25" s="563"/>
      <c r="DA25" s="563"/>
      <c r="DB25" s="563"/>
      <c r="DC25" s="563"/>
      <c r="DD25" s="563"/>
      <c r="DE25" s="563"/>
      <c r="DF25" s="563"/>
      <c r="DG25" s="563"/>
      <c r="DH25" s="563"/>
      <c r="DI25" s="563"/>
      <c r="DJ25" s="563"/>
      <c r="DK25" s="563"/>
      <c r="DL25" s="563"/>
      <c r="DM25" s="563"/>
      <c r="DN25" s="563"/>
      <c r="DO25" s="563"/>
      <c r="DP25" s="563"/>
      <c r="DQ25" s="563"/>
      <c r="DR25" s="563"/>
      <c r="DS25" s="563"/>
      <c r="DT25" s="563"/>
      <c r="DU25" s="563"/>
      <c r="DV25" s="563"/>
      <c r="DW25" s="563"/>
      <c r="DX25" s="563"/>
      <c r="DY25" s="563"/>
      <c r="DZ25" s="563"/>
      <c r="EA25" s="563"/>
      <c r="EB25" s="563"/>
      <c r="EC25" s="563"/>
      <c r="ED25" s="563"/>
      <c r="EE25" s="563"/>
      <c r="EF25" s="563"/>
      <c r="EG25" s="563"/>
      <c r="EH25" s="563"/>
      <c r="EI25" s="563"/>
      <c r="EJ25" s="563"/>
      <c r="EK25" s="563"/>
      <c r="EL25" s="563"/>
      <c r="EM25" s="563"/>
      <c r="EN25" s="563"/>
      <c r="EO25" s="563"/>
      <c r="EP25" s="563"/>
      <c r="EQ25" s="563"/>
      <c r="ER25" s="563"/>
      <c r="ES25" s="563"/>
      <c r="ET25" s="563"/>
      <c r="EU25" s="563"/>
      <c r="EV25" s="563"/>
      <c r="EW25" s="563"/>
      <c r="EX25" s="563"/>
      <c r="EY25" s="563"/>
      <c r="EZ25" s="563"/>
      <c r="FA25" s="563"/>
      <c r="FB25" s="563"/>
      <c r="FC25" s="563"/>
      <c r="FD25" s="563"/>
      <c r="FE25" s="563"/>
      <c r="FF25" s="563"/>
      <c r="FG25" s="563"/>
      <c r="FH25" s="563"/>
      <c r="FI25" s="563"/>
      <c r="FJ25" s="563"/>
      <c r="FK25" s="563"/>
      <c r="FL25" s="563"/>
      <c r="FM25" s="563"/>
      <c r="FN25" s="563"/>
      <c r="FO25" s="563"/>
      <c r="FP25" s="563"/>
      <c r="FQ25" s="563"/>
      <c r="FR25" s="563"/>
      <c r="FS25" s="563"/>
      <c r="FT25" s="563"/>
      <c r="FU25" s="563"/>
      <c r="FV25" s="563"/>
      <c r="FW25" s="563"/>
      <c r="FX25" s="563"/>
      <c r="FY25" s="563"/>
      <c r="FZ25" s="563"/>
      <c r="GA25" s="563"/>
      <c r="GB25" s="563"/>
      <c r="GC25" s="563"/>
      <c r="GD25" s="563"/>
      <c r="GE25" s="563"/>
      <c r="GF25" s="563"/>
      <c r="GG25" s="563"/>
      <c r="GH25" s="563"/>
      <c r="GI25" s="563"/>
      <c r="GJ25" s="563"/>
      <c r="GK25" s="563"/>
      <c r="GL25" s="563"/>
      <c r="GM25" s="563"/>
      <c r="GN25" s="563"/>
      <c r="GO25" s="563"/>
      <c r="GP25" s="563"/>
      <c r="GQ25" s="563"/>
      <c r="GR25" s="563"/>
      <c r="GS25" s="563"/>
      <c r="GT25" s="563"/>
      <c r="GU25" s="563"/>
      <c r="GV25" s="563"/>
      <c r="GW25" s="563"/>
      <c r="GX25" s="563"/>
      <c r="GY25" s="563"/>
      <c r="GZ25" s="563"/>
      <c r="HA25" s="563"/>
      <c r="HB25" s="563"/>
      <c r="HC25" s="563"/>
      <c r="HD25" s="563"/>
      <c r="HE25" s="563"/>
      <c r="HF25" s="563"/>
      <c r="HG25" s="563"/>
      <c r="HH25" s="563"/>
      <c r="HI25" s="563"/>
      <c r="HJ25" s="563"/>
      <c r="HK25" s="563"/>
      <c r="HL25" s="563"/>
      <c r="HM25" s="563"/>
      <c r="HN25" s="563"/>
      <c r="HO25" s="563"/>
      <c r="HP25" s="563"/>
      <c r="HQ25" s="563"/>
      <c r="HR25" s="563"/>
      <c r="HS25" s="563"/>
      <c r="HT25" s="563"/>
      <c r="HU25" s="563"/>
      <c r="HV25" s="563"/>
      <c r="HW25" s="563"/>
      <c r="HX25" s="563"/>
      <c r="HY25" s="563"/>
      <c r="HZ25" s="563"/>
      <c r="IA25" s="563"/>
      <c r="IB25" s="563"/>
      <c r="IC25" s="563"/>
      <c r="ID25" s="563"/>
      <c r="IE25" s="563"/>
      <c r="IF25" s="563"/>
      <c r="IG25" s="563"/>
      <c r="IH25" s="563"/>
      <c r="II25" s="563"/>
      <c r="IJ25" s="563"/>
      <c r="IK25" s="563"/>
      <c r="IL25" s="563"/>
      <c r="IM25" s="563"/>
      <c r="IN25" s="563"/>
      <c r="IO25" s="563"/>
      <c r="IP25" s="563"/>
      <c r="IQ25" s="563"/>
      <c r="IR25" s="563"/>
      <c r="IS25" s="563"/>
      <c r="IT25" s="563"/>
      <c r="IU25" s="563"/>
      <c r="IV25" s="563"/>
      <c r="IW25" s="563"/>
      <c r="IX25" s="563"/>
      <c r="IY25" s="563"/>
      <c r="IZ25" s="563"/>
      <c r="JA25" s="563"/>
      <c r="JB25" s="563"/>
      <c r="JC25" s="563"/>
      <c r="JD25" s="563"/>
      <c r="JE25" s="563"/>
      <c r="JF25" s="563"/>
      <c r="JG25" s="563"/>
      <c r="JH25" s="563"/>
      <c r="JI25" s="563"/>
      <c r="JJ25" s="563"/>
      <c r="JK25" s="563"/>
      <c r="JL25" s="563"/>
      <c r="JM25" s="563"/>
      <c r="JN25" s="563"/>
      <c r="JO25" s="563"/>
      <c r="JP25" s="563"/>
      <c r="JQ25" s="563"/>
      <c r="JR25" s="563"/>
      <c r="JS25" s="563"/>
      <c r="JT25" s="563"/>
      <c r="JU25" s="563"/>
      <c r="JV25" s="563"/>
      <c r="JW25" s="563"/>
      <c r="JX25" s="563"/>
      <c r="JY25" s="563"/>
      <c r="JZ25" s="563"/>
      <c r="KA25" s="563"/>
      <c r="KB25" s="563"/>
      <c r="KC25" s="563"/>
      <c r="KD25" s="563"/>
      <c r="KE25" s="563"/>
      <c r="KF25" s="563"/>
      <c r="KG25" s="563"/>
      <c r="KH25" s="563"/>
      <c r="KI25" s="563"/>
      <c r="KJ25" s="563"/>
      <c r="KK25" s="563"/>
      <c r="KL25" s="563"/>
      <c r="KM25" s="563"/>
      <c r="KN25" s="563"/>
      <c r="KO25" s="563"/>
      <c r="KP25" s="563"/>
      <c r="KQ25" s="563"/>
      <c r="KR25" s="563"/>
      <c r="KS25" s="563"/>
      <c r="KT25" s="563"/>
      <c r="KU25" s="563"/>
      <c r="KV25" s="563"/>
      <c r="KW25" s="563"/>
      <c r="KX25" s="563"/>
      <c r="KY25" s="563"/>
      <c r="KZ25" s="563"/>
      <c r="LA25" s="563"/>
      <c r="LB25" s="563"/>
      <c r="LC25" s="563"/>
      <c r="LD25" s="563"/>
      <c r="LE25" s="563"/>
      <c r="LF25" s="563"/>
      <c r="LG25" s="563"/>
      <c r="LH25" s="563"/>
      <c r="LI25" s="563"/>
      <c r="LJ25" s="563"/>
      <c r="LK25" s="563"/>
      <c r="LL25" s="563"/>
      <c r="LM25" s="563"/>
      <c r="LN25" s="563"/>
      <c r="LO25" s="563"/>
      <c r="LP25" s="563"/>
      <c r="LQ25" s="563"/>
      <c r="LR25" s="563"/>
      <c r="LS25" s="563"/>
      <c r="LT25" s="563"/>
      <c r="LU25" s="563"/>
      <c r="LV25" s="563"/>
      <c r="LW25" s="563"/>
      <c r="LX25" s="563"/>
      <c r="LY25" s="563"/>
      <c r="LZ25" s="563"/>
      <c r="MA25" s="563"/>
      <c r="MB25" s="563"/>
      <c r="MC25" s="563"/>
      <c r="MD25" s="563"/>
      <c r="ME25" s="563"/>
      <c r="MF25" s="563"/>
      <c r="MG25" s="563"/>
      <c r="MH25" s="563"/>
      <c r="MI25" s="563"/>
      <c r="MJ25" s="563"/>
      <c r="MK25" s="563"/>
      <c r="ML25" s="563"/>
      <c r="MM25" s="563"/>
      <c r="MN25" s="563"/>
      <c r="MO25" s="563"/>
      <c r="MP25" s="563"/>
      <c r="MQ25" s="563"/>
      <c r="MR25" s="563"/>
      <c r="MS25" s="563"/>
      <c r="MT25" s="563"/>
    </row>
    <row r="26" spans="1:358" s="510" customFormat="1">
      <c r="A26" s="565"/>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c r="CZ26" s="562"/>
      <c r="DA26" s="562"/>
      <c r="DB26" s="562"/>
      <c r="DC26" s="562"/>
      <c r="DD26" s="562"/>
      <c r="DE26" s="562"/>
      <c r="DF26" s="562"/>
      <c r="DG26" s="562"/>
      <c r="DH26" s="562"/>
      <c r="DI26" s="562"/>
      <c r="DJ26" s="562"/>
      <c r="DK26" s="562"/>
      <c r="DL26" s="562"/>
      <c r="DM26" s="562"/>
      <c r="DN26" s="562"/>
      <c r="DO26" s="562"/>
      <c r="DP26" s="562"/>
      <c r="DQ26" s="562"/>
      <c r="DR26" s="562"/>
      <c r="DS26" s="562"/>
      <c r="DT26" s="562"/>
      <c r="DU26" s="562"/>
      <c r="DV26" s="562"/>
      <c r="DW26" s="562"/>
      <c r="DX26" s="562"/>
      <c r="DY26" s="562"/>
      <c r="DZ26" s="562"/>
      <c r="EA26" s="562"/>
      <c r="EB26" s="562"/>
      <c r="EC26" s="562"/>
      <c r="ED26" s="562"/>
      <c r="EE26" s="562"/>
      <c r="EF26" s="562"/>
      <c r="EG26" s="562"/>
      <c r="EH26" s="562"/>
      <c r="EI26" s="562"/>
      <c r="EJ26" s="562"/>
      <c r="EK26" s="562"/>
      <c r="EL26" s="562"/>
      <c r="EM26" s="562"/>
      <c r="EN26" s="562"/>
      <c r="EO26" s="562"/>
      <c r="EP26" s="562"/>
      <c r="EQ26" s="562"/>
      <c r="ER26" s="562"/>
      <c r="ES26" s="562"/>
      <c r="ET26" s="562"/>
      <c r="EU26" s="562"/>
      <c r="EV26" s="562"/>
      <c r="EW26" s="562"/>
      <c r="EX26" s="562"/>
      <c r="EY26" s="562"/>
      <c r="EZ26" s="562"/>
      <c r="FA26" s="562"/>
      <c r="FB26" s="562"/>
      <c r="FC26" s="562"/>
      <c r="FD26" s="562"/>
      <c r="FE26" s="562"/>
      <c r="FF26" s="562"/>
      <c r="FG26" s="562"/>
      <c r="FH26" s="562"/>
      <c r="FI26" s="562"/>
      <c r="FJ26" s="562"/>
      <c r="FK26" s="562"/>
      <c r="FL26" s="562"/>
      <c r="FM26" s="562"/>
      <c r="FN26" s="562"/>
      <c r="FO26" s="562"/>
      <c r="FP26" s="562"/>
      <c r="FQ26" s="562"/>
      <c r="FR26" s="562"/>
      <c r="FS26" s="562"/>
      <c r="FT26" s="562"/>
      <c r="FU26" s="562"/>
      <c r="FV26" s="562"/>
      <c r="FW26" s="562"/>
      <c r="FX26" s="562"/>
      <c r="FY26" s="562"/>
      <c r="FZ26" s="562"/>
      <c r="GA26" s="562"/>
      <c r="GB26" s="562"/>
      <c r="GC26" s="562"/>
      <c r="GD26" s="562"/>
      <c r="GE26" s="562"/>
      <c r="GF26" s="562"/>
      <c r="GG26" s="562"/>
      <c r="GH26" s="562"/>
      <c r="GI26" s="562"/>
      <c r="GJ26" s="562"/>
      <c r="GK26" s="562"/>
      <c r="GL26" s="562"/>
      <c r="GM26" s="562"/>
      <c r="GN26" s="562"/>
      <c r="GO26" s="562"/>
      <c r="GP26" s="562"/>
      <c r="GQ26" s="562"/>
      <c r="GR26" s="562"/>
      <c r="GS26" s="562"/>
      <c r="GT26" s="562"/>
      <c r="GU26" s="562"/>
      <c r="GV26" s="562"/>
      <c r="GW26" s="562"/>
      <c r="GX26" s="562"/>
      <c r="GY26" s="562"/>
      <c r="GZ26" s="562"/>
      <c r="HA26" s="562"/>
      <c r="HB26" s="562"/>
      <c r="HC26" s="562"/>
      <c r="HD26" s="562"/>
      <c r="HE26" s="562"/>
      <c r="HF26" s="562"/>
      <c r="HG26" s="562"/>
      <c r="HH26" s="562"/>
      <c r="HI26" s="562"/>
      <c r="HJ26" s="562"/>
      <c r="HK26" s="562"/>
      <c r="HL26" s="562"/>
      <c r="HM26" s="562"/>
      <c r="HN26" s="562"/>
      <c r="HO26" s="562"/>
      <c r="HP26" s="562"/>
      <c r="HQ26" s="562"/>
      <c r="HR26" s="562"/>
      <c r="HS26" s="562"/>
      <c r="HT26" s="562"/>
      <c r="HU26" s="562"/>
      <c r="HV26" s="562"/>
      <c r="HW26" s="562"/>
      <c r="HX26" s="562"/>
      <c r="HY26" s="562"/>
      <c r="HZ26" s="562"/>
      <c r="IA26" s="562"/>
      <c r="IB26" s="562"/>
      <c r="IC26" s="562"/>
      <c r="ID26" s="562"/>
      <c r="IE26" s="562"/>
      <c r="IF26" s="562"/>
      <c r="IG26" s="562"/>
      <c r="IH26" s="562"/>
      <c r="II26" s="562"/>
      <c r="IJ26" s="562"/>
      <c r="IK26" s="562"/>
      <c r="IL26" s="562"/>
      <c r="IM26" s="562"/>
      <c r="IN26" s="562"/>
      <c r="IO26" s="562"/>
      <c r="IP26" s="562"/>
      <c r="IQ26" s="562"/>
      <c r="IR26" s="562"/>
      <c r="IS26" s="562"/>
      <c r="IT26" s="562"/>
      <c r="IU26" s="562"/>
      <c r="IV26" s="562"/>
      <c r="IW26" s="562"/>
      <c r="IX26" s="562"/>
      <c r="IY26" s="562"/>
      <c r="IZ26" s="562"/>
      <c r="JA26" s="562"/>
      <c r="JB26" s="562"/>
      <c r="JC26" s="562"/>
      <c r="JD26" s="562"/>
      <c r="JE26" s="562"/>
      <c r="JF26" s="562"/>
      <c r="JG26" s="562"/>
      <c r="JH26" s="562"/>
      <c r="JI26" s="562"/>
      <c r="JJ26" s="562"/>
      <c r="JK26" s="562"/>
      <c r="JL26" s="562"/>
      <c r="JM26" s="562"/>
      <c r="JN26" s="562"/>
      <c r="JO26" s="562"/>
      <c r="JP26" s="562"/>
      <c r="JQ26" s="562"/>
      <c r="JR26" s="562"/>
      <c r="JS26" s="562"/>
      <c r="JT26" s="562"/>
      <c r="JU26" s="562"/>
      <c r="JV26" s="562"/>
      <c r="JW26" s="562"/>
      <c r="JX26" s="562"/>
      <c r="JY26" s="562"/>
      <c r="JZ26" s="562"/>
      <c r="KA26" s="562"/>
      <c r="KB26" s="562"/>
      <c r="KC26" s="562"/>
      <c r="KD26" s="562"/>
      <c r="KE26" s="562"/>
      <c r="KF26" s="562"/>
      <c r="KG26" s="562"/>
      <c r="KH26" s="562"/>
      <c r="KI26" s="562"/>
      <c r="KJ26" s="562"/>
      <c r="KK26" s="562"/>
      <c r="KL26" s="562"/>
      <c r="KM26" s="562"/>
      <c r="KN26" s="562"/>
      <c r="KO26" s="562"/>
      <c r="KP26" s="562"/>
      <c r="KQ26" s="562"/>
      <c r="KR26" s="562"/>
      <c r="KS26" s="562"/>
      <c r="KT26" s="562"/>
      <c r="KU26" s="562"/>
      <c r="KV26" s="562"/>
      <c r="KW26" s="562"/>
      <c r="KX26" s="562"/>
      <c r="KY26" s="562"/>
      <c r="KZ26" s="562"/>
      <c r="LA26" s="562"/>
      <c r="LB26" s="562"/>
      <c r="LC26" s="562"/>
      <c r="LD26" s="562"/>
      <c r="LE26" s="562"/>
      <c r="LF26" s="562"/>
      <c r="LG26" s="562"/>
      <c r="LH26" s="562"/>
      <c r="LI26" s="562"/>
      <c r="LJ26" s="562"/>
      <c r="LK26" s="562"/>
      <c r="LL26" s="562"/>
      <c r="LM26" s="562"/>
      <c r="LN26" s="562"/>
      <c r="LO26" s="562"/>
      <c r="LP26" s="562"/>
      <c r="LQ26" s="562"/>
      <c r="LR26" s="562"/>
      <c r="LS26" s="562"/>
      <c r="LT26" s="562"/>
      <c r="LU26" s="562"/>
      <c r="LV26" s="562"/>
      <c r="LW26" s="562"/>
      <c r="LX26" s="562"/>
      <c r="LY26" s="562"/>
      <c r="LZ26" s="562"/>
      <c r="MA26" s="562"/>
      <c r="MB26" s="562"/>
      <c r="MC26" s="562"/>
      <c r="MD26" s="562"/>
      <c r="ME26" s="562"/>
      <c r="MF26" s="562"/>
      <c r="MG26" s="562"/>
      <c r="MH26" s="562"/>
      <c r="MI26" s="562"/>
      <c r="MJ26" s="562"/>
      <c r="MK26" s="562"/>
      <c r="ML26" s="562"/>
      <c r="MM26" s="562"/>
      <c r="MN26" s="562"/>
      <c r="MO26" s="562"/>
      <c r="MP26" s="562"/>
      <c r="MQ26" s="562"/>
      <c r="MR26" s="562"/>
      <c r="MS26" s="562"/>
      <c r="MT26" s="562"/>
    </row>
    <row r="27" spans="1:358" s="510" customFormat="1">
      <c r="A27" s="565"/>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c r="BJ27" s="563"/>
      <c r="BK27" s="563"/>
      <c r="BL27" s="563"/>
      <c r="BM27" s="563"/>
      <c r="BN27" s="563"/>
      <c r="BO27" s="563"/>
      <c r="BP27" s="563"/>
      <c r="BQ27" s="563"/>
      <c r="BR27" s="563"/>
      <c r="BS27" s="563"/>
      <c r="BT27" s="563"/>
      <c r="BU27" s="563"/>
      <c r="BV27" s="563"/>
      <c r="BW27" s="563"/>
      <c r="BX27" s="563"/>
      <c r="BY27" s="563"/>
      <c r="BZ27" s="563"/>
      <c r="CA27" s="563"/>
      <c r="CB27" s="563"/>
      <c r="CC27" s="563"/>
      <c r="CD27" s="563"/>
      <c r="CE27" s="563"/>
      <c r="CF27" s="563"/>
      <c r="CG27" s="563"/>
      <c r="CH27" s="563"/>
      <c r="CI27" s="563"/>
      <c r="CJ27" s="563"/>
      <c r="CK27" s="563"/>
      <c r="CL27" s="563"/>
      <c r="CM27" s="563"/>
      <c r="CN27" s="563"/>
      <c r="CO27" s="563"/>
      <c r="CP27" s="563"/>
      <c r="CQ27" s="563"/>
      <c r="CR27" s="563"/>
      <c r="CS27" s="563"/>
      <c r="CT27" s="563"/>
      <c r="CU27" s="563"/>
      <c r="CV27" s="563"/>
      <c r="CW27" s="563"/>
      <c r="CX27" s="563"/>
      <c r="CY27" s="563"/>
      <c r="CZ27" s="563"/>
      <c r="DA27" s="563"/>
      <c r="DB27" s="563"/>
      <c r="DC27" s="563"/>
      <c r="DD27" s="563"/>
      <c r="DE27" s="563"/>
      <c r="DF27" s="563"/>
      <c r="DG27" s="563"/>
      <c r="DH27" s="563"/>
      <c r="DI27" s="563"/>
      <c r="DJ27" s="563"/>
      <c r="DK27" s="563"/>
      <c r="DL27" s="563"/>
      <c r="DM27" s="563"/>
      <c r="DN27" s="563"/>
      <c r="DO27" s="563"/>
      <c r="DP27" s="563"/>
      <c r="DQ27" s="563"/>
      <c r="DR27" s="563"/>
      <c r="DS27" s="563"/>
      <c r="DT27" s="563"/>
      <c r="DU27" s="563"/>
      <c r="DV27" s="563"/>
      <c r="DW27" s="563"/>
      <c r="DX27" s="563"/>
      <c r="DY27" s="563"/>
      <c r="DZ27" s="563"/>
      <c r="EA27" s="563"/>
      <c r="EB27" s="563"/>
      <c r="EC27" s="563"/>
      <c r="ED27" s="563"/>
      <c r="EE27" s="563"/>
      <c r="EF27" s="563"/>
      <c r="EG27" s="563"/>
      <c r="EH27" s="563"/>
      <c r="EI27" s="563"/>
      <c r="EJ27" s="563"/>
      <c r="EK27" s="563"/>
      <c r="EL27" s="563"/>
      <c r="EM27" s="563"/>
      <c r="EN27" s="563"/>
      <c r="EO27" s="563"/>
      <c r="EP27" s="563"/>
      <c r="EQ27" s="563"/>
      <c r="ER27" s="563"/>
      <c r="ES27" s="563"/>
      <c r="ET27" s="563"/>
      <c r="EU27" s="563"/>
      <c r="EV27" s="563"/>
      <c r="EW27" s="563"/>
      <c r="EX27" s="563"/>
      <c r="EY27" s="563"/>
      <c r="EZ27" s="563"/>
      <c r="FA27" s="563"/>
      <c r="FB27" s="563"/>
      <c r="FC27" s="563"/>
      <c r="FD27" s="563"/>
      <c r="FE27" s="563"/>
      <c r="FF27" s="563"/>
      <c r="FG27" s="563"/>
      <c r="FH27" s="563"/>
      <c r="FI27" s="563"/>
      <c r="FJ27" s="563"/>
      <c r="FK27" s="563"/>
      <c r="FL27" s="563"/>
      <c r="FM27" s="563"/>
      <c r="FN27" s="563"/>
      <c r="FO27" s="563"/>
      <c r="FP27" s="563"/>
      <c r="FQ27" s="563"/>
      <c r="FR27" s="563"/>
      <c r="FS27" s="563"/>
      <c r="FT27" s="563"/>
      <c r="FU27" s="563"/>
      <c r="FV27" s="563"/>
      <c r="FW27" s="563"/>
      <c r="FX27" s="563"/>
      <c r="FY27" s="563"/>
      <c r="FZ27" s="563"/>
      <c r="GA27" s="563"/>
      <c r="GB27" s="563"/>
      <c r="GC27" s="563"/>
      <c r="GD27" s="563"/>
      <c r="GE27" s="563"/>
      <c r="GF27" s="563"/>
      <c r="GG27" s="563"/>
      <c r="GH27" s="563"/>
      <c r="GI27" s="563"/>
      <c r="GJ27" s="563"/>
      <c r="GK27" s="563"/>
      <c r="GL27" s="563"/>
      <c r="GM27" s="563"/>
      <c r="GN27" s="563"/>
      <c r="GO27" s="563"/>
      <c r="GP27" s="563"/>
      <c r="GQ27" s="563"/>
      <c r="GR27" s="563"/>
      <c r="GS27" s="563"/>
      <c r="GT27" s="563"/>
      <c r="GU27" s="563"/>
      <c r="GV27" s="563"/>
      <c r="GW27" s="563"/>
      <c r="GX27" s="563"/>
      <c r="GY27" s="563"/>
      <c r="GZ27" s="563"/>
      <c r="HA27" s="563"/>
      <c r="HB27" s="563"/>
      <c r="HC27" s="563"/>
      <c r="HD27" s="563"/>
      <c r="HE27" s="563"/>
      <c r="HF27" s="563"/>
      <c r="HG27" s="563"/>
      <c r="HH27" s="563"/>
      <c r="HI27" s="563"/>
      <c r="HJ27" s="563"/>
      <c r="HK27" s="563"/>
      <c r="HL27" s="563"/>
      <c r="HM27" s="563"/>
      <c r="HN27" s="563"/>
      <c r="HO27" s="563"/>
      <c r="HP27" s="563"/>
      <c r="HQ27" s="563"/>
      <c r="HR27" s="563"/>
      <c r="HS27" s="563"/>
      <c r="HT27" s="563"/>
      <c r="HU27" s="563"/>
      <c r="HV27" s="563"/>
      <c r="HW27" s="563"/>
      <c r="HX27" s="563"/>
      <c r="HY27" s="563"/>
      <c r="HZ27" s="563"/>
      <c r="IA27" s="563"/>
      <c r="IB27" s="563"/>
      <c r="IC27" s="563"/>
      <c r="ID27" s="563"/>
      <c r="IE27" s="563"/>
      <c r="IF27" s="563"/>
      <c r="IG27" s="563"/>
      <c r="IH27" s="563"/>
      <c r="II27" s="563"/>
      <c r="IJ27" s="563"/>
      <c r="IK27" s="563"/>
      <c r="IL27" s="563"/>
      <c r="IM27" s="563"/>
      <c r="IN27" s="563"/>
      <c r="IO27" s="563"/>
      <c r="IP27" s="563"/>
      <c r="IQ27" s="563"/>
      <c r="IR27" s="563"/>
      <c r="IS27" s="563"/>
      <c r="IT27" s="563"/>
      <c r="IU27" s="563"/>
      <c r="IV27" s="563"/>
      <c r="IW27" s="563"/>
      <c r="IX27" s="563"/>
      <c r="IY27" s="563"/>
      <c r="IZ27" s="563"/>
      <c r="JA27" s="563"/>
      <c r="JB27" s="563"/>
      <c r="JC27" s="563"/>
      <c r="JD27" s="563"/>
      <c r="JE27" s="563"/>
      <c r="JF27" s="563"/>
      <c r="JG27" s="563"/>
      <c r="JH27" s="563"/>
      <c r="JI27" s="563"/>
      <c r="JJ27" s="563"/>
      <c r="JK27" s="563"/>
      <c r="JL27" s="563"/>
      <c r="JM27" s="563"/>
      <c r="JN27" s="563"/>
      <c r="JO27" s="563"/>
      <c r="JP27" s="563"/>
      <c r="JQ27" s="563"/>
      <c r="JR27" s="563"/>
      <c r="JS27" s="563"/>
      <c r="JT27" s="563"/>
      <c r="JU27" s="563"/>
      <c r="JV27" s="563"/>
      <c r="JW27" s="563"/>
      <c r="JX27" s="563"/>
      <c r="JY27" s="563"/>
      <c r="JZ27" s="563"/>
      <c r="KA27" s="563"/>
      <c r="KB27" s="563"/>
      <c r="KC27" s="563"/>
      <c r="KD27" s="563"/>
      <c r="KE27" s="563"/>
      <c r="KF27" s="563"/>
      <c r="KG27" s="563"/>
      <c r="KH27" s="563"/>
      <c r="KI27" s="563"/>
      <c r="KJ27" s="563"/>
      <c r="KK27" s="563"/>
      <c r="KL27" s="563"/>
      <c r="KM27" s="563"/>
      <c r="KN27" s="563"/>
      <c r="KO27" s="563"/>
      <c r="KP27" s="563"/>
      <c r="KQ27" s="563"/>
      <c r="KR27" s="563"/>
      <c r="KS27" s="563"/>
      <c r="KT27" s="563"/>
      <c r="KU27" s="563"/>
      <c r="KV27" s="563"/>
      <c r="KW27" s="563"/>
      <c r="KX27" s="563"/>
      <c r="KY27" s="563"/>
      <c r="KZ27" s="563"/>
      <c r="LA27" s="563"/>
      <c r="LB27" s="563"/>
      <c r="LC27" s="563"/>
      <c r="LD27" s="563"/>
      <c r="LE27" s="563"/>
      <c r="LF27" s="563"/>
      <c r="LG27" s="563"/>
      <c r="LH27" s="563"/>
      <c r="LI27" s="563"/>
      <c r="LJ27" s="563"/>
      <c r="LK27" s="563"/>
      <c r="LL27" s="563"/>
      <c r="LM27" s="563"/>
      <c r="LN27" s="563"/>
      <c r="LO27" s="563"/>
      <c r="LP27" s="563"/>
      <c r="LQ27" s="563"/>
      <c r="LR27" s="563"/>
      <c r="LS27" s="563"/>
      <c r="LT27" s="563"/>
      <c r="LU27" s="563"/>
      <c r="LV27" s="563"/>
      <c r="LW27" s="563"/>
      <c r="LX27" s="563"/>
      <c r="LY27" s="563"/>
      <c r="LZ27" s="563"/>
      <c r="MA27" s="563"/>
      <c r="MB27" s="563"/>
      <c r="MC27" s="563"/>
      <c r="MD27" s="563"/>
      <c r="ME27" s="563"/>
      <c r="MF27" s="563"/>
      <c r="MG27" s="563"/>
      <c r="MH27" s="563"/>
      <c r="MI27" s="563"/>
      <c r="MJ27" s="563"/>
      <c r="MK27" s="563"/>
      <c r="ML27" s="563"/>
      <c r="MM27" s="563"/>
      <c r="MN27" s="563"/>
      <c r="MO27" s="563"/>
      <c r="MP27" s="563"/>
      <c r="MQ27" s="563"/>
      <c r="MR27" s="563"/>
      <c r="MS27" s="563"/>
      <c r="MT27" s="563"/>
    </row>
    <row r="28" spans="1:358" s="510" customFormat="1">
      <c r="A28" s="565"/>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c r="CZ28" s="562"/>
      <c r="DA28" s="562"/>
      <c r="DB28" s="562"/>
      <c r="DC28" s="562"/>
      <c r="DD28" s="562"/>
      <c r="DE28" s="562"/>
      <c r="DF28" s="562"/>
      <c r="DG28" s="562"/>
      <c r="DH28" s="562"/>
      <c r="DI28" s="562"/>
      <c r="DJ28" s="562"/>
      <c r="DK28" s="562"/>
      <c r="DL28" s="562"/>
      <c r="DM28" s="562"/>
      <c r="DN28" s="562"/>
      <c r="DO28" s="562"/>
      <c r="DP28" s="562"/>
      <c r="DQ28" s="562"/>
      <c r="DR28" s="562"/>
      <c r="DS28" s="562"/>
      <c r="DT28" s="562"/>
      <c r="DU28" s="562"/>
      <c r="DV28" s="562"/>
      <c r="DW28" s="562"/>
      <c r="DX28" s="562"/>
      <c r="DY28" s="562"/>
      <c r="DZ28" s="562"/>
      <c r="EA28" s="562"/>
      <c r="EB28" s="562"/>
      <c r="EC28" s="562"/>
      <c r="ED28" s="562"/>
      <c r="EE28" s="562"/>
      <c r="EF28" s="562"/>
      <c r="EG28" s="562"/>
      <c r="EH28" s="562"/>
      <c r="EI28" s="562"/>
      <c r="EJ28" s="562"/>
      <c r="EK28" s="562"/>
      <c r="EL28" s="562"/>
      <c r="EM28" s="562"/>
      <c r="EN28" s="562"/>
      <c r="EO28" s="562"/>
      <c r="EP28" s="562"/>
      <c r="EQ28" s="562"/>
      <c r="ER28" s="562"/>
      <c r="ES28" s="562"/>
      <c r="ET28" s="562"/>
      <c r="EU28" s="562"/>
      <c r="EV28" s="562"/>
      <c r="EW28" s="562"/>
      <c r="EX28" s="562"/>
      <c r="EY28" s="562"/>
      <c r="EZ28" s="562"/>
      <c r="FA28" s="562"/>
      <c r="FB28" s="562"/>
      <c r="FC28" s="562"/>
      <c r="FD28" s="562"/>
      <c r="FE28" s="562"/>
      <c r="FF28" s="562"/>
      <c r="FG28" s="562"/>
      <c r="FH28" s="562"/>
      <c r="FI28" s="562"/>
      <c r="FJ28" s="562"/>
      <c r="FK28" s="562"/>
      <c r="FL28" s="562"/>
      <c r="FM28" s="562"/>
      <c r="FN28" s="562"/>
      <c r="FO28" s="562"/>
      <c r="FP28" s="562"/>
      <c r="FQ28" s="562"/>
      <c r="FR28" s="562"/>
      <c r="FS28" s="562"/>
      <c r="FT28" s="562"/>
      <c r="FU28" s="562"/>
      <c r="FV28" s="562"/>
      <c r="FW28" s="562"/>
      <c r="FX28" s="562"/>
      <c r="FY28" s="562"/>
      <c r="FZ28" s="562"/>
      <c r="GA28" s="562"/>
      <c r="GB28" s="562"/>
      <c r="GC28" s="562"/>
      <c r="GD28" s="562"/>
      <c r="GE28" s="562"/>
      <c r="GF28" s="562"/>
      <c r="GG28" s="562"/>
      <c r="GH28" s="562"/>
      <c r="GI28" s="562"/>
      <c r="GJ28" s="562"/>
      <c r="GK28" s="562"/>
      <c r="GL28" s="562"/>
      <c r="GM28" s="562"/>
      <c r="GN28" s="562"/>
      <c r="GO28" s="562"/>
      <c r="GP28" s="562"/>
      <c r="GQ28" s="562"/>
      <c r="GR28" s="562"/>
      <c r="GS28" s="562"/>
      <c r="GT28" s="562"/>
      <c r="GU28" s="562"/>
      <c r="GV28" s="562"/>
      <c r="GW28" s="562"/>
      <c r="GX28" s="562"/>
      <c r="GY28" s="562"/>
      <c r="GZ28" s="562"/>
      <c r="HA28" s="562"/>
      <c r="HB28" s="562"/>
      <c r="HC28" s="562"/>
      <c r="HD28" s="562"/>
      <c r="HE28" s="562"/>
      <c r="HF28" s="562"/>
      <c r="HG28" s="562"/>
      <c r="HH28" s="562"/>
      <c r="HI28" s="562"/>
      <c r="HJ28" s="562"/>
      <c r="HK28" s="562"/>
      <c r="HL28" s="562"/>
      <c r="HM28" s="562"/>
      <c r="HN28" s="562"/>
      <c r="HO28" s="562"/>
      <c r="HP28" s="562"/>
      <c r="HQ28" s="562"/>
      <c r="HR28" s="562"/>
      <c r="HS28" s="562"/>
      <c r="HT28" s="562"/>
      <c r="HU28" s="562"/>
      <c r="HV28" s="562"/>
      <c r="HW28" s="562"/>
      <c r="HX28" s="562"/>
      <c r="HY28" s="562"/>
      <c r="HZ28" s="562"/>
      <c r="IA28" s="562"/>
      <c r="IB28" s="562"/>
      <c r="IC28" s="562"/>
      <c r="ID28" s="562"/>
      <c r="IE28" s="562"/>
      <c r="IF28" s="562"/>
      <c r="IG28" s="562"/>
      <c r="IH28" s="562"/>
      <c r="II28" s="562"/>
      <c r="IJ28" s="562"/>
      <c r="IK28" s="562"/>
      <c r="IL28" s="562"/>
      <c r="IM28" s="562"/>
      <c r="IN28" s="562"/>
      <c r="IO28" s="562"/>
      <c r="IP28" s="562"/>
      <c r="IQ28" s="562"/>
      <c r="IR28" s="562"/>
      <c r="IS28" s="562"/>
      <c r="IT28" s="562"/>
      <c r="IU28" s="562"/>
      <c r="IV28" s="562"/>
      <c r="IW28" s="562"/>
      <c r="IX28" s="562"/>
      <c r="IY28" s="562"/>
      <c r="IZ28" s="562"/>
      <c r="JA28" s="562"/>
      <c r="JB28" s="562"/>
      <c r="JC28" s="562"/>
      <c r="JD28" s="562"/>
      <c r="JE28" s="562"/>
      <c r="JF28" s="562"/>
      <c r="JG28" s="562"/>
      <c r="JH28" s="562"/>
      <c r="JI28" s="562"/>
      <c r="JJ28" s="562"/>
      <c r="JK28" s="562"/>
      <c r="JL28" s="562"/>
      <c r="JM28" s="562"/>
      <c r="JN28" s="562"/>
      <c r="JO28" s="562"/>
      <c r="JP28" s="562"/>
      <c r="JQ28" s="562"/>
      <c r="JR28" s="562"/>
      <c r="JS28" s="562"/>
      <c r="JT28" s="562"/>
      <c r="JU28" s="562"/>
      <c r="JV28" s="562"/>
      <c r="JW28" s="562"/>
      <c r="JX28" s="562"/>
      <c r="JY28" s="562"/>
      <c r="JZ28" s="562"/>
      <c r="KA28" s="562"/>
      <c r="KB28" s="562"/>
      <c r="KC28" s="562"/>
      <c r="KD28" s="562"/>
      <c r="KE28" s="562"/>
      <c r="KF28" s="562"/>
      <c r="KG28" s="562"/>
      <c r="KH28" s="562"/>
      <c r="KI28" s="562"/>
      <c r="KJ28" s="562"/>
      <c r="KK28" s="562"/>
      <c r="KL28" s="562"/>
      <c r="KM28" s="562"/>
      <c r="KN28" s="562"/>
      <c r="KO28" s="562"/>
      <c r="KP28" s="562"/>
      <c r="KQ28" s="562"/>
      <c r="KR28" s="562"/>
      <c r="KS28" s="562"/>
      <c r="KT28" s="562"/>
      <c r="KU28" s="562"/>
      <c r="KV28" s="562"/>
      <c r="KW28" s="562"/>
      <c r="KX28" s="562"/>
      <c r="KY28" s="562"/>
      <c r="KZ28" s="562"/>
      <c r="LA28" s="562"/>
      <c r="LB28" s="562"/>
      <c r="LC28" s="562"/>
      <c r="LD28" s="562"/>
      <c r="LE28" s="562"/>
      <c r="LF28" s="562"/>
      <c r="LG28" s="562"/>
      <c r="LH28" s="562"/>
      <c r="LI28" s="562"/>
      <c r="LJ28" s="562"/>
      <c r="LK28" s="562"/>
      <c r="LL28" s="562"/>
      <c r="LM28" s="562"/>
      <c r="LN28" s="562"/>
      <c r="LO28" s="562"/>
      <c r="LP28" s="562"/>
      <c r="LQ28" s="562"/>
      <c r="LR28" s="562"/>
      <c r="LS28" s="562"/>
      <c r="LT28" s="562"/>
      <c r="LU28" s="562"/>
      <c r="LV28" s="562"/>
      <c r="LW28" s="562"/>
      <c r="LX28" s="562"/>
      <c r="LY28" s="562"/>
      <c r="LZ28" s="562"/>
      <c r="MA28" s="562"/>
      <c r="MB28" s="562"/>
      <c r="MC28" s="562"/>
      <c r="MD28" s="562"/>
      <c r="ME28" s="562"/>
      <c r="MF28" s="562"/>
      <c r="MG28" s="562"/>
      <c r="MH28" s="562"/>
      <c r="MI28" s="562"/>
      <c r="MJ28" s="562"/>
      <c r="MK28" s="562"/>
      <c r="ML28" s="562"/>
      <c r="MM28" s="562"/>
      <c r="MN28" s="562"/>
      <c r="MO28" s="562"/>
      <c r="MP28" s="562"/>
      <c r="MQ28" s="562"/>
      <c r="MR28" s="562"/>
      <c r="MS28" s="562"/>
      <c r="MT28" s="562"/>
    </row>
    <row r="29" spans="1:358" s="510" customFormat="1">
      <c r="A29" s="565"/>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c r="BJ29" s="563"/>
      <c r="BK29" s="563"/>
      <c r="BL29" s="563"/>
      <c r="BM29" s="563"/>
      <c r="BN29" s="563"/>
      <c r="BO29" s="563"/>
      <c r="BP29" s="563"/>
      <c r="BQ29" s="563"/>
      <c r="BR29" s="563"/>
      <c r="BS29" s="563"/>
      <c r="BT29" s="563"/>
      <c r="BU29" s="563"/>
      <c r="BV29" s="563"/>
      <c r="BW29" s="563"/>
      <c r="BX29" s="563"/>
      <c r="BY29" s="563"/>
      <c r="BZ29" s="563"/>
      <c r="CA29" s="563"/>
      <c r="CB29" s="563"/>
      <c r="CC29" s="563"/>
      <c r="CD29" s="563"/>
      <c r="CE29" s="563"/>
      <c r="CF29" s="563"/>
      <c r="CG29" s="563"/>
      <c r="CH29" s="563"/>
      <c r="CI29" s="563"/>
      <c r="CJ29" s="563"/>
      <c r="CK29" s="563"/>
      <c r="CL29" s="563"/>
      <c r="CM29" s="563"/>
      <c r="CN29" s="563"/>
      <c r="CO29" s="563"/>
      <c r="CP29" s="563"/>
      <c r="CQ29" s="563"/>
      <c r="CR29" s="563"/>
      <c r="CS29" s="563"/>
      <c r="CT29" s="563"/>
      <c r="CU29" s="563"/>
      <c r="CV29" s="563"/>
      <c r="CW29" s="563"/>
      <c r="CX29" s="563"/>
      <c r="CY29" s="563"/>
      <c r="CZ29" s="563"/>
      <c r="DA29" s="563"/>
      <c r="DB29" s="563"/>
      <c r="DC29" s="563"/>
      <c r="DD29" s="563"/>
      <c r="DE29" s="563"/>
      <c r="DF29" s="563"/>
      <c r="DG29" s="563"/>
      <c r="DH29" s="563"/>
      <c r="DI29" s="563"/>
      <c r="DJ29" s="563"/>
      <c r="DK29" s="563"/>
      <c r="DL29" s="563"/>
      <c r="DM29" s="563"/>
      <c r="DN29" s="563"/>
      <c r="DO29" s="563"/>
      <c r="DP29" s="563"/>
      <c r="DQ29" s="563"/>
      <c r="DR29" s="563"/>
      <c r="DS29" s="563"/>
      <c r="DT29" s="563"/>
      <c r="DU29" s="563"/>
      <c r="DV29" s="563"/>
      <c r="DW29" s="563"/>
      <c r="DX29" s="563"/>
      <c r="DY29" s="563"/>
      <c r="DZ29" s="563"/>
      <c r="EA29" s="563"/>
      <c r="EB29" s="563"/>
      <c r="EC29" s="563"/>
      <c r="ED29" s="563"/>
      <c r="EE29" s="563"/>
      <c r="EF29" s="563"/>
      <c r="EG29" s="563"/>
      <c r="EH29" s="563"/>
      <c r="EI29" s="563"/>
      <c r="EJ29" s="563"/>
      <c r="EK29" s="563"/>
      <c r="EL29" s="563"/>
      <c r="EM29" s="563"/>
      <c r="EN29" s="563"/>
      <c r="EO29" s="563"/>
      <c r="EP29" s="563"/>
      <c r="EQ29" s="563"/>
      <c r="ER29" s="563"/>
      <c r="ES29" s="563"/>
      <c r="ET29" s="563"/>
      <c r="EU29" s="563"/>
      <c r="EV29" s="563"/>
      <c r="EW29" s="563"/>
      <c r="EX29" s="563"/>
      <c r="EY29" s="563"/>
      <c r="EZ29" s="563"/>
      <c r="FA29" s="563"/>
      <c r="FB29" s="563"/>
      <c r="FC29" s="563"/>
      <c r="FD29" s="563"/>
      <c r="FE29" s="563"/>
      <c r="FF29" s="563"/>
      <c r="FG29" s="563"/>
      <c r="FH29" s="563"/>
      <c r="FI29" s="563"/>
      <c r="FJ29" s="563"/>
      <c r="FK29" s="563"/>
      <c r="FL29" s="563"/>
      <c r="FM29" s="563"/>
      <c r="FN29" s="563"/>
      <c r="FO29" s="563"/>
      <c r="FP29" s="563"/>
      <c r="FQ29" s="563"/>
      <c r="FR29" s="563"/>
      <c r="FS29" s="563"/>
      <c r="FT29" s="563"/>
      <c r="FU29" s="563"/>
      <c r="FV29" s="563"/>
      <c r="FW29" s="563"/>
      <c r="FX29" s="563"/>
      <c r="FY29" s="563"/>
      <c r="FZ29" s="563"/>
      <c r="GA29" s="563"/>
      <c r="GB29" s="563"/>
      <c r="GC29" s="563"/>
      <c r="GD29" s="563"/>
      <c r="GE29" s="563"/>
      <c r="GF29" s="563"/>
      <c r="GG29" s="563"/>
      <c r="GH29" s="563"/>
      <c r="GI29" s="563"/>
      <c r="GJ29" s="563"/>
      <c r="GK29" s="563"/>
      <c r="GL29" s="563"/>
      <c r="GM29" s="563"/>
      <c r="GN29" s="563"/>
      <c r="GO29" s="563"/>
      <c r="GP29" s="563"/>
      <c r="GQ29" s="563"/>
      <c r="GR29" s="563"/>
      <c r="GS29" s="563"/>
      <c r="GT29" s="563"/>
      <c r="GU29" s="563"/>
      <c r="GV29" s="563"/>
      <c r="GW29" s="563"/>
      <c r="GX29" s="563"/>
      <c r="GY29" s="563"/>
      <c r="GZ29" s="563"/>
      <c r="HA29" s="563"/>
      <c r="HB29" s="563"/>
      <c r="HC29" s="563"/>
      <c r="HD29" s="563"/>
      <c r="HE29" s="563"/>
      <c r="HF29" s="563"/>
      <c r="HG29" s="563"/>
      <c r="HH29" s="563"/>
      <c r="HI29" s="563"/>
      <c r="HJ29" s="563"/>
      <c r="HK29" s="563"/>
      <c r="HL29" s="563"/>
      <c r="HM29" s="563"/>
      <c r="HN29" s="563"/>
      <c r="HO29" s="563"/>
      <c r="HP29" s="563"/>
      <c r="HQ29" s="563"/>
      <c r="HR29" s="563"/>
      <c r="HS29" s="563"/>
      <c r="HT29" s="563"/>
      <c r="HU29" s="563"/>
      <c r="HV29" s="563"/>
      <c r="HW29" s="563"/>
      <c r="HX29" s="563"/>
      <c r="HY29" s="563"/>
      <c r="HZ29" s="563"/>
      <c r="IA29" s="563"/>
      <c r="IB29" s="563"/>
      <c r="IC29" s="563"/>
      <c r="ID29" s="563"/>
      <c r="IE29" s="563"/>
      <c r="IF29" s="563"/>
      <c r="IG29" s="563"/>
      <c r="IH29" s="563"/>
      <c r="II29" s="563"/>
      <c r="IJ29" s="563"/>
      <c r="IK29" s="563"/>
      <c r="IL29" s="563"/>
      <c r="IM29" s="563"/>
      <c r="IN29" s="563"/>
      <c r="IO29" s="563"/>
      <c r="IP29" s="563"/>
      <c r="IQ29" s="563"/>
      <c r="IR29" s="563"/>
      <c r="IS29" s="563"/>
      <c r="IT29" s="563"/>
      <c r="IU29" s="563"/>
      <c r="IV29" s="563"/>
      <c r="IW29" s="563"/>
      <c r="IX29" s="563"/>
      <c r="IY29" s="563"/>
      <c r="IZ29" s="563"/>
      <c r="JA29" s="563"/>
      <c r="JB29" s="563"/>
      <c r="JC29" s="563"/>
      <c r="JD29" s="563"/>
      <c r="JE29" s="563"/>
      <c r="JF29" s="563"/>
      <c r="JG29" s="563"/>
      <c r="JH29" s="563"/>
      <c r="JI29" s="563"/>
      <c r="JJ29" s="563"/>
      <c r="JK29" s="563"/>
      <c r="JL29" s="563"/>
      <c r="JM29" s="563"/>
      <c r="JN29" s="563"/>
      <c r="JO29" s="563"/>
      <c r="JP29" s="563"/>
      <c r="JQ29" s="563"/>
      <c r="JR29" s="563"/>
      <c r="JS29" s="563"/>
      <c r="JT29" s="563"/>
      <c r="JU29" s="563"/>
      <c r="JV29" s="563"/>
      <c r="JW29" s="563"/>
      <c r="JX29" s="563"/>
      <c r="JY29" s="563"/>
      <c r="JZ29" s="563"/>
      <c r="KA29" s="563"/>
      <c r="KB29" s="563"/>
      <c r="KC29" s="563"/>
      <c r="KD29" s="563"/>
      <c r="KE29" s="563"/>
      <c r="KF29" s="563"/>
      <c r="KG29" s="563"/>
      <c r="KH29" s="563"/>
      <c r="KI29" s="563"/>
      <c r="KJ29" s="563"/>
      <c r="KK29" s="563"/>
      <c r="KL29" s="563"/>
      <c r="KM29" s="563"/>
      <c r="KN29" s="563"/>
      <c r="KO29" s="563"/>
      <c r="KP29" s="563"/>
      <c r="KQ29" s="563"/>
      <c r="KR29" s="563"/>
      <c r="KS29" s="563"/>
      <c r="KT29" s="563"/>
      <c r="KU29" s="563"/>
      <c r="KV29" s="563"/>
      <c r="KW29" s="563"/>
      <c r="KX29" s="563"/>
      <c r="KY29" s="563"/>
      <c r="KZ29" s="563"/>
      <c r="LA29" s="563"/>
      <c r="LB29" s="563"/>
      <c r="LC29" s="563"/>
      <c r="LD29" s="563"/>
      <c r="LE29" s="563"/>
      <c r="LF29" s="563"/>
      <c r="LG29" s="563"/>
      <c r="LH29" s="563"/>
      <c r="LI29" s="563"/>
      <c r="LJ29" s="563"/>
      <c r="LK29" s="563"/>
      <c r="LL29" s="563"/>
      <c r="LM29" s="563"/>
      <c r="LN29" s="563"/>
      <c r="LO29" s="563"/>
      <c r="LP29" s="563"/>
      <c r="LQ29" s="563"/>
      <c r="LR29" s="563"/>
      <c r="LS29" s="563"/>
      <c r="LT29" s="563"/>
      <c r="LU29" s="563"/>
      <c r="LV29" s="563"/>
      <c r="LW29" s="563"/>
      <c r="LX29" s="563"/>
      <c r="LY29" s="563"/>
      <c r="LZ29" s="563"/>
      <c r="MA29" s="563"/>
      <c r="MB29" s="563"/>
      <c r="MC29" s="563"/>
      <c r="MD29" s="563"/>
      <c r="ME29" s="563"/>
      <c r="MF29" s="563"/>
      <c r="MG29" s="563"/>
      <c r="MH29" s="563"/>
      <c r="MI29" s="563"/>
      <c r="MJ29" s="563"/>
      <c r="MK29" s="563"/>
      <c r="ML29" s="563"/>
      <c r="MM29" s="563"/>
      <c r="MN29" s="563"/>
      <c r="MO29" s="563"/>
      <c r="MP29" s="563"/>
      <c r="MQ29" s="563"/>
      <c r="MR29" s="563"/>
      <c r="MS29" s="563"/>
      <c r="MT29" s="563"/>
    </row>
    <row r="30" spans="1:358" s="510" customFormat="1">
      <c r="A30" s="565"/>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c r="CZ30" s="562"/>
      <c r="DA30" s="562"/>
      <c r="DB30" s="562"/>
      <c r="DC30" s="562"/>
      <c r="DD30" s="562"/>
      <c r="DE30" s="562"/>
      <c r="DF30" s="562"/>
      <c r="DG30" s="562"/>
      <c r="DH30" s="562"/>
      <c r="DI30" s="562"/>
      <c r="DJ30" s="562"/>
      <c r="DK30" s="562"/>
      <c r="DL30" s="562"/>
      <c r="DM30" s="562"/>
      <c r="DN30" s="562"/>
      <c r="DO30" s="562"/>
      <c r="DP30" s="562"/>
      <c r="DQ30" s="562"/>
      <c r="DR30" s="562"/>
      <c r="DS30" s="562"/>
      <c r="DT30" s="562"/>
      <c r="DU30" s="562"/>
      <c r="DV30" s="562"/>
      <c r="DW30" s="562"/>
      <c r="DX30" s="562"/>
      <c r="DY30" s="562"/>
      <c r="DZ30" s="562"/>
      <c r="EA30" s="562"/>
      <c r="EB30" s="562"/>
      <c r="EC30" s="562"/>
      <c r="ED30" s="562"/>
      <c r="EE30" s="562"/>
      <c r="EF30" s="562"/>
      <c r="EG30" s="562"/>
      <c r="EH30" s="562"/>
      <c r="EI30" s="562"/>
      <c r="EJ30" s="562"/>
      <c r="EK30" s="562"/>
      <c r="EL30" s="562"/>
      <c r="EM30" s="562"/>
      <c r="EN30" s="562"/>
      <c r="EO30" s="562"/>
      <c r="EP30" s="562"/>
      <c r="EQ30" s="562"/>
      <c r="ER30" s="562"/>
      <c r="ES30" s="562"/>
      <c r="ET30" s="562"/>
      <c r="EU30" s="562"/>
      <c r="EV30" s="562"/>
      <c r="EW30" s="562"/>
      <c r="EX30" s="562"/>
      <c r="EY30" s="562"/>
      <c r="EZ30" s="562"/>
      <c r="FA30" s="562"/>
      <c r="FB30" s="562"/>
      <c r="FC30" s="562"/>
      <c r="FD30" s="562"/>
      <c r="FE30" s="562"/>
      <c r="FF30" s="562"/>
      <c r="FG30" s="562"/>
      <c r="FH30" s="562"/>
      <c r="FI30" s="562"/>
      <c r="FJ30" s="562"/>
      <c r="FK30" s="562"/>
      <c r="FL30" s="562"/>
      <c r="FM30" s="562"/>
      <c r="FN30" s="562"/>
      <c r="FO30" s="562"/>
      <c r="FP30" s="562"/>
      <c r="FQ30" s="562"/>
      <c r="FR30" s="562"/>
      <c r="FS30" s="562"/>
      <c r="FT30" s="562"/>
      <c r="FU30" s="562"/>
      <c r="FV30" s="562"/>
      <c r="FW30" s="562"/>
      <c r="FX30" s="562"/>
      <c r="FY30" s="562"/>
      <c r="FZ30" s="562"/>
      <c r="GA30" s="562"/>
      <c r="GB30" s="562"/>
      <c r="GC30" s="562"/>
      <c r="GD30" s="562"/>
      <c r="GE30" s="562"/>
      <c r="GF30" s="562"/>
      <c r="GG30" s="562"/>
      <c r="GH30" s="562"/>
      <c r="GI30" s="562"/>
      <c r="GJ30" s="562"/>
      <c r="GK30" s="562"/>
      <c r="GL30" s="562"/>
      <c r="GM30" s="562"/>
      <c r="GN30" s="562"/>
      <c r="GO30" s="562"/>
      <c r="GP30" s="562"/>
      <c r="GQ30" s="562"/>
      <c r="GR30" s="562"/>
      <c r="GS30" s="562"/>
      <c r="GT30" s="562"/>
      <c r="GU30" s="562"/>
      <c r="GV30" s="562"/>
      <c r="GW30" s="562"/>
      <c r="GX30" s="562"/>
      <c r="GY30" s="562"/>
      <c r="GZ30" s="562"/>
      <c r="HA30" s="562"/>
      <c r="HB30" s="562"/>
      <c r="HC30" s="562"/>
      <c r="HD30" s="562"/>
      <c r="HE30" s="562"/>
      <c r="HF30" s="562"/>
      <c r="HG30" s="562"/>
      <c r="HH30" s="562"/>
      <c r="HI30" s="562"/>
      <c r="HJ30" s="562"/>
      <c r="HK30" s="562"/>
      <c r="HL30" s="562"/>
      <c r="HM30" s="562"/>
      <c r="HN30" s="562"/>
      <c r="HO30" s="562"/>
      <c r="HP30" s="562"/>
      <c r="HQ30" s="562"/>
      <c r="HR30" s="562"/>
      <c r="HS30" s="562"/>
      <c r="HT30" s="562"/>
      <c r="HU30" s="562"/>
      <c r="HV30" s="562"/>
      <c r="HW30" s="562"/>
      <c r="HX30" s="562"/>
      <c r="HY30" s="562"/>
      <c r="HZ30" s="562"/>
      <c r="IA30" s="562"/>
      <c r="IB30" s="562"/>
      <c r="IC30" s="562"/>
      <c r="ID30" s="562"/>
      <c r="IE30" s="562"/>
      <c r="IF30" s="562"/>
      <c r="IG30" s="562"/>
      <c r="IH30" s="562"/>
      <c r="II30" s="562"/>
      <c r="IJ30" s="562"/>
      <c r="IK30" s="562"/>
      <c r="IL30" s="562"/>
      <c r="IM30" s="562"/>
      <c r="IN30" s="562"/>
      <c r="IO30" s="562"/>
      <c r="IP30" s="562"/>
      <c r="IQ30" s="562"/>
      <c r="IR30" s="562"/>
      <c r="IS30" s="562"/>
      <c r="IT30" s="562"/>
      <c r="IU30" s="562"/>
      <c r="IV30" s="562"/>
      <c r="IW30" s="562"/>
      <c r="IX30" s="562"/>
      <c r="IY30" s="562"/>
      <c r="IZ30" s="562"/>
      <c r="JA30" s="562"/>
      <c r="JB30" s="562"/>
      <c r="JC30" s="562"/>
      <c r="JD30" s="562"/>
      <c r="JE30" s="562"/>
      <c r="JF30" s="562"/>
      <c r="JG30" s="562"/>
      <c r="JH30" s="562"/>
      <c r="JI30" s="562"/>
      <c r="JJ30" s="562"/>
      <c r="JK30" s="562"/>
      <c r="JL30" s="562"/>
      <c r="JM30" s="562"/>
      <c r="JN30" s="562"/>
      <c r="JO30" s="562"/>
      <c r="JP30" s="562"/>
      <c r="JQ30" s="562"/>
      <c r="JR30" s="562"/>
      <c r="JS30" s="562"/>
      <c r="JT30" s="562"/>
      <c r="JU30" s="562"/>
      <c r="JV30" s="562"/>
      <c r="JW30" s="562"/>
      <c r="JX30" s="562"/>
      <c r="JY30" s="562"/>
      <c r="JZ30" s="562"/>
      <c r="KA30" s="562"/>
      <c r="KB30" s="562"/>
      <c r="KC30" s="562"/>
      <c r="KD30" s="562"/>
      <c r="KE30" s="562"/>
      <c r="KF30" s="562"/>
      <c r="KG30" s="562"/>
      <c r="KH30" s="562"/>
      <c r="KI30" s="562"/>
      <c r="KJ30" s="562"/>
      <c r="KK30" s="562"/>
      <c r="KL30" s="562"/>
      <c r="KM30" s="562"/>
      <c r="KN30" s="562"/>
      <c r="KO30" s="562"/>
      <c r="KP30" s="562"/>
      <c r="KQ30" s="562"/>
      <c r="KR30" s="562"/>
      <c r="KS30" s="562"/>
      <c r="KT30" s="562"/>
      <c r="KU30" s="562"/>
      <c r="KV30" s="562"/>
      <c r="KW30" s="562"/>
      <c r="KX30" s="562"/>
      <c r="KY30" s="562"/>
      <c r="KZ30" s="562"/>
      <c r="LA30" s="562"/>
      <c r="LB30" s="562"/>
      <c r="LC30" s="562"/>
      <c r="LD30" s="562"/>
      <c r="LE30" s="562"/>
      <c r="LF30" s="562"/>
      <c r="LG30" s="562"/>
      <c r="LH30" s="562"/>
      <c r="LI30" s="562"/>
      <c r="LJ30" s="562"/>
      <c r="LK30" s="562"/>
      <c r="LL30" s="562"/>
      <c r="LM30" s="562"/>
      <c r="LN30" s="562"/>
      <c r="LO30" s="562"/>
      <c r="LP30" s="562"/>
      <c r="LQ30" s="562"/>
      <c r="LR30" s="562"/>
      <c r="LS30" s="562"/>
      <c r="LT30" s="562"/>
      <c r="LU30" s="562"/>
      <c r="LV30" s="562"/>
      <c r="LW30" s="562"/>
      <c r="LX30" s="562"/>
      <c r="LY30" s="562"/>
      <c r="LZ30" s="562"/>
      <c r="MA30" s="562"/>
      <c r="MB30" s="562"/>
      <c r="MC30" s="562"/>
      <c r="MD30" s="562"/>
      <c r="ME30" s="562"/>
      <c r="MF30" s="562"/>
      <c r="MG30" s="562"/>
      <c r="MH30" s="562"/>
      <c r="MI30" s="562"/>
      <c r="MJ30" s="562"/>
      <c r="MK30" s="562"/>
      <c r="ML30" s="562"/>
      <c r="MM30" s="562"/>
      <c r="MN30" s="562"/>
      <c r="MO30" s="562"/>
      <c r="MP30" s="562"/>
      <c r="MQ30" s="562"/>
      <c r="MR30" s="562"/>
      <c r="MS30" s="562"/>
      <c r="MT30" s="562"/>
    </row>
    <row r="31" spans="1:358" s="510" customFormat="1">
      <c r="A31" s="565"/>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c r="BJ31" s="563"/>
      <c r="BK31" s="563"/>
      <c r="BL31" s="563"/>
      <c r="BM31" s="563"/>
      <c r="BN31" s="563"/>
      <c r="BO31" s="563"/>
      <c r="BP31" s="563"/>
      <c r="BQ31" s="563"/>
      <c r="BR31" s="563"/>
      <c r="BS31" s="563"/>
      <c r="BT31" s="563"/>
      <c r="BU31" s="563"/>
      <c r="BV31" s="563"/>
      <c r="BW31" s="563"/>
      <c r="BX31" s="563"/>
      <c r="BY31" s="563"/>
      <c r="BZ31" s="563"/>
      <c r="CA31" s="563"/>
      <c r="CB31" s="563"/>
      <c r="CC31" s="563"/>
      <c r="CD31" s="563"/>
      <c r="CE31" s="563"/>
      <c r="CF31" s="563"/>
      <c r="CG31" s="563"/>
      <c r="CH31" s="563"/>
      <c r="CI31" s="563"/>
      <c r="CJ31" s="563"/>
      <c r="CK31" s="563"/>
      <c r="CL31" s="563"/>
      <c r="CM31" s="563"/>
      <c r="CN31" s="563"/>
      <c r="CO31" s="563"/>
      <c r="CP31" s="563"/>
      <c r="CQ31" s="563"/>
      <c r="CR31" s="563"/>
      <c r="CS31" s="563"/>
      <c r="CT31" s="563"/>
      <c r="CU31" s="563"/>
      <c r="CV31" s="563"/>
      <c r="CW31" s="563"/>
      <c r="CX31" s="563"/>
      <c r="CY31" s="563"/>
      <c r="CZ31" s="563"/>
      <c r="DA31" s="563"/>
      <c r="DB31" s="563"/>
      <c r="DC31" s="563"/>
      <c r="DD31" s="563"/>
      <c r="DE31" s="563"/>
      <c r="DF31" s="563"/>
      <c r="DG31" s="563"/>
      <c r="DH31" s="563"/>
      <c r="DI31" s="563"/>
      <c r="DJ31" s="563"/>
      <c r="DK31" s="563"/>
      <c r="DL31" s="563"/>
      <c r="DM31" s="563"/>
      <c r="DN31" s="563"/>
      <c r="DO31" s="563"/>
      <c r="DP31" s="563"/>
      <c r="DQ31" s="563"/>
      <c r="DR31" s="563"/>
      <c r="DS31" s="563"/>
      <c r="DT31" s="563"/>
      <c r="DU31" s="563"/>
      <c r="DV31" s="563"/>
      <c r="DW31" s="563"/>
      <c r="DX31" s="563"/>
      <c r="DY31" s="563"/>
      <c r="DZ31" s="563"/>
      <c r="EA31" s="563"/>
      <c r="EB31" s="563"/>
      <c r="EC31" s="563"/>
      <c r="ED31" s="563"/>
      <c r="EE31" s="563"/>
      <c r="EF31" s="563"/>
      <c r="EG31" s="563"/>
      <c r="EH31" s="563"/>
      <c r="EI31" s="563"/>
      <c r="EJ31" s="563"/>
      <c r="EK31" s="563"/>
      <c r="EL31" s="563"/>
      <c r="EM31" s="563"/>
      <c r="EN31" s="563"/>
      <c r="EO31" s="563"/>
      <c r="EP31" s="563"/>
      <c r="EQ31" s="563"/>
      <c r="ER31" s="563"/>
      <c r="ES31" s="563"/>
      <c r="ET31" s="563"/>
      <c r="EU31" s="563"/>
      <c r="EV31" s="563"/>
      <c r="EW31" s="563"/>
      <c r="EX31" s="563"/>
      <c r="EY31" s="563"/>
      <c r="EZ31" s="563"/>
      <c r="FA31" s="563"/>
      <c r="FB31" s="563"/>
      <c r="FC31" s="563"/>
      <c r="FD31" s="563"/>
      <c r="FE31" s="563"/>
      <c r="FF31" s="563"/>
      <c r="FG31" s="563"/>
      <c r="FH31" s="563"/>
      <c r="FI31" s="563"/>
      <c r="FJ31" s="563"/>
      <c r="FK31" s="563"/>
      <c r="FL31" s="563"/>
      <c r="FM31" s="563"/>
      <c r="FN31" s="563"/>
      <c r="FO31" s="563"/>
      <c r="FP31" s="563"/>
      <c r="FQ31" s="563"/>
      <c r="FR31" s="563"/>
      <c r="FS31" s="563"/>
      <c r="FT31" s="563"/>
      <c r="FU31" s="563"/>
      <c r="FV31" s="563"/>
      <c r="FW31" s="563"/>
      <c r="FX31" s="563"/>
      <c r="FY31" s="563"/>
      <c r="FZ31" s="563"/>
      <c r="GA31" s="563"/>
      <c r="GB31" s="563"/>
      <c r="GC31" s="563"/>
      <c r="GD31" s="563"/>
      <c r="GE31" s="563"/>
      <c r="GF31" s="563"/>
      <c r="GG31" s="563"/>
      <c r="GH31" s="563"/>
      <c r="GI31" s="563"/>
      <c r="GJ31" s="563"/>
      <c r="GK31" s="563"/>
      <c r="GL31" s="563"/>
      <c r="GM31" s="563"/>
      <c r="GN31" s="563"/>
      <c r="GO31" s="563"/>
      <c r="GP31" s="563"/>
      <c r="GQ31" s="563"/>
      <c r="GR31" s="563"/>
      <c r="GS31" s="563"/>
      <c r="GT31" s="563"/>
      <c r="GU31" s="563"/>
      <c r="GV31" s="563"/>
      <c r="GW31" s="563"/>
      <c r="GX31" s="563"/>
      <c r="GY31" s="563"/>
      <c r="GZ31" s="563"/>
      <c r="HA31" s="563"/>
      <c r="HB31" s="563"/>
      <c r="HC31" s="563"/>
      <c r="HD31" s="563"/>
      <c r="HE31" s="563"/>
      <c r="HF31" s="563"/>
      <c r="HG31" s="563"/>
      <c r="HH31" s="563"/>
      <c r="HI31" s="563"/>
      <c r="HJ31" s="563"/>
      <c r="HK31" s="563"/>
      <c r="HL31" s="563"/>
      <c r="HM31" s="563"/>
      <c r="HN31" s="563"/>
      <c r="HO31" s="563"/>
      <c r="HP31" s="563"/>
      <c r="HQ31" s="563"/>
      <c r="HR31" s="563"/>
      <c r="HS31" s="563"/>
      <c r="HT31" s="563"/>
      <c r="HU31" s="563"/>
      <c r="HV31" s="563"/>
      <c r="HW31" s="563"/>
      <c r="HX31" s="563"/>
      <c r="HY31" s="563"/>
      <c r="HZ31" s="563"/>
      <c r="IA31" s="563"/>
      <c r="IB31" s="563"/>
      <c r="IC31" s="563"/>
      <c r="ID31" s="563"/>
      <c r="IE31" s="563"/>
      <c r="IF31" s="563"/>
      <c r="IG31" s="563"/>
      <c r="IH31" s="563"/>
      <c r="II31" s="563"/>
      <c r="IJ31" s="563"/>
      <c r="IK31" s="563"/>
      <c r="IL31" s="563"/>
      <c r="IM31" s="563"/>
      <c r="IN31" s="563"/>
      <c r="IO31" s="563"/>
      <c r="IP31" s="563"/>
      <c r="IQ31" s="563"/>
      <c r="IR31" s="563"/>
      <c r="IS31" s="563"/>
      <c r="IT31" s="563"/>
      <c r="IU31" s="563"/>
      <c r="IV31" s="563"/>
      <c r="IW31" s="563"/>
      <c r="IX31" s="563"/>
      <c r="IY31" s="563"/>
      <c r="IZ31" s="563"/>
      <c r="JA31" s="563"/>
      <c r="JB31" s="563"/>
      <c r="JC31" s="563"/>
      <c r="JD31" s="563"/>
      <c r="JE31" s="563"/>
      <c r="JF31" s="563"/>
      <c r="JG31" s="563"/>
      <c r="JH31" s="563"/>
      <c r="JI31" s="563"/>
      <c r="JJ31" s="563"/>
      <c r="JK31" s="563"/>
      <c r="JL31" s="563"/>
      <c r="JM31" s="563"/>
      <c r="JN31" s="563"/>
      <c r="JO31" s="563"/>
      <c r="JP31" s="563"/>
      <c r="JQ31" s="563"/>
      <c r="JR31" s="563"/>
      <c r="JS31" s="563"/>
      <c r="JT31" s="563"/>
      <c r="JU31" s="563"/>
      <c r="JV31" s="563"/>
      <c r="JW31" s="563"/>
      <c r="JX31" s="563"/>
      <c r="JY31" s="563"/>
      <c r="JZ31" s="563"/>
      <c r="KA31" s="563"/>
      <c r="KB31" s="563"/>
      <c r="KC31" s="563"/>
      <c r="KD31" s="563"/>
      <c r="KE31" s="563"/>
      <c r="KF31" s="563"/>
      <c r="KG31" s="563"/>
      <c r="KH31" s="563"/>
      <c r="KI31" s="563"/>
      <c r="KJ31" s="563"/>
      <c r="KK31" s="563"/>
      <c r="KL31" s="563"/>
      <c r="KM31" s="563"/>
      <c r="KN31" s="563"/>
      <c r="KO31" s="563"/>
      <c r="KP31" s="563"/>
      <c r="KQ31" s="563"/>
      <c r="KR31" s="563"/>
      <c r="KS31" s="563"/>
      <c r="KT31" s="563"/>
      <c r="KU31" s="563"/>
      <c r="KV31" s="563"/>
      <c r="KW31" s="563"/>
      <c r="KX31" s="563"/>
      <c r="KY31" s="563"/>
      <c r="KZ31" s="563"/>
      <c r="LA31" s="563"/>
      <c r="LB31" s="563"/>
      <c r="LC31" s="563"/>
      <c r="LD31" s="563"/>
      <c r="LE31" s="563"/>
      <c r="LF31" s="563"/>
      <c r="LG31" s="563"/>
      <c r="LH31" s="563"/>
      <c r="LI31" s="563"/>
      <c r="LJ31" s="563"/>
      <c r="LK31" s="563"/>
      <c r="LL31" s="563"/>
      <c r="LM31" s="563"/>
      <c r="LN31" s="563"/>
      <c r="LO31" s="563"/>
      <c r="LP31" s="563"/>
      <c r="LQ31" s="563"/>
      <c r="LR31" s="563"/>
      <c r="LS31" s="563"/>
      <c r="LT31" s="563"/>
      <c r="LU31" s="563"/>
      <c r="LV31" s="563"/>
      <c r="LW31" s="563"/>
      <c r="LX31" s="563"/>
      <c r="LY31" s="563"/>
      <c r="LZ31" s="563"/>
      <c r="MA31" s="563"/>
      <c r="MB31" s="563"/>
      <c r="MC31" s="563"/>
      <c r="MD31" s="563"/>
      <c r="ME31" s="563"/>
      <c r="MF31" s="563"/>
      <c r="MG31" s="563"/>
      <c r="MH31" s="563"/>
      <c r="MI31" s="563"/>
      <c r="MJ31" s="563"/>
      <c r="MK31" s="563"/>
      <c r="ML31" s="563"/>
      <c r="MM31" s="563"/>
      <c r="MN31" s="563"/>
      <c r="MO31" s="563"/>
      <c r="MP31" s="563"/>
      <c r="MQ31" s="563"/>
      <c r="MR31" s="563"/>
      <c r="MS31" s="563"/>
      <c r="MT31" s="563"/>
    </row>
    <row r="32" spans="1:358" s="510" customFormat="1">
      <c r="A32" s="565"/>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c r="CZ32" s="562"/>
      <c r="DA32" s="562"/>
      <c r="DB32" s="562"/>
      <c r="DC32" s="562"/>
      <c r="DD32" s="562"/>
      <c r="DE32" s="562"/>
      <c r="DF32" s="562"/>
      <c r="DG32" s="562"/>
      <c r="DH32" s="562"/>
      <c r="DI32" s="562"/>
      <c r="DJ32" s="562"/>
      <c r="DK32" s="562"/>
      <c r="DL32" s="562"/>
      <c r="DM32" s="562"/>
      <c r="DN32" s="562"/>
      <c r="DO32" s="562"/>
      <c r="DP32" s="562"/>
      <c r="DQ32" s="562"/>
      <c r="DR32" s="562"/>
      <c r="DS32" s="562"/>
      <c r="DT32" s="562"/>
      <c r="DU32" s="562"/>
      <c r="DV32" s="562"/>
      <c r="DW32" s="562"/>
      <c r="DX32" s="562"/>
      <c r="DY32" s="562"/>
      <c r="DZ32" s="562"/>
      <c r="EA32" s="562"/>
      <c r="EB32" s="562"/>
      <c r="EC32" s="562"/>
      <c r="ED32" s="562"/>
      <c r="EE32" s="562"/>
      <c r="EF32" s="562"/>
      <c r="EG32" s="562"/>
      <c r="EH32" s="562"/>
      <c r="EI32" s="562"/>
      <c r="EJ32" s="562"/>
      <c r="EK32" s="562"/>
      <c r="EL32" s="562"/>
      <c r="EM32" s="562"/>
      <c r="EN32" s="562"/>
      <c r="EO32" s="562"/>
      <c r="EP32" s="562"/>
      <c r="EQ32" s="562"/>
      <c r="ER32" s="562"/>
      <c r="ES32" s="562"/>
      <c r="ET32" s="562"/>
      <c r="EU32" s="562"/>
      <c r="EV32" s="562"/>
      <c r="EW32" s="562"/>
      <c r="EX32" s="562"/>
      <c r="EY32" s="562"/>
      <c r="EZ32" s="562"/>
      <c r="FA32" s="562"/>
      <c r="FB32" s="562"/>
      <c r="FC32" s="562"/>
      <c r="FD32" s="562"/>
      <c r="FE32" s="562"/>
      <c r="FF32" s="562"/>
      <c r="FG32" s="562"/>
      <c r="FH32" s="562"/>
      <c r="FI32" s="562"/>
      <c r="FJ32" s="562"/>
      <c r="FK32" s="562"/>
      <c r="FL32" s="562"/>
      <c r="FM32" s="562"/>
      <c r="FN32" s="562"/>
      <c r="FO32" s="562"/>
      <c r="FP32" s="562"/>
      <c r="FQ32" s="562"/>
      <c r="FR32" s="562"/>
      <c r="FS32" s="562"/>
      <c r="FT32" s="562"/>
      <c r="FU32" s="562"/>
      <c r="FV32" s="562"/>
      <c r="FW32" s="562"/>
      <c r="FX32" s="562"/>
      <c r="FY32" s="562"/>
      <c r="FZ32" s="562"/>
      <c r="GA32" s="562"/>
      <c r="GB32" s="562"/>
      <c r="GC32" s="562"/>
      <c r="GD32" s="562"/>
      <c r="GE32" s="562"/>
      <c r="GF32" s="562"/>
      <c r="GG32" s="562"/>
      <c r="GH32" s="562"/>
      <c r="GI32" s="562"/>
      <c r="GJ32" s="562"/>
      <c r="GK32" s="562"/>
      <c r="GL32" s="562"/>
      <c r="GM32" s="562"/>
      <c r="GN32" s="562"/>
      <c r="GO32" s="562"/>
      <c r="GP32" s="562"/>
      <c r="GQ32" s="562"/>
      <c r="GR32" s="562"/>
      <c r="GS32" s="562"/>
      <c r="GT32" s="562"/>
      <c r="GU32" s="562"/>
      <c r="GV32" s="562"/>
      <c r="GW32" s="562"/>
      <c r="GX32" s="562"/>
      <c r="GY32" s="562"/>
      <c r="GZ32" s="562"/>
      <c r="HA32" s="562"/>
      <c r="HB32" s="562"/>
      <c r="HC32" s="562"/>
      <c r="HD32" s="562"/>
      <c r="HE32" s="562"/>
      <c r="HF32" s="562"/>
      <c r="HG32" s="562"/>
      <c r="HH32" s="562"/>
      <c r="HI32" s="562"/>
      <c r="HJ32" s="562"/>
      <c r="HK32" s="562"/>
      <c r="HL32" s="562"/>
      <c r="HM32" s="562"/>
      <c r="HN32" s="562"/>
      <c r="HO32" s="562"/>
      <c r="HP32" s="562"/>
      <c r="HQ32" s="562"/>
      <c r="HR32" s="562"/>
      <c r="HS32" s="562"/>
      <c r="HT32" s="562"/>
      <c r="HU32" s="562"/>
      <c r="HV32" s="562"/>
      <c r="HW32" s="562"/>
      <c r="HX32" s="562"/>
      <c r="HY32" s="562"/>
      <c r="HZ32" s="562"/>
      <c r="IA32" s="562"/>
      <c r="IB32" s="562"/>
      <c r="IC32" s="562"/>
      <c r="ID32" s="562"/>
      <c r="IE32" s="562"/>
      <c r="IF32" s="562"/>
      <c r="IG32" s="562"/>
      <c r="IH32" s="562"/>
      <c r="II32" s="562"/>
      <c r="IJ32" s="562"/>
      <c r="IK32" s="562"/>
      <c r="IL32" s="562"/>
      <c r="IM32" s="562"/>
      <c r="IN32" s="562"/>
      <c r="IO32" s="562"/>
      <c r="IP32" s="562"/>
      <c r="IQ32" s="562"/>
      <c r="IR32" s="562"/>
      <c r="IS32" s="562"/>
      <c r="IT32" s="562"/>
      <c r="IU32" s="562"/>
      <c r="IV32" s="562"/>
      <c r="IW32" s="562"/>
      <c r="IX32" s="562"/>
      <c r="IY32" s="562"/>
      <c r="IZ32" s="562"/>
      <c r="JA32" s="562"/>
      <c r="JB32" s="562"/>
      <c r="JC32" s="562"/>
      <c r="JD32" s="562"/>
      <c r="JE32" s="562"/>
      <c r="JF32" s="562"/>
      <c r="JG32" s="562"/>
      <c r="JH32" s="562"/>
      <c r="JI32" s="562"/>
      <c r="JJ32" s="562"/>
      <c r="JK32" s="562"/>
      <c r="JL32" s="562"/>
      <c r="JM32" s="562"/>
      <c r="JN32" s="562"/>
      <c r="JO32" s="562"/>
      <c r="JP32" s="562"/>
      <c r="JQ32" s="562"/>
      <c r="JR32" s="562"/>
      <c r="JS32" s="562"/>
      <c r="JT32" s="562"/>
      <c r="JU32" s="562"/>
      <c r="JV32" s="562"/>
      <c r="JW32" s="562"/>
      <c r="JX32" s="562"/>
      <c r="JY32" s="562"/>
      <c r="JZ32" s="562"/>
      <c r="KA32" s="562"/>
      <c r="KB32" s="562"/>
      <c r="KC32" s="562"/>
      <c r="KD32" s="562"/>
      <c r="KE32" s="562"/>
      <c r="KF32" s="562"/>
      <c r="KG32" s="562"/>
      <c r="KH32" s="562"/>
      <c r="KI32" s="562"/>
      <c r="KJ32" s="562"/>
      <c r="KK32" s="562"/>
      <c r="KL32" s="562"/>
      <c r="KM32" s="562"/>
      <c r="KN32" s="562"/>
      <c r="KO32" s="562"/>
      <c r="KP32" s="562"/>
      <c r="KQ32" s="562"/>
      <c r="KR32" s="562"/>
      <c r="KS32" s="562"/>
      <c r="KT32" s="562"/>
      <c r="KU32" s="562"/>
      <c r="KV32" s="562"/>
      <c r="KW32" s="562"/>
      <c r="KX32" s="562"/>
      <c r="KY32" s="562"/>
      <c r="KZ32" s="562"/>
      <c r="LA32" s="562"/>
      <c r="LB32" s="562"/>
      <c r="LC32" s="562"/>
      <c r="LD32" s="562"/>
      <c r="LE32" s="562"/>
      <c r="LF32" s="562"/>
      <c r="LG32" s="562"/>
      <c r="LH32" s="562"/>
      <c r="LI32" s="562"/>
      <c r="LJ32" s="562"/>
      <c r="LK32" s="562"/>
      <c r="LL32" s="562"/>
      <c r="LM32" s="562"/>
      <c r="LN32" s="562"/>
      <c r="LO32" s="562"/>
      <c r="LP32" s="562"/>
      <c r="LQ32" s="562"/>
      <c r="LR32" s="562"/>
      <c r="LS32" s="562"/>
      <c r="LT32" s="562"/>
      <c r="LU32" s="562"/>
      <c r="LV32" s="562"/>
      <c r="LW32" s="562"/>
      <c r="LX32" s="562"/>
      <c r="LY32" s="562"/>
      <c r="LZ32" s="562"/>
      <c r="MA32" s="562"/>
      <c r="MB32" s="562"/>
      <c r="MC32" s="562"/>
      <c r="MD32" s="562"/>
      <c r="ME32" s="562"/>
      <c r="MF32" s="562"/>
      <c r="MG32" s="562"/>
      <c r="MH32" s="562"/>
      <c r="MI32" s="562"/>
      <c r="MJ32" s="562"/>
      <c r="MK32" s="562"/>
      <c r="ML32" s="562"/>
      <c r="MM32" s="562"/>
      <c r="MN32" s="562"/>
      <c r="MO32" s="562"/>
      <c r="MP32" s="562"/>
      <c r="MQ32" s="562"/>
      <c r="MR32" s="562"/>
      <c r="MS32" s="562"/>
      <c r="MT32" s="562"/>
    </row>
    <row r="33" spans="1:358" s="510" customFormat="1">
      <c r="A33" s="565"/>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c r="BJ33" s="563"/>
      <c r="BK33" s="563"/>
      <c r="BL33" s="563"/>
      <c r="BM33" s="563"/>
      <c r="BN33" s="563"/>
      <c r="BO33" s="563"/>
      <c r="BP33" s="563"/>
      <c r="BQ33" s="563"/>
      <c r="BR33" s="563"/>
      <c r="BS33" s="563"/>
      <c r="BT33" s="563"/>
      <c r="BU33" s="563"/>
      <c r="BV33" s="563"/>
      <c r="BW33" s="563"/>
      <c r="BX33" s="563"/>
      <c r="BY33" s="563"/>
      <c r="BZ33" s="563"/>
      <c r="CA33" s="563"/>
      <c r="CB33" s="563"/>
      <c r="CC33" s="563"/>
      <c r="CD33" s="563"/>
      <c r="CE33" s="563"/>
      <c r="CF33" s="563"/>
      <c r="CG33" s="563"/>
      <c r="CH33" s="563"/>
      <c r="CI33" s="563"/>
      <c r="CJ33" s="563"/>
      <c r="CK33" s="563"/>
      <c r="CL33" s="563"/>
      <c r="CM33" s="563"/>
      <c r="CN33" s="563"/>
      <c r="CO33" s="563"/>
      <c r="CP33" s="563"/>
      <c r="CQ33" s="563"/>
      <c r="CR33" s="563"/>
      <c r="CS33" s="563"/>
      <c r="CT33" s="563"/>
      <c r="CU33" s="563"/>
      <c r="CV33" s="563"/>
      <c r="CW33" s="563"/>
      <c r="CX33" s="563"/>
      <c r="CY33" s="563"/>
      <c r="CZ33" s="563"/>
      <c r="DA33" s="563"/>
      <c r="DB33" s="563"/>
      <c r="DC33" s="563"/>
      <c r="DD33" s="563"/>
      <c r="DE33" s="563"/>
      <c r="DF33" s="563"/>
      <c r="DG33" s="563"/>
      <c r="DH33" s="563"/>
      <c r="DI33" s="563"/>
      <c r="DJ33" s="563"/>
      <c r="DK33" s="563"/>
      <c r="DL33" s="563"/>
      <c r="DM33" s="563"/>
      <c r="DN33" s="563"/>
      <c r="DO33" s="563"/>
      <c r="DP33" s="563"/>
      <c r="DQ33" s="563"/>
      <c r="DR33" s="563"/>
      <c r="DS33" s="563"/>
      <c r="DT33" s="563"/>
      <c r="DU33" s="563"/>
      <c r="DV33" s="563"/>
      <c r="DW33" s="563"/>
      <c r="DX33" s="563"/>
      <c r="DY33" s="563"/>
      <c r="DZ33" s="563"/>
      <c r="EA33" s="563"/>
      <c r="EB33" s="563"/>
      <c r="EC33" s="563"/>
      <c r="ED33" s="563"/>
      <c r="EE33" s="563"/>
      <c r="EF33" s="563"/>
      <c r="EG33" s="563"/>
      <c r="EH33" s="563"/>
      <c r="EI33" s="563"/>
      <c r="EJ33" s="563"/>
      <c r="EK33" s="563"/>
      <c r="EL33" s="563"/>
      <c r="EM33" s="563"/>
      <c r="EN33" s="563"/>
      <c r="EO33" s="563"/>
      <c r="EP33" s="563"/>
      <c r="EQ33" s="563"/>
      <c r="ER33" s="563"/>
      <c r="ES33" s="563"/>
      <c r="ET33" s="563"/>
      <c r="EU33" s="563"/>
      <c r="EV33" s="563"/>
      <c r="EW33" s="563"/>
      <c r="EX33" s="563"/>
      <c r="EY33" s="563"/>
      <c r="EZ33" s="563"/>
      <c r="FA33" s="563"/>
      <c r="FB33" s="563"/>
      <c r="FC33" s="563"/>
      <c r="FD33" s="563"/>
      <c r="FE33" s="563"/>
      <c r="FF33" s="563"/>
      <c r="FG33" s="563"/>
      <c r="FH33" s="563"/>
      <c r="FI33" s="563"/>
      <c r="FJ33" s="563"/>
      <c r="FK33" s="563"/>
      <c r="FL33" s="563"/>
      <c r="FM33" s="563"/>
      <c r="FN33" s="563"/>
      <c r="FO33" s="563"/>
      <c r="FP33" s="563"/>
      <c r="FQ33" s="563"/>
      <c r="FR33" s="563"/>
      <c r="FS33" s="563"/>
      <c r="FT33" s="563"/>
      <c r="FU33" s="563"/>
      <c r="FV33" s="563"/>
      <c r="FW33" s="563"/>
      <c r="FX33" s="563"/>
      <c r="FY33" s="563"/>
      <c r="FZ33" s="563"/>
      <c r="GA33" s="563"/>
      <c r="GB33" s="563"/>
      <c r="GC33" s="563"/>
      <c r="GD33" s="563"/>
      <c r="GE33" s="563"/>
      <c r="GF33" s="563"/>
      <c r="GG33" s="563"/>
      <c r="GH33" s="563"/>
      <c r="GI33" s="563"/>
      <c r="GJ33" s="563"/>
      <c r="GK33" s="563"/>
      <c r="GL33" s="563"/>
      <c r="GM33" s="563"/>
      <c r="GN33" s="563"/>
      <c r="GO33" s="563"/>
      <c r="GP33" s="563"/>
      <c r="GQ33" s="563"/>
      <c r="GR33" s="563"/>
      <c r="GS33" s="563"/>
      <c r="GT33" s="563"/>
      <c r="GU33" s="563"/>
      <c r="GV33" s="563"/>
      <c r="GW33" s="563"/>
      <c r="GX33" s="563"/>
      <c r="GY33" s="563"/>
      <c r="GZ33" s="563"/>
      <c r="HA33" s="563"/>
      <c r="HB33" s="563"/>
      <c r="HC33" s="563"/>
      <c r="HD33" s="563"/>
      <c r="HE33" s="563"/>
      <c r="HF33" s="563"/>
      <c r="HG33" s="563"/>
      <c r="HH33" s="563"/>
      <c r="HI33" s="563"/>
      <c r="HJ33" s="563"/>
      <c r="HK33" s="563"/>
      <c r="HL33" s="563"/>
      <c r="HM33" s="563"/>
      <c r="HN33" s="563"/>
      <c r="HO33" s="563"/>
      <c r="HP33" s="563"/>
      <c r="HQ33" s="563"/>
      <c r="HR33" s="563"/>
      <c r="HS33" s="563"/>
      <c r="HT33" s="563"/>
      <c r="HU33" s="563"/>
      <c r="HV33" s="563"/>
      <c r="HW33" s="563"/>
      <c r="HX33" s="563"/>
      <c r="HY33" s="563"/>
      <c r="HZ33" s="563"/>
      <c r="IA33" s="563"/>
      <c r="IB33" s="563"/>
      <c r="IC33" s="563"/>
      <c r="ID33" s="563"/>
      <c r="IE33" s="563"/>
      <c r="IF33" s="563"/>
      <c r="IG33" s="563"/>
      <c r="IH33" s="563"/>
      <c r="II33" s="563"/>
      <c r="IJ33" s="563"/>
      <c r="IK33" s="563"/>
      <c r="IL33" s="563"/>
      <c r="IM33" s="563"/>
      <c r="IN33" s="563"/>
      <c r="IO33" s="563"/>
      <c r="IP33" s="563"/>
      <c r="IQ33" s="563"/>
      <c r="IR33" s="563"/>
      <c r="IS33" s="563"/>
      <c r="IT33" s="563"/>
      <c r="IU33" s="563"/>
      <c r="IV33" s="563"/>
      <c r="IW33" s="563"/>
      <c r="IX33" s="563"/>
      <c r="IY33" s="563"/>
      <c r="IZ33" s="563"/>
      <c r="JA33" s="563"/>
      <c r="JB33" s="563"/>
      <c r="JC33" s="563"/>
      <c r="JD33" s="563"/>
      <c r="JE33" s="563"/>
      <c r="JF33" s="563"/>
      <c r="JG33" s="563"/>
      <c r="JH33" s="563"/>
      <c r="JI33" s="563"/>
      <c r="JJ33" s="563"/>
      <c r="JK33" s="563"/>
      <c r="JL33" s="563"/>
      <c r="JM33" s="563"/>
      <c r="JN33" s="563"/>
      <c r="JO33" s="563"/>
      <c r="JP33" s="563"/>
      <c r="JQ33" s="563"/>
      <c r="JR33" s="563"/>
      <c r="JS33" s="563"/>
      <c r="JT33" s="563"/>
      <c r="JU33" s="563"/>
      <c r="JV33" s="563"/>
      <c r="JW33" s="563"/>
      <c r="JX33" s="563"/>
      <c r="JY33" s="563"/>
      <c r="JZ33" s="563"/>
      <c r="KA33" s="563"/>
      <c r="KB33" s="563"/>
      <c r="KC33" s="563"/>
      <c r="KD33" s="563"/>
      <c r="KE33" s="563"/>
      <c r="KF33" s="563"/>
      <c r="KG33" s="563"/>
      <c r="KH33" s="563"/>
      <c r="KI33" s="563"/>
      <c r="KJ33" s="563"/>
      <c r="KK33" s="563"/>
      <c r="KL33" s="563"/>
      <c r="KM33" s="563"/>
      <c r="KN33" s="563"/>
      <c r="KO33" s="563"/>
      <c r="KP33" s="563"/>
      <c r="KQ33" s="563"/>
      <c r="KR33" s="563"/>
      <c r="KS33" s="563"/>
      <c r="KT33" s="563"/>
      <c r="KU33" s="563"/>
      <c r="KV33" s="563"/>
      <c r="KW33" s="563"/>
      <c r="KX33" s="563"/>
      <c r="KY33" s="563"/>
      <c r="KZ33" s="563"/>
      <c r="LA33" s="563"/>
      <c r="LB33" s="563"/>
      <c r="LC33" s="563"/>
      <c r="LD33" s="563"/>
      <c r="LE33" s="563"/>
      <c r="LF33" s="563"/>
      <c r="LG33" s="563"/>
      <c r="LH33" s="563"/>
      <c r="LI33" s="563"/>
      <c r="LJ33" s="563"/>
      <c r="LK33" s="563"/>
      <c r="LL33" s="563"/>
      <c r="LM33" s="563"/>
      <c r="LN33" s="563"/>
      <c r="LO33" s="563"/>
      <c r="LP33" s="563"/>
      <c r="LQ33" s="563"/>
      <c r="LR33" s="563"/>
      <c r="LS33" s="563"/>
      <c r="LT33" s="563"/>
      <c r="LU33" s="563"/>
      <c r="LV33" s="563"/>
      <c r="LW33" s="563"/>
      <c r="LX33" s="563"/>
      <c r="LY33" s="563"/>
      <c r="LZ33" s="563"/>
      <c r="MA33" s="563"/>
      <c r="MB33" s="563"/>
      <c r="MC33" s="563"/>
      <c r="MD33" s="563"/>
      <c r="ME33" s="563"/>
      <c r="MF33" s="563"/>
      <c r="MG33" s="563"/>
      <c r="MH33" s="563"/>
      <c r="MI33" s="563"/>
      <c r="MJ33" s="563"/>
      <c r="MK33" s="563"/>
      <c r="ML33" s="563"/>
      <c r="MM33" s="563"/>
      <c r="MN33" s="563"/>
      <c r="MO33" s="563"/>
      <c r="MP33" s="563"/>
      <c r="MQ33" s="563"/>
      <c r="MR33" s="563"/>
      <c r="MS33" s="563"/>
      <c r="MT33" s="563"/>
    </row>
    <row r="34" spans="1:358" s="510" customFormat="1">
      <c r="A34" s="565"/>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c r="CZ34" s="562"/>
      <c r="DA34" s="562"/>
      <c r="DB34" s="562"/>
      <c r="DC34" s="562"/>
      <c r="DD34" s="562"/>
      <c r="DE34" s="562"/>
      <c r="DF34" s="562"/>
      <c r="DG34" s="562"/>
      <c r="DH34" s="562"/>
      <c r="DI34" s="562"/>
      <c r="DJ34" s="562"/>
      <c r="DK34" s="562"/>
      <c r="DL34" s="562"/>
      <c r="DM34" s="562"/>
      <c r="DN34" s="562"/>
      <c r="DO34" s="562"/>
      <c r="DP34" s="562"/>
      <c r="DQ34" s="562"/>
      <c r="DR34" s="562"/>
      <c r="DS34" s="562"/>
      <c r="DT34" s="562"/>
      <c r="DU34" s="562"/>
      <c r="DV34" s="562"/>
      <c r="DW34" s="562"/>
      <c r="DX34" s="562"/>
      <c r="DY34" s="562"/>
      <c r="DZ34" s="562"/>
      <c r="EA34" s="562"/>
      <c r="EB34" s="562"/>
      <c r="EC34" s="562"/>
      <c r="ED34" s="562"/>
      <c r="EE34" s="562"/>
      <c r="EF34" s="562"/>
      <c r="EG34" s="562"/>
      <c r="EH34" s="562"/>
      <c r="EI34" s="562"/>
      <c r="EJ34" s="562"/>
      <c r="EK34" s="562"/>
      <c r="EL34" s="562"/>
      <c r="EM34" s="562"/>
      <c r="EN34" s="562"/>
      <c r="EO34" s="562"/>
      <c r="EP34" s="562"/>
      <c r="EQ34" s="562"/>
      <c r="ER34" s="562"/>
      <c r="ES34" s="562"/>
      <c r="ET34" s="562"/>
      <c r="EU34" s="562"/>
      <c r="EV34" s="562"/>
      <c r="EW34" s="562"/>
      <c r="EX34" s="562"/>
      <c r="EY34" s="562"/>
      <c r="EZ34" s="562"/>
      <c r="FA34" s="562"/>
      <c r="FB34" s="562"/>
      <c r="FC34" s="562"/>
      <c r="FD34" s="562"/>
      <c r="FE34" s="562"/>
      <c r="FF34" s="562"/>
      <c r="FG34" s="562"/>
      <c r="FH34" s="562"/>
      <c r="FI34" s="562"/>
      <c r="FJ34" s="562"/>
      <c r="FK34" s="562"/>
      <c r="FL34" s="562"/>
      <c r="FM34" s="562"/>
      <c r="FN34" s="562"/>
      <c r="FO34" s="562"/>
      <c r="FP34" s="562"/>
      <c r="FQ34" s="562"/>
      <c r="FR34" s="562"/>
      <c r="FS34" s="562"/>
      <c r="FT34" s="562"/>
      <c r="FU34" s="562"/>
      <c r="FV34" s="562"/>
      <c r="FW34" s="562"/>
      <c r="FX34" s="562"/>
      <c r="FY34" s="562"/>
      <c r="FZ34" s="562"/>
      <c r="GA34" s="562"/>
      <c r="GB34" s="562"/>
      <c r="GC34" s="562"/>
      <c r="GD34" s="562"/>
      <c r="GE34" s="562"/>
      <c r="GF34" s="562"/>
      <c r="GG34" s="562"/>
      <c r="GH34" s="562"/>
      <c r="GI34" s="562"/>
      <c r="GJ34" s="562"/>
      <c r="GK34" s="562"/>
      <c r="GL34" s="562"/>
      <c r="GM34" s="562"/>
      <c r="GN34" s="562"/>
      <c r="GO34" s="562"/>
      <c r="GP34" s="562"/>
      <c r="GQ34" s="562"/>
      <c r="GR34" s="562"/>
      <c r="GS34" s="562"/>
      <c r="GT34" s="562"/>
      <c r="GU34" s="562"/>
      <c r="GV34" s="562"/>
      <c r="GW34" s="562"/>
      <c r="GX34" s="562"/>
      <c r="GY34" s="562"/>
      <c r="GZ34" s="562"/>
      <c r="HA34" s="562"/>
      <c r="HB34" s="562"/>
      <c r="HC34" s="562"/>
      <c r="HD34" s="562"/>
      <c r="HE34" s="562"/>
      <c r="HF34" s="562"/>
      <c r="HG34" s="562"/>
      <c r="HH34" s="562"/>
      <c r="HI34" s="562"/>
      <c r="HJ34" s="562"/>
      <c r="HK34" s="562"/>
      <c r="HL34" s="562"/>
      <c r="HM34" s="562"/>
      <c r="HN34" s="562"/>
      <c r="HO34" s="562"/>
      <c r="HP34" s="562"/>
      <c r="HQ34" s="562"/>
      <c r="HR34" s="562"/>
      <c r="HS34" s="562"/>
      <c r="HT34" s="562"/>
      <c r="HU34" s="562"/>
      <c r="HV34" s="562"/>
      <c r="HW34" s="562"/>
      <c r="HX34" s="562"/>
      <c r="HY34" s="562"/>
      <c r="HZ34" s="562"/>
      <c r="IA34" s="562"/>
      <c r="IB34" s="562"/>
      <c r="IC34" s="562"/>
      <c r="ID34" s="562"/>
      <c r="IE34" s="562"/>
      <c r="IF34" s="562"/>
      <c r="IG34" s="562"/>
      <c r="IH34" s="562"/>
      <c r="II34" s="562"/>
      <c r="IJ34" s="562"/>
      <c r="IK34" s="562"/>
      <c r="IL34" s="562"/>
      <c r="IM34" s="562"/>
      <c r="IN34" s="562"/>
      <c r="IO34" s="562"/>
      <c r="IP34" s="562"/>
      <c r="IQ34" s="562"/>
      <c r="IR34" s="562"/>
      <c r="IS34" s="562"/>
      <c r="IT34" s="562"/>
      <c r="IU34" s="562"/>
      <c r="IV34" s="562"/>
      <c r="IW34" s="562"/>
      <c r="IX34" s="562"/>
      <c r="IY34" s="562"/>
      <c r="IZ34" s="562"/>
      <c r="JA34" s="562"/>
      <c r="JB34" s="562"/>
      <c r="JC34" s="562"/>
      <c r="JD34" s="562"/>
      <c r="JE34" s="562"/>
      <c r="JF34" s="562"/>
      <c r="JG34" s="562"/>
      <c r="JH34" s="562"/>
      <c r="JI34" s="562"/>
      <c r="JJ34" s="562"/>
      <c r="JK34" s="562"/>
      <c r="JL34" s="562"/>
      <c r="JM34" s="562"/>
      <c r="JN34" s="562"/>
      <c r="JO34" s="562"/>
      <c r="JP34" s="562"/>
      <c r="JQ34" s="562"/>
      <c r="JR34" s="562"/>
      <c r="JS34" s="562"/>
      <c r="JT34" s="562"/>
      <c r="JU34" s="562"/>
      <c r="JV34" s="562"/>
      <c r="JW34" s="562"/>
      <c r="JX34" s="562"/>
      <c r="JY34" s="562"/>
      <c r="JZ34" s="562"/>
      <c r="KA34" s="562"/>
      <c r="KB34" s="562"/>
      <c r="KC34" s="562"/>
      <c r="KD34" s="562"/>
      <c r="KE34" s="562"/>
      <c r="KF34" s="562"/>
      <c r="KG34" s="562"/>
      <c r="KH34" s="562"/>
      <c r="KI34" s="562"/>
      <c r="KJ34" s="562"/>
      <c r="KK34" s="562"/>
      <c r="KL34" s="562"/>
      <c r="KM34" s="562"/>
      <c r="KN34" s="562"/>
      <c r="KO34" s="562"/>
      <c r="KP34" s="562"/>
      <c r="KQ34" s="562"/>
      <c r="KR34" s="562"/>
      <c r="KS34" s="562"/>
      <c r="KT34" s="562"/>
      <c r="KU34" s="562"/>
      <c r="KV34" s="562"/>
      <c r="KW34" s="562"/>
      <c r="KX34" s="562"/>
      <c r="KY34" s="562"/>
      <c r="KZ34" s="562"/>
      <c r="LA34" s="562"/>
      <c r="LB34" s="562"/>
      <c r="LC34" s="562"/>
      <c r="LD34" s="562"/>
      <c r="LE34" s="562"/>
      <c r="LF34" s="562"/>
      <c r="LG34" s="562"/>
      <c r="LH34" s="562"/>
      <c r="LI34" s="562"/>
      <c r="LJ34" s="562"/>
      <c r="LK34" s="562"/>
      <c r="LL34" s="562"/>
      <c r="LM34" s="562"/>
      <c r="LN34" s="562"/>
      <c r="LO34" s="562"/>
      <c r="LP34" s="562"/>
      <c r="LQ34" s="562"/>
      <c r="LR34" s="562"/>
      <c r="LS34" s="562"/>
      <c r="LT34" s="562"/>
      <c r="LU34" s="562"/>
      <c r="LV34" s="562"/>
      <c r="LW34" s="562"/>
      <c r="LX34" s="562"/>
      <c r="LY34" s="562"/>
      <c r="LZ34" s="562"/>
      <c r="MA34" s="562"/>
      <c r="MB34" s="562"/>
      <c r="MC34" s="562"/>
      <c r="MD34" s="562"/>
      <c r="ME34" s="562"/>
      <c r="MF34" s="562"/>
      <c r="MG34" s="562"/>
      <c r="MH34" s="562"/>
      <c r="MI34" s="562"/>
      <c r="MJ34" s="562"/>
      <c r="MK34" s="562"/>
      <c r="ML34" s="562"/>
      <c r="MM34" s="562"/>
      <c r="MN34" s="562"/>
      <c r="MO34" s="562"/>
      <c r="MP34" s="562"/>
      <c r="MQ34" s="562"/>
      <c r="MR34" s="562"/>
      <c r="MS34" s="562"/>
      <c r="MT34" s="562"/>
    </row>
    <row r="35" spans="1:358" s="510" customFormat="1">
      <c r="A35" s="565"/>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P35" s="563"/>
      <c r="BQ35" s="563"/>
      <c r="BR35" s="563"/>
      <c r="BS35" s="563"/>
      <c r="BT35" s="563"/>
      <c r="BU35" s="563"/>
      <c r="BV35" s="563"/>
      <c r="BW35" s="563"/>
      <c r="BX35" s="563"/>
      <c r="BY35" s="563"/>
      <c r="BZ35" s="563"/>
      <c r="CA35" s="563"/>
      <c r="CB35" s="563"/>
      <c r="CC35" s="563"/>
      <c r="CD35" s="563"/>
      <c r="CE35" s="563"/>
      <c r="CF35" s="563"/>
      <c r="CG35" s="563"/>
      <c r="CH35" s="563"/>
      <c r="CI35" s="563"/>
      <c r="CJ35" s="563"/>
      <c r="CK35" s="563"/>
      <c r="CL35" s="563"/>
      <c r="CM35" s="563"/>
      <c r="CN35" s="563"/>
      <c r="CO35" s="563"/>
      <c r="CP35" s="563"/>
      <c r="CQ35" s="563"/>
      <c r="CR35" s="563"/>
      <c r="CS35" s="563"/>
      <c r="CT35" s="563"/>
      <c r="CU35" s="563"/>
      <c r="CV35" s="563"/>
      <c r="CW35" s="563"/>
      <c r="CX35" s="563"/>
      <c r="CY35" s="563"/>
      <c r="CZ35" s="563"/>
      <c r="DA35" s="563"/>
      <c r="DB35" s="563"/>
      <c r="DC35" s="563"/>
      <c r="DD35" s="563"/>
      <c r="DE35" s="563"/>
      <c r="DF35" s="563"/>
      <c r="DG35" s="563"/>
      <c r="DH35" s="563"/>
      <c r="DI35" s="563"/>
      <c r="DJ35" s="563"/>
      <c r="DK35" s="563"/>
      <c r="DL35" s="563"/>
      <c r="DM35" s="563"/>
      <c r="DN35" s="563"/>
      <c r="DO35" s="563"/>
      <c r="DP35" s="563"/>
      <c r="DQ35" s="563"/>
      <c r="DR35" s="563"/>
      <c r="DS35" s="563"/>
      <c r="DT35" s="563"/>
      <c r="DU35" s="563"/>
      <c r="DV35" s="563"/>
      <c r="DW35" s="563"/>
      <c r="DX35" s="563"/>
      <c r="DY35" s="563"/>
      <c r="DZ35" s="563"/>
      <c r="EA35" s="563"/>
      <c r="EB35" s="563"/>
      <c r="EC35" s="563"/>
      <c r="ED35" s="563"/>
      <c r="EE35" s="563"/>
      <c r="EF35" s="563"/>
      <c r="EG35" s="563"/>
      <c r="EH35" s="563"/>
      <c r="EI35" s="563"/>
      <c r="EJ35" s="563"/>
      <c r="EK35" s="563"/>
      <c r="EL35" s="563"/>
      <c r="EM35" s="563"/>
      <c r="EN35" s="563"/>
      <c r="EO35" s="563"/>
      <c r="EP35" s="563"/>
      <c r="EQ35" s="563"/>
      <c r="ER35" s="563"/>
      <c r="ES35" s="563"/>
      <c r="ET35" s="563"/>
      <c r="EU35" s="563"/>
      <c r="EV35" s="563"/>
      <c r="EW35" s="563"/>
      <c r="EX35" s="563"/>
      <c r="EY35" s="563"/>
      <c r="EZ35" s="563"/>
      <c r="FA35" s="563"/>
      <c r="FB35" s="563"/>
      <c r="FC35" s="563"/>
      <c r="FD35" s="563"/>
      <c r="FE35" s="563"/>
      <c r="FF35" s="563"/>
      <c r="FG35" s="563"/>
      <c r="FH35" s="563"/>
      <c r="FI35" s="563"/>
      <c r="FJ35" s="563"/>
      <c r="FK35" s="563"/>
      <c r="FL35" s="563"/>
      <c r="FM35" s="563"/>
      <c r="FN35" s="563"/>
      <c r="FO35" s="563"/>
      <c r="FP35" s="563"/>
      <c r="FQ35" s="563"/>
      <c r="FR35" s="563"/>
      <c r="FS35" s="563"/>
      <c r="FT35" s="563"/>
      <c r="FU35" s="563"/>
      <c r="FV35" s="563"/>
      <c r="FW35" s="563"/>
      <c r="FX35" s="563"/>
      <c r="FY35" s="563"/>
      <c r="FZ35" s="563"/>
      <c r="GA35" s="563"/>
      <c r="GB35" s="563"/>
      <c r="GC35" s="563"/>
      <c r="GD35" s="563"/>
      <c r="GE35" s="563"/>
      <c r="GF35" s="563"/>
      <c r="GG35" s="563"/>
      <c r="GH35" s="563"/>
      <c r="GI35" s="563"/>
      <c r="GJ35" s="563"/>
      <c r="GK35" s="563"/>
      <c r="GL35" s="563"/>
      <c r="GM35" s="563"/>
      <c r="GN35" s="563"/>
      <c r="GO35" s="563"/>
      <c r="GP35" s="563"/>
      <c r="GQ35" s="563"/>
      <c r="GR35" s="563"/>
      <c r="GS35" s="563"/>
      <c r="GT35" s="563"/>
      <c r="GU35" s="563"/>
      <c r="GV35" s="563"/>
      <c r="GW35" s="563"/>
      <c r="GX35" s="563"/>
      <c r="GY35" s="563"/>
      <c r="GZ35" s="563"/>
      <c r="HA35" s="563"/>
      <c r="HB35" s="563"/>
      <c r="HC35" s="563"/>
      <c r="HD35" s="563"/>
      <c r="HE35" s="563"/>
      <c r="HF35" s="563"/>
      <c r="HG35" s="563"/>
      <c r="HH35" s="563"/>
      <c r="HI35" s="563"/>
      <c r="HJ35" s="563"/>
      <c r="HK35" s="563"/>
      <c r="HL35" s="563"/>
      <c r="HM35" s="563"/>
      <c r="HN35" s="563"/>
      <c r="HO35" s="563"/>
      <c r="HP35" s="563"/>
      <c r="HQ35" s="563"/>
      <c r="HR35" s="563"/>
      <c r="HS35" s="563"/>
      <c r="HT35" s="563"/>
      <c r="HU35" s="563"/>
      <c r="HV35" s="563"/>
      <c r="HW35" s="563"/>
      <c r="HX35" s="563"/>
      <c r="HY35" s="563"/>
      <c r="HZ35" s="563"/>
      <c r="IA35" s="563"/>
      <c r="IB35" s="563"/>
      <c r="IC35" s="563"/>
      <c r="ID35" s="563"/>
      <c r="IE35" s="563"/>
      <c r="IF35" s="563"/>
      <c r="IG35" s="563"/>
      <c r="IH35" s="563"/>
      <c r="II35" s="563"/>
      <c r="IJ35" s="563"/>
      <c r="IK35" s="563"/>
      <c r="IL35" s="563"/>
      <c r="IM35" s="563"/>
      <c r="IN35" s="563"/>
      <c r="IO35" s="563"/>
      <c r="IP35" s="563"/>
      <c r="IQ35" s="563"/>
      <c r="IR35" s="563"/>
      <c r="IS35" s="563"/>
      <c r="IT35" s="563"/>
      <c r="IU35" s="563"/>
      <c r="IV35" s="563"/>
      <c r="IW35" s="563"/>
      <c r="IX35" s="563"/>
      <c r="IY35" s="563"/>
      <c r="IZ35" s="563"/>
      <c r="JA35" s="563"/>
      <c r="JB35" s="563"/>
      <c r="JC35" s="563"/>
      <c r="JD35" s="563"/>
      <c r="JE35" s="563"/>
      <c r="JF35" s="563"/>
      <c r="JG35" s="563"/>
      <c r="JH35" s="563"/>
      <c r="JI35" s="563"/>
      <c r="JJ35" s="563"/>
      <c r="JK35" s="563"/>
      <c r="JL35" s="563"/>
      <c r="JM35" s="563"/>
      <c r="JN35" s="563"/>
      <c r="JO35" s="563"/>
      <c r="JP35" s="563"/>
      <c r="JQ35" s="563"/>
      <c r="JR35" s="563"/>
      <c r="JS35" s="563"/>
      <c r="JT35" s="563"/>
      <c r="JU35" s="563"/>
      <c r="JV35" s="563"/>
      <c r="JW35" s="563"/>
      <c r="JX35" s="563"/>
      <c r="JY35" s="563"/>
      <c r="JZ35" s="563"/>
      <c r="KA35" s="563"/>
      <c r="KB35" s="563"/>
      <c r="KC35" s="563"/>
      <c r="KD35" s="563"/>
      <c r="KE35" s="563"/>
      <c r="KF35" s="563"/>
      <c r="KG35" s="563"/>
      <c r="KH35" s="563"/>
      <c r="KI35" s="563"/>
      <c r="KJ35" s="563"/>
      <c r="KK35" s="563"/>
      <c r="KL35" s="563"/>
      <c r="KM35" s="563"/>
      <c r="KN35" s="563"/>
      <c r="KO35" s="563"/>
      <c r="KP35" s="563"/>
      <c r="KQ35" s="563"/>
      <c r="KR35" s="563"/>
      <c r="KS35" s="563"/>
      <c r="KT35" s="563"/>
      <c r="KU35" s="563"/>
      <c r="KV35" s="563"/>
      <c r="KW35" s="563"/>
      <c r="KX35" s="563"/>
      <c r="KY35" s="563"/>
      <c r="KZ35" s="563"/>
      <c r="LA35" s="563"/>
      <c r="LB35" s="563"/>
      <c r="LC35" s="563"/>
      <c r="LD35" s="563"/>
      <c r="LE35" s="563"/>
      <c r="LF35" s="563"/>
      <c r="LG35" s="563"/>
      <c r="LH35" s="563"/>
      <c r="LI35" s="563"/>
      <c r="LJ35" s="563"/>
      <c r="LK35" s="563"/>
      <c r="LL35" s="563"/>
      <c r="LM35" s="563"/>
      <c r="LN35" s="563"/>
      <c r="LO35" s="563"/>
      <c r="LP35" s="563"/>
      <c r="LQ35" s="563"/>
      <c r="LR35" s="563"/>
      <c r="LS35" s="563"/>
      <c r="LT35" s="563"/>
      <c r="LU35" s="563"/>
      <c r="LV35" s="563"/>
      <c r="LW35" s="563"/>
      <c r="LX35" s="563"/>
      <c r="LY35" s="563"/>
      <c r="LZ35" s="563"/>
      <c r="MA35" s="563"/>
      <c r="MB35" s="563"/>
      <c r="MC35" s="563"/>
      <c r="MD35" s="563"/>
      <c r="ME35" s="563"/>
      <c r="MF35" s="563"/>
      <c r="MG35" s="563"/>
      <c r="MH35" s="563"/>
      <c r="MI35" s="563"/>
      <c r="MJ35" s="563"/>
      <c r="MK35" s="563"/>
      <c r="ML35" s="563"/>
      <c r="MM35" s="563"/>
      <c r="MN35" s="563"/>
      <c r="MO35" s="563"/>
      <c r="MP35" s="563"/>
      <c r="MQ35" s="563"/>
      <c r="MR35" s="563"/>
      <c r="MS35" s="563"/>
      <c r="MT35" s="563"/>
    </row>
    <row r="36" spans="1:358" s="510" customFormat="1">
      <c r="A36" s="565"/>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c r="CZ36" s="562"/>
      <c r="DA36" s="562"/>
      <c r="DB36" s="562"/>
      <c r="DC36" s="562"/>
      <c r="DD36" s="562"/>
      <c r="DE36" s="562"/>
      <c r="DF36" s="562"/>
      <c r="DG36" s="562"/>
      <c r="DH36" s="562"/>
      <c r="DI36" s="562"/>
      <c r="DJ36" s="562"/>
      <c r="DK36" s="562"/>
      <c r="DL36" s="562"/>
      <c r="DM36" s="562"/>
      <c r="DN36" s="562"/>
      <c r="DO36" s="562"/>
      <c r="DP36" s="562"/>
      <c r="DQ36" s="562"/>
      <c r="DR36" s="562"/>
      <c r="DS36" s="562"/>
      <c r="DT36" s="562"/>
      <c r="DU36" s="562"/>
      <c r="DV36" s="562"/>
      <c r="DW36" s="562"/>
      <c r="DX36" s="562"/>
      <c r="DY36" s="562"/>
      <c r="DZ36" s="562"/>
      <c r="EA36" s="562"/>
      <c r="EB36" s="562"/>
      <c r="EC36" s="562"/>
      <c r="ED36" s="562"/>
      <c r="EE36" s="562"/>
      <c r="EF36" s="562"/>
      <c r="EG36" s="562"/>
      <c r="EH36" s="562"/>
      <c r="EI36" s="562"/>
      <c r="EJ36" s="562"/>
      <c r="EK36" s="562"/>
      <c r="EL36" s="562"/>
      <c r="EM36" s="562"/>
      <c r="EN36" s="562"/>
      <c r="EO36" s="562"/>
      <c r="EP36" s="562"/>
      <c r="EQ36" s="562"/>
      <c r="ER36" s="562"/>
      <c r="ES36" s="562"/>
      <c r="ET36" s="562"/>
      <c r="EU36" s="562"/>
      <c r="EV36" s="562"/>
      <c r="EW36" s="562"/>
      <c r="EX36" s="562"/>
      <c r="EY36" s="562"/>
      <c r="EZ36" s="562"/>
      <c r="FA36" s="562"/>
      <c r="FB36" s="562"/>
      <c r="FC36" s="562"/>
      <c r="FD36" s="562"/>
      <c r="FE36" s="562"/>
      <c r="FF36" s="562"/>
      <c r="FG36" s="562"/>
      <c r="FH36" s="562"/>
      <c r="FI36" s="562"/>
      <c r="FJ36" s="562"/>
      <c r="FK36" s="562"/>
      <c r="FL36" s="562"/>
      <c r="FM36" s="562"/>
      <c r="FN36" s="562"/>
      <c r="FO36" s="562"/>
      <c r="FP36" s="562"/>
      <c r="FQ36" s="562"/>
      <c r="FR36" s="562"/>
      <c r="FS36" s="562"/>
      <c r="FT36" s="562"/>
      <c r="FU36" s="562"/>
      <c r="FV36" s="562"/>
      <c r="FW36" s="562"/>
      <c r="FX36" s="562"/>
      <c r="FY36" s="562"/>
      <c r="FZ36" s="562"/>
      <c r="GA36" s="562"/>
      <c r="GB36" s="562"/>
      <c r="GC36" s="562"/>
      <c r="GD36" s="562"/>
      <c r="GE36" s="562"/>
      <c r="GF36" s="562"/>
      <c r="GG36" s="562"/>
      <c r="GH36" s="562"/>
      <c r="GI36" s="562"/>
      <c r="GJ36" s="562"/>
      <c r="GK36" s="562"/>
      <c r="GL36" s="562"/>
      <c r="GM36" s="562"/>
      <c r="GN36" s="562"/>
      <c r="GO36" s="562"/>
      <c r="GP36" s="562"/>
      <c r="GQ36" s="562"/>
      <c r="GR36" s="562"/>
      <c r="GS36" s="562"/>
      <c r="GT36" s="562"/>
      <c r="GU36" s="562"/>
      <c r="GV36" s="562"/>
      <c r="GW36" s="562"/>
      <c r="GX36" s="562"/>
      <c r="GY36" s="562"/>
      <c r="GZ36" s="562"/>
      <c r="HA36" s="562"/>
      <c r="HB36" s="562"/>
      <c r="HC36" s="562"/>
      <c r="HD36" s="562"/>
      <c r="HE36" s="562"/>
      <c r="HF36" s="562"/>
      <c r="HG36" s="562"/>
      <c r="HH36" s="562"/>
      <c r="HI36" s="562"/>
      <c r="HJ36" s="562"/>
      <c r="HK36" s="562"/>
      <c r="HL36" s="562"/>
      <c r="HM36" s="562"/>
      <c r="HN36" s="562"/>
      <c r="HO36" s="562"/>
      <c r="HP36" s="562"/>
      <c r="HQ36" s="562"/>
      <c r="HR36" s="562"/>
      <c r="HS36" s="562"/>
      <c r="HT36" s="562"/>
      <c r="HU36" s="562"/>
      <c r="HV36" s="562"/>
      <c r="HW36" s="562"/>
      <c r="HX36" s="562"/>
      <c r="HY36" s="562"/>
      <c r="HZ36" s="562"/>
      <c r="IA36" s="562"/>
      <c r="IB36" s="562"/>
      <c r="IC36" s="562"/>
      <c r="ID36" s="562"/>
      <c r="IE36" s="562"/>
      <c r="IF36" s="562"/>
      <c r="IG36" s="562"/>
      <c r="IH36" s="562"/>
      <c r="II36" s="562"/>
      <c r="IJ36" s="562"/>
      <c r="IK36" s="562"/>
      <c r="IL36" s="562"/>
      <c r="IM36" s="562"/>
      <c r="IN36" s="562"/>
      <c r="IO36" s="562"/>
      <c r="IP36" s="562"/>
      <c r="IQ36" s="562"/>
      <c r="IR36" s="562"/>
      <c r="IS36" s="562"/>
      <c r="IT36" s="562"/>
      <c r="IU36" s="562"/>
      <c r="IV36" s="562"/>
      <c r="IW36" s="562"/>
      <c r="IX36" s="562"/>
      <c r="IY36" s="562"/>
      <c r="IZ36" s="562"/>
      <c r="JA36" s="562"/>
      <c r="JB36" s="562"/>
      <c r="JC36" s="562"/>
      <c r="JD36" s="562"/>
      <c r="JE36" s="562"/>
      <c r="JF36" s="562"/>
      <c r="JG36" s="562"/>
      <c r="JH36" s="562"/>
      <c r="JI36" s="562"/>
      <c r="JJ36" s="562"/>
      <c r="JK36" s="562"/>
      <c r="JL36" s="562"/>
      <c r="JM36" s="562"/>
      <c r="JN36" s="562"/>
      <c r="JO36" s="562"/>
      <c r="JP36" s="562"/>
      <c r="JQ36" s="562"/>
      <c r="JR36" s="562"/>
      <c r="JS36" s="562"/>
      <c r="JT36" s="562"/>
      <c r="JU36" s="562"/>
      <c r="JV36" s="562"/>
      <c r="JW36" s="562"/>
      <c r="JX36" s="562"/>
      <c r="JY36" s="562"/>
      <c r="JZ36" s="562"/>
      <c r="KA36" s="562"/>
      <c r="KB36" s="562"/>
      <c r="KC36" s="562"/>
      <c r="KD36" s="562"/>
      <c r="KE36" s="562"/>
      <c r="KF36" s="562"/>
      <c r="KG36" s="562"/>
      <c r="KH36" s="562"/>
      <c r="KI36" s="562"/>
      <c r="KJ36" s="562"/>
      <c r="KK36" s="562"/>
      <c r="KL36" s="562"/>
      <c r="KM36" s="562"/>
      <c r="KN36" s="562"/>
      <c r="KO36" s="562"/>
      <c r="KP36" s="562"/>
      <c r="KQ36" s="562"/>
      <c r="KR36" s="562"/>
      <c r="KS36" s="562"/>
      <c r="KT36" s="562"/>
      <c r="KU36" s="562"/>
      <c r="KV36" s="562"/>
      <c r="KW36" s="562"/>
      <c r="KX36" s="562"/>
      <c r="KY36" s="562"/>
      <c r="KZ36" s="562"/>
      <c r="LA36" s="562"/>
      <c r="LB36" s="562"/>
      <c r="LC36" s="562"/>
      <c r="LD36" s="562"/>
      <c r="LE36" s="562"/>
      <c r="LF36" s="562"/>
      <c r="LG36" s="562"/>
      <c r="LH36" s="562"/>
      <c r="LI36" s="562"/>
      <c r="LJ36" s="562"/>
      <c r="LK36" s="562"/>
      <c r="LL36" s="562"/>
      <c r="LM36" s="562"/>
      <c r="LN36" s="562"/>
      <c r="LO36" s="562"/>
      <c r="LP36" s="562"/>
      <c r="LQ36" s="562"/>
      <c r="LR36" s="562"/>
      <c r="LS36" s="562"/>
      <c r="LT36" s="562"/>
      <c r="LU36" s="562"/>
      <c r="LV36" s="562"/>
      <c r="LW36" s="562"/>
      <c r="LX36" s="562"/>
      <c r="LY36" s="562"/>
      <c r="LZ36" s="562"/>
      <c r="MA36" s="562"/>
      <c r="MB36" s="562"/>
      <c r="MC36" s="562"/>
      <c r="MD36" s="562"/>
      <c r="ME36" s="562"/>
      <c r="MF36" s="562"/>
      <c r="MG36" s="562"/>
      <c r="MH36" s="562"/>
      <c r="MI36" s="562"/>
      <c r="MJ36" s="562"/>
      <c r="MK36" s="562"/>
      <c r="ML36" s="562"/>
      <c r="MM36" s="562"/>
      <c r="MN36" s="562"/>
      <c r="MO36" s="562"/>
      <c r="MP36" s="562"/>
      <c r="MQ36" s="562"/>
      <c r="MR36" s="562"/>
      <c r="MS36" s="562"/>
      <c r="MT36" s="562"/>
    </row>
    <row r="37" spans="1:358" s="510" customFormat="1">
      <c r="A37" s="565"/>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c r="BJ37" s="563"/>
      <c r="BK37" s="563"/>
      <c r="BL37" s="563"/>
      <c r="BM37" s="563"/>
      <c r="BN37" s="563"/>
      <c r="BO37" s="563"/>
      <c r="BP37" s="563"/>
      <c r="BQ37" s="563"/>
      <c r="BR37" s="563"/>
      <c r="BS37" s="563"/>
      <c r="BT37" s="563"/>
      <c r="BU37" s="563"/>
      <c r="BV37" s="563"/>
      <c r="BW37" s="563"/>
      <c r="BX37" s="563"/>
      <c r="BY37" s="563"/>
      <c r="BZ37" s="563"/>
      <c r="CA37" s="563"/>
      <c r="CB37" s="563"/>
      <c r="CC37" s="563"/>
      <c r="CD37" s="563"/>
      <c r="CE37" s="563"/>
      <c r="CF37" s="563"/>
      <c r="CG37" s="563"/>
      <c r="CH37" s="563"/>
      <c r="CI37" s="563"/>
      <c r="CJ37" s="563"/>
      <c r="CK37" s="563"/>
      <c r="CL37" s="563"/>
      <c r="CM37" s="563"/>
      <c r="CN37" s="563"/>
      <c r="CO37" s="563"/>
      <c r="CP37" s="563"/>
      <c r="CQ37" s="563"/>
      <c r="CR37" s="563"/>
      <c r="CS37" s="563"/>
      <c r="CT37" s="563"/>
      <c r="CU37" s="563"/>
      <c r="CV37" s="563"/>
      <c r="CW37" s="563"/>
      <c r="CX37" s="563"/>
      <c r="CY37" s="563"/>
      <c r="CZ37" s="563"/>
      <c r="DA37" s="563"/>
      <c r="DB37" s="563"/>
      <c r="DC37" s="563"/>
      <c r="DD37" s="563"/>
      <c r="DE37" s="563"/>
      <c r="DF37" s="563"/>
      <c r="DG37" s="563"/>
      <c r="DH37" s="563"/>
      <c r="DI37" s="563"/>
      <c r="DJ37" s="563"/>
      <c r="DK37" s="563"/>
      <c r="DL37" s="563"/>
      <c r="DM37" s="563"/>
      <c r="DN37" s="563"/>
      <c r="DO37" s="563"/>
      <c r="DP37" s="563"/>
      <c r="DQ37" s="563"/>
      <c r="DR37" s="563"/>
      <c r="DS37" s="563"/>
      <c r="DT37" s="563"/>
      <c r="DU37" s="563"/>
      <c r="DV37" s="563"/>
      <c r="DW37" s="563"/>
      <c r="DX37" s="563"/>
      <c r="DY37" s="563"/>
      <c r="DZ37" s="563"/>
      <c r="EA37" s="563"/>
      <c r="EB37" s="563"/>
      <c r="EC37" s="563"/>
      <c r="ED37" s="563"/>
      <c r="EE37" s="563"/>
      <c r="EF37" s="563"/>
      <c r="EG37" s="563"/>
      <c r="EH37" s="563"/>
      <c r="EI37" s="563"/>
      <c r="EJ37" s="563"/>
      <c r="EK37" s="563"/>
      <c r="EL37" s="563"/>
      <c r="EM37" s="563"/>
      <c r="EN37" s="563"/>
      <c r="EO37" s="563"/>
      <c r="EP37" s="563"/>
      <c r="EQ37" s="563"/>
      <c r="ER37" s="563"/>
      <c r="ES37" s="563"/>
      <c r="ET37" s="563"/>
      <c r="EU37" s="563"/>
      <c r="EV37" s="563"/>
      <c r="EW37" s="563"/>
      <c r="EX37" s="563"/>
      <c r="EY37" s="563"/>
      <c r="EZ37" s="563"/>
      <c r="FA37" s="563"/>
      <c r="FB37" s="563"/>
      <c r="FC37" s="563"/>
      <c r="FD37" s="563"/>
      <c r="FE37" s="563"/>
      <c r="FF37" s="563"/>
      <c r="FG37" s="563"/>
      <c r="FH37" s="563"/>
      <c r="FI37" s="563"/>
      <c r="FJ37" s="563"/>
      <c r="FK37" s="563"/>
      <c r="FL37" s="563"/>
      <c r="FM37" s="563"/>
      <c r="FN37" s="563"/>
      <c r="FO37" s="563"/>
      <c r="FP37" s="563"/>
      <c r="FQ37" s="563"/>
      <c r="FR37" s="563"/>
      <c r="FS37" s="563"/>
      <c r="FT37" s="563"/>
      <c r="FU37" s="563"/>
      <c r="FV37" s="563"/>
      <c r="FW37" s="563"/>
      <c r="FX37" s="563"/>
      <c r="FY37" s="563"/>
      <c r="FZ37" s="563"/>
      <c r="GA37" s="563"/>
      <c r="GB37" s="563"/>
      <c r="GC37" s="563"/>
      <c r="GD37" s="563"/>
      <c r="GE37" s="563"/>
      <c r="GF37" s="563"/>
      <c r="GG37" s="563"/>
      <c r="GH37" s="563"/>
      <c r="GI37" s="563"/>
      <c r="GJ37" s="563"/>
      <c r="GK37" s="563"/>
      <c r="GL37" s="563"/>
      <c r="GM37" s="563"/>
      <c r="GN37" s="563"/>
      <c r="GO37" s="563"/>
      <c r="GP37" s="563"/>
      <c r="GQ37" s="563"/>
      <c r="GR37" s="563"/>
      <c r="GS37" s="563"/>
      <c r="GT37" s="563"/>
      <c r="GU37" s="563"/>
      <c r="GV37" s="563"/>
      <c r="GW37" s="563"/>
      <c r="GX37" s="563"/>
      <c r="GY37" s="563"/>
      <c r="GZ37" s="563"/>
      <c r="HA37" s="563"/>
      <c r="HB37" s="563"/>
      <c r="HC37" s="563"/>
      <c r="HD37" s="563"/>
      <c r="HE37" s="563"/>
      <c r="HF37" s="563"/>
      <c r="HG37" s="563"/>
      <c r="HH37" s="563"/>
      <c r="HI37" s="563"/>
      <c r="HJ37" s="563"/>
      <c r="HK37" s="563"/>
      <c r="HL37" s="563"/>
      <c r="HM37" s="563"/>
      <c r="HN37" s="563"/>
      <c r="HO37" s="563"/>
      <c r="HP37" s="563"/>
      <c r="HQ37" s="563"/>
      <c r="HR37" s="563"/>
      <c r="HS37" s="563"/>
      <c r="HT37" s="563"/>
      <c r="HU37" s="563"/>
      <c r="HV37" s="563"/>
      <c r="HW37" s="563"/>
      <c r="HX37" s="563"/>
      <c r="HY37" s="563"/>
      <c r="HZ37" s="563"/>
      <c r="IA37" s="563"/>
      <c r="IB37" s="563"/>
      <c r="IC37" s="563"/>
      <c r="ID37" s="563"/>
      <c r="IE37" s="563"/>
      <c r="IF37" s="563"/>
      <c r="IG37" s="563"/>
      <c r="IH37" s="563"/>
      <c r="II37" s="563"/>
      <c r="IJ37" s="563"/>
      <c r="IK37" s="563"/>
      <c r="IL37" s="563"/>
      <c r="IM37" s="563"/>
      <c r="IN37" s="563"/>
      <c r="IO37" s="563"/>
      <c r="IP37" s="563"/>
      <c r="IQ37" s="563"/>
      <c r="IR37" s="563"/>
      <c r="IS37" s="563"/>
      <c r="IT37" s="563"/>
      <c r="IU37" s="563"/>
      <c r="IV37" s="563"/>
      <c r="IW37" s="563"/>
      <c r="IX37" s="563"/>
      <c r="IY37" s="563"/>
      <c r="IZ37" s="563"/>
      <c r="JA37" s="563"/>
      <c r="JB37" s="563"/>
      <c r="JC37" s="563"/>
      <c r="JD37" s="563"/>
      <c r="JE37" s="563"/>
      <c r="JF37" s="563"/>
      <c r="JG37" s="563"/>
      <c r="JH37" s="563"/>
      <c r="JI37" s="563"/>
      <c r="JJ37" s="563"/>
      <c r="JK37" s="563"/>
      <c r="JL37" s="563"/>
      <c r="JM37" s="563"/>
      <c r="JN37" s="563"/>
      <c r="JO37" s="563"/>
      <c r="JP37" s="563"/>
      <c r="JQ37" s="563"/>
      <c r="JR37" s="563"/>
      <c r="JS37" s="563"/>
      <c r="JT37" s="563"/>
      <c r="JU37" s="563"/>
      <c r="JV37" s="563"/>
      <c r="JW37" s="563"/>
      <c r="JX37" s="563"/>
      <c r="JY37" s="563"/>
      <c r="JZ37" s="563"/>
      <c r="KA37" s="563"/>
      <c r="KB37" s="563"/>
      <c r="KC37" s="563"/>
      <c r="KD37" s="563"/>
      <c r="KE37" s="563"/>
      <c r="KF37" s="563"/>
      <c r="KG37" s="563"/>
      <c r="KH37" s="563"/>
      <c r="KI37" s="563"/>
      <c r="KJ37" s="563"/>
      <c r="KK37" s="563"/>
      <c r="KL37" s="563"/>
      <c r="KM37" s="563"/>
      <c r="KN37" s="563"/>
      <c r="KO37" s="563"/>
      <c r="KP37" s="563"/>
      <c r="KQ37" s="563"/>
      <c r="KR37" s="563"/>
      <c r="KS37" s="563"/>
      <c r="KT37" s="563"/>
      <c r="KU37" s="563"/>
      <c r="KV37" s="563"/>
      <c r="KW37" s="563"/>
      <c r="KX37" s="563"/>
      <c r="KY37" s="563"/>
      <c r="KZ37" s="563"/>
      <c r="LA37" s="563"/>
      <c r="LB37" s="563"/>
      <c r="LC37" s="563"/>
      <c r="LD37" s="563"/>
      <c r="LE37" s="563"/>
      <c r="LF37" s="563"/>
      <c r="LG37" s="563"/>
      <c r="LH37" s="563"/>
      <c r="LI37" s="563"/>
      <c r="LJ37" s="563"/>
      <c r="LK37" s="563"/>
      <c r="LL37" s="563"/>
      <c r="LM37" s="563"/>
      <c r="LN37" s="563"/>
      <c r="LO37" s="563"/>
      <c r="LP37" s="563"/>
      <c r="LQ37" s="563"/>
      <c r="LR37" s="563"/>
      <c r="LS37" s="563"/>
      <c r="LT37" s="563"/>
      <c r="LU37" s="563"/>
      <c r="LV37" s="563"/>
      <c r="LW37" s="563"/>
      <c r="LX37" s="563"/>
      <c r="LY37" s="563"/>
      <c r="LZ37" s="563"/>
      <c r="MA37" s="563"/>
      <c r="MB37" s="563"/>
      <c r="MC37" s="563"/>
      <c r="MD37" s="563"/>
      <c r="ME37" s="563"/>
      <c r="MF37" s="563"/>
      <c r="MG37" s="563"/>
      <c r="MH37" s="563"/>
      <c r="MI37" s="563"/>
      <c r="MJ37" s="563"/>
      <c r="MK37" s="563"/>
      <c r="ML37" s="563"/>
      <c r="MM37" s="563"/>
      <c r="MN37" s="563"/>
      <c r="MO37" s="563"/>
      <c r="MP37" s="563"/>
      <c r="MQ37" s="563"/>
      <c r="MR37" s="563"/>
      <c r="MS37" s="563"/>
      <c r="MT37" s="563"/>
    </row>
    <row r="38" spans="1:358" s="510" customFormat="1">
      <c r="A38" s="565"/>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c r="CZ38" s="562"/>
      <c r="DA38" s="562"/>
      <c r="DB38" s="562"/>
      <c r="DC38" s="562"/>
      <c r="DD38" s="562"/>
      <c r="DE38" s="562"/>
      <c r="DF38" s="562"/>
      <c r="DG38" s="562"/>
      <c r="DH38" s="562"/>
      <c r="DI38" s="562"/>
      <c r="DJ38" s="562"/>
      <c r="DK38" s="562"/>
      <c r="DL38" s="562"/>
      <c r="DM38" s="562"/>
      <c r="DN38" s="562"/>
      <c r="DO38" s="562"/>
      <c r="DP38" s="562"/>
      <c r="DQ38" s="562"/>
      <c r="DR38" s="562"/>
      <c r="DS38" s="562"/>
      <c r="DT38" s="562"/>
      <c r="DU38" s="562"/>
      <c r="DV38" s="562"/>
      <c r="DW38" s="562"/>
      <c r="DX38" s="562"/>
      <c r="DY38" s="562"/>
      <c r="DZ38" s="562"/>
      <c r="EA38" s="562"/>
      <c r="EB38" s="562"/>
      <c r="EC38" s="562"/>
      <c r="ED38" s="562"/>
      <c r="EE38" s="562"/>
      <c r="EF38" s="562"/>
      <c r="EG38" s="562"/>
      <c r="EH38" s="562"/>
      <c r="EI38" s="562"/>
      <c r="EJ38" s="562"/>
      <c r="EK38" s="562"/>
      <c r="EL38" s="562"/>
      <c r="EM38" s="562"/>
      <c r="EN38" s="562"/>
      <c r="EO38" s="562"/>
      <c r="EP38" s="562"/>
      <c r="EQ38" s="562"/>
      <c r="ER38" s="562"/>
      <c r="ES38" s="562"/>
      <c r="ET38" s="562"/>
      <c r="EU38" s="562"/>
      <c r="EV38" s="562"/>
      <c r="EW38" s="562"/>
      <c r="EX38" s="562"/>
      <c r="EY38" s="562"/>
      <c r="EZ38" s="562"/>
      <c r="FA38" s="562"/>
      <c r="FB38" s="562"/>
      <c r="FC38" s="562"/>
      <c r="FD38" s="562"/>
      <c r="FE38" s="562"/>
      <c r="FF38" s="562"/>
      <c r="FG38" s="562"/>
      <c r="FH38" s="562"/>
      <c r="FI38" s="562"/>
      <c r="FJ38" s="562"/>
      <c r="FK38" s="562"/>
      <c r="FL38" s="562"/>
      <c r="FM38" s="562"/>
      <c r="FN38" s="562"/>
      <c r="FO38" s="562"/>
      <c r="FP38" s="562"/>
      <c r="FQ38" s="562"/>
      <c r="FR38" s="562"/>
      <c r="FS38" s="562"/>
      <c r="FT38" s="562"/>
      <c r="FU38" s="562"/>
      <c r="FV38" s="562"/>
      <c r="FW38" s="562"/>
      <c r="FX38" s="562"/>
      <c r="FY38" s="562"/>
      <c r="FZ38" s="562"/>
      <c r="GA38" s="562"/>
      <c r="GB38" s="562"/>
      <c r="GC38" s="562"/>
      <c r="GD38" s="562"/>
      <c r="GE38" s="562"/>
      <c r="GF38" s="562"/>
      <c r="GG38" s="562"/>
      <c r="GH38" s="562"/>
      <c r="GI38" s="562"/>
      <c r="GJ38" s="562"/>
      <c r="GK38" s="562"/>
      <c r="GL38" s="562"/>
      <c r="GM38" s="562"/>
      <c r="GN38" s="562"/>
      <c r="GO38" s="562"/>
      <c r="GP38" s="562"/>
      <c r="GQ38" s="562"/>
      <c r="GR38" s="562"/>
      <c r="GS38" s="562"/>
      <c r="GT38" s="562"/>
      <c r="GU38" s="562"/>
      <c r="GV38" s="562"/>
      <c r="GW38" s="562"/>
      <c r="GX38" s="562"/>
      <c r="GY38" s="562"/>
      <c r="GZ38" s="562"/>
      <c r="HA38" s="562"/>
      <c r="HB38" s="562"/>
      <c r="HC38" s="562"/>
      <c r="HD38" s="562"/>
      <c r="HE38" s="562"/>
      <c r="HF38" s="562"/>
      <c r="HG38" s="562"/>
      <c r="HH38" s="562"/>
      <c r="HI38" s="562"/>
      <c r="HJ38" s="562"/>
      <c r="HK38" s="562"/>
      <c r="HL38" s="562"/>
      <c r="HM38" s="562"/>
      <c r="HN38" s="562"/>
      <c r="HO38" s="562"/>
      <c r="HP38" s="562"/>
      <c r="HQ38" s="562"/>
      <c r="HR38" s="562"/>
      <c r="HS38" s="562"/>
      <c r="HT38" s="562"/>
      <c r="HU38" s="562"/>
      <c r="HV38" s="562"/>
      <c r="HW38" s="562"/>
      <c r="HX38" s="562"/>
      <c r="HY38" s="562"/>
      <c r="HZ38" s="562"/>
      <c r="IA38" s="562"/>
      <c r="IB38" s="562"/>
      <c r="IC38" s="562"/>
      <c r="ID38" s="562"/>
      <c r="IE38" s="562"/>
      <c r="IF38" s="562"/>
      <c r="IG38" s="562"/>
      <c r="IH38" s="562"/>
      <c r="II38" s="562"/>
      <c r="IJ38" s="562"/>
      <c r="IK38" s="562"/>
      <c r="IL38" s="562"/>
      <c r="IM38" s="562"/>
      <c r="IN38" s="562"/>
      <c r="IO38" s="562"/>
      <c r="IP38" s="562"/>
      <c r="IQ38" s="562"/>
      <c r="IR38" s="562"/>
      <c r="IS38" s="562"/>
      <c r="IT38" s="562"/>
      <c r="IU38" s="562"/>
      <c r="IV38" s="562"/>
      <c r="IW38" s="562"/>
      <c r="IX38" s="562"/>
      <c r="IY38" s="562"/>
      <c r="IZ38" s="562"/>
      <c r="JA38" s="562"/>
      <c r="JB38" s="562"/>
      <c r="JC38" s="562"/>
      <c r="JD38" s="562"/>
      <c r="JE38" s="562"/>
      <c r="JF38" s="562"/>
      <c r="JG38" s="562"/>
      <c r="JH38" s="562"/>
      <c r="JI38" s="562"/>
      <c r="JJ38" s="562"/>
      <c r="JK38" s="562"/>
      <c r="JL38" s="562"/>
      <c r="JM38" s="562"/>
      <c r="JN38" s="562"/>
      <c r="JO38" s="562"/>
      <c r="JP38" s="562"/>
      <c r="JQ38" s="562"/>
      <c r="JR38" s="562"/>
      <c r="JS38" s="562"/>
      <c r="JT38" s="562"/>
      <c r="JU38" s="562"/>
      <c r="JV38" s="562"/>
      <c r="JW38" s="562"/>
      <c r="JX38" s="562"/>
      <c r="JY38" s="562"/>
      <c r="JZ38" s="562"/>
      <c r="KA38" s="562"/>
      <c r="KB38" s="562"/>
      <c r="KC38" s="562"/>
      <c r="KD38" s="562"/>
      <c r="KE38" s="562"/>
      <c r="KF38" s="562"/>
      <c r="KG38" s="562"/>
      <c r="KH38" s="562"/>
      <c r="KI38" s="562"/>
      <c r="KJ38" s="562"/>
      <c r="KK38" s="562"/>
      <c r="KL38" s="562"/>
      <c r="KM38" s="562"/>
      <c r="KN38" s="562"/>
      <c r="KO38" s="562"/>
      <c r="KP38" s="562"/>
      <c r="KQ38" s="562"/>
      <c r="KR38" s="562"/>
      <c r="KS38" s="562"/>
      <c r="KT38" s="562"/>
      <c r="KU38" s="562"/>
      <c r="KV38" s="562"/>
      <c r="KW38" s="562"/>
      <c r="KX38" s="562"/>
      <c r="KY38" s="562"/>
      <c r="KZ38" s="562"/>
      <c r="LA38" s="562"/>
      <c r="LB38" s="562"/>
      <c r="LC38" s="562"/>
      <c r="LD38" s="562"/>
      <c r="LE38" s="562"/>
      <c r="LF38" s="562"/>
      <c r="LG38" s="562"/>
      <c r="LH38" s="562"/>
      <c r="LI38" s="562"/>
      <c r="LJ38" s="562"/>
      <c r="LK38" s="562"/>
      <c r="LL38" s="562"/>
      <c r="LM38" s="562"/>
      <c r="LN38" s="562"/>
      <c r="LO38" s="562"/>
      <c r="LP38" s="562"/>
      <c r="LQ38" s="562"/>
      <c r="LR38" s="562"/>
      <c r="LS38" s="562"/>
      <c r="LT38" s="562"/>
      <c r="LU38" s="562"/>
      <c r="LV38" s="562"/>
      <c r="LW38" s="562"/>
      <c r="LX38" s="562"/>
      <c r="LY38" s="562"/>
      <c r="LZ38" s="562"/>
      <c r="MA38" s="562"/>
      <c r="MB38" s="562"/>
      <c r="MC38" s="562"/>
      <c r="MD38" s="562"/>
      <c r="ME38" s="562"/>
      <c r="MF38" s="562"/>
      <c r="MG38" s="562"/>
      <c r="MH38" s="562"/>
      <c r="MI38" s="562"/>
      <c r="MJ38" s="562"/>
      <c r="MK38" s="562"/>
      <c r="ML38" s="562"/>
      <c r="MM38" s="562"/>
      <c r="MN38" s="562"/>
      <c r="MO38" s="562"/>
      <c r="MP38" s="562"/>
      <c r="MQ38" s="562"/>
      <c r="MR38" s="562"/>
      <c r="MS38" s="562"/>
      <c r="MT38" s="562"/>
    </row>
    <row r="39" spans="1:358" s="510" customFormat="1">
      <c r="A39" s="565"/>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c r="BJ39" s="563"/>
      <c r="BK39" s="563"/>
      <c r="BL39" s="563"/>
      <c r="BM39" s="563"/>
      <c r="BN39" s="563"/>
      <c r="BO39" s="563"/>
      <c r="BP39" s="563"/>
      <c r="BQ39" s="563"/>
      <c r="BR39" s="563"/>
      <c r="BS39" s="563"/>
      <c r="BT39" s="563"/>
      <c r="BU39" s="563"/>
      <c r="BV39" s="563"/>
      <c r="BW39" s="563"/>
      <c r="BX39" s="563"/>
      <c r="BY39" s="563"/>
      <c r="BZ39" s="563"/>
      <c r="CA39" s="563"/>
      <c r="CB39" s="563"/>
      <c r="CC39" s="563"/>
      <c r="CD39" s="563"/>
      <c r="CE39" s="563"/>
      <c r="CF39" s="563"/>
      <c r="CG39" s="563"/>
      <c r="CH39" s="563"/>
      <c r="CI39" s="563"/>
      <c r="CJ39" s="563"/>
      <c r="CK39" s="563"/>
      <c r="CL39" s="563"/>
      <c r="CM39" s="563"/>
      <c r="CN39" s="563"/>
      <c r="CO39" s="563"/>
      <c r="CP39" s="563"/>
      <c r="CQ39" s="563"/>
      <c r="CR39" s="563"/>
      <c r="CS39" s="563"/>
      <c r="CT39" s="563"/>
      <c r="CU39" s="563"/>
      <c r="CV39" s="563"/>
      <c r="CW39" s="563"/>
      <c r="CX39" s="563"/>
      <c r="CY39" s="563"/>
      <c r="CZ39" s="563"/>
      <c r="DA39" s="563"/>
      <c r="DB39" s="563"/>
      <c r="DC39" s="563"/>
      <c r="DD39" s="563"/>
      <c r="DE39" s="563"/>
      <c r="DF39" s="563"/>
      <c r="DG39" s="563"/>
      <c r="DH39" s="563"/>
      <c r="DI39" s="563"/>
      <c r="DJ39" s="563"/>
      <c r="DK39" s="563"/>
      <c r="DL39" s="563"/>
      <c r="DM39" s="563"/>
      <c r="DN39" s="563"/>
      <c r="DO39" s="563"/>
      <c r="DP39" s="563"/>
      <c r="DQ39" s="563"/>
      <c r="DR39" s="563"/>
      <c r="DS39" s="563"/>
      <c r="DT39" s="563"/>
      <c r="DU39" s="563"/>
      <c r="DV39" s="563"/>
      <c r="DW39" s="563"/>
      <c r="DX39" s="563"/>
      <c r="DY39" s="563"/>
      <c r="DZ39" s="563"/>
      <c r="EA39" s="563"/>
      <c r="EB39" s="563"/>
      <c r="EC39" s="563"/>
      <c r="ED39" s="563"/>
      <c r="EE39" s="563"/>
      <c r="EF39" s="563"/>
      <c r="EG39" s="563"/>
      <c r="EH39" s="563"/>
      <c r="EI39" s="563"/>
      <c r="EJ39" s="563"/>
      <c r="EK39" s="563"/>
      <c r="EL39" s="563"/>
      <c r="EM39" s="563"/>
      <c r="EN39" s="563"/>
      <c r="EO39" s="563"/>
      <c r="EP39" s="563"/>
      <c r="EQ39" s="563"/>
      <c r="ER39" s="563"/>
      <c r="ES39" s="563"/>
      <c r="ET39" s="563"/>
      <c r="EU39" s="563"/>
      <c r="EV39" s="563"/>
      <c r="EW39" s="563"/>
      <c r="EX39" s="563"/>
      <c r="EY39" s="563"/>
      <c r="EZ39" s="563"/>
      <c r="FA39" s="563"/>
      <c r="FB39" s="563"/>
      <c r="FC39" s="563"/>
      <c r="FD39" s="563"/>
      <c r="FE39" s="563"/>
      <c r="FF39" s="563"/>
      <c r="FG39" s="563"/>
      <c r="FH39" s="563"/>
      <c r="FI39" s="563"/>
      <c r="FJ39" s="563"/>
      <c r="FK39" s="563"/>
      <c r="FL39" s="563"/>
      <c r="FM39" s="563"/>
      <c r="FN39" s="563"/>
      <c r="FO39" s="563"/>
      <c r="FP39" s="563"/>
      <c r="FQ39" s="563"/>
      <c r="FR39" s="563"/>
      <c r="FS39" s="563"/>
      <c r="FT39" s="563"/>
      <c r="FU39" s="563"/>
      <c r="FV39" s="563"/>
      <c r="FW39" s="563"/>
      <c r="FX39" s="563"/>
      <c r="FY39" s="563"/>
      <c r="FZ39" s="563"/>
      <c r="GA39" s="563"/>
      <c r="GB39" s="563"/>
      <c r="GC39" s="563"/>
      <c r="GD39" s="563"/>
      <c r="GE39" s="563"/>
      <c r="GF39" s="563"/>
      <c r="GG39" s="563"/>
      <c r="GH39" s="563"/>
      <c r="GI39" s="563"/>
      <c r="GJ39" s="563"/>
      <c r="GK39" s="563"/>
      <c r="GL39" s="563"/>
      <c r="GM39" s="563"/>
      <c r="GN39" s="563"/>
      <c r="GO39" s="563"/>
      <c r="GP39" s="563"/>
      <c r="GQ39" s="563"/>
      <c r="GR39" s="563"/>
      <c r="GS39" s="563"/>
      <c r="GT39" s="563"/>
      <c r="GU39" s="563"/>
      <c r="GV39" s="563"/>
      <c r="GW39" s="563"/>
      <c r="GX39" s="563"/>
      <c r="GY39" s="563"/>
      <c r="GZ39" s="563"/>
      <c r="HA39" s="563"/>
      <c r="HB39" s="563"/>
      <c r="HC39" s="563"/>
      <c r="HD39" s="563"/>
      <c r="HE39" s="563"/>
      <c r="HF39" s="563"/>
      <c r="HG39" s="563"/>
      <c r="HH39" s="563"/>
      <c r="HI39" s="563"/>
      <c r="HJ39" s="563"/>
      <c r="HK39" s="563"/>
      <c r="HL39" s="563"/>
      <c r="HM39" s="563"/>
      <c r="HN39" s="563"/>
      <c r="HO39" s="563"/>
      <c r="HP39" s="563"/>
      <c r="HQ39" s="563"/>
      <c r="HR39" s="563"/>
      <c r="HS39" s="563"/>
      <c r="HT39" s="563"/>
      <c r="HU39" s="563"/>
      <c r="HV39" s="563"/>
      <c r="HW39" s="563"/>
      <c r="HX39" s="563"/>
      <c r="HY39" s="563"/>
      <c r="HZ39" s="563"/>
      <c r="IA39" s="563"/>
      <c r="IB39" s="563"/>
      <c r="IC39" s="563"/>
      <c r="ID39" s="563"/>
      <c r="IE39" s="563"/>
      <c r="IF39" s="563"/>
      <c r="IG39" s="563"/>
      <c r="IH39" s="563"/>
      <c r="II39" s="563"/>
      <c r="IJ39" s="563"/>
      <c r="IK39" s="563"/>
      <c r="IL39" s="563"/>
      <c r="IM39" s="563"/>
      <c r="IN39" s="563"/>
      <c r="IO39" s="563"/>
      <c r="IP39" s="563"/>
      <c r="IQ39" s="563"/>
      <c r="IR39" s="563"/>
      <c r="IS39" s="563"/>
      <c r="IT39" s="563"/>
      <c r="IU39" s="563"/>
      <c r="IV39" s="563"/>
      <c r="IW39" s="563"/>
      <c r="IX39" s="563"/>
      <c r="IY39" s="563"/>
      <c r="IZ39" s="563"/>
      <c r="JA39" s="563"/>
      <c r="JB39" s="563"/>
      <c r="JC39" s="563"/>
      <c r="JD39" s="563"/>
      <c r="JE39" s="563"/>
      <c r="JF39" s="563"/>
      <c r="JG39" s="563"/>
      <c r="JH39" s="563"/>
      <c r="JI39" s="563"/>
      <c r="JJ39" s="563"/>
      <c r="JK39" s="563"/>
      <c r="JL39" s="563"/>
      <c r="JM39" s="563"/>
      <c r="JN39" s="563"/>
      <c r="JO39" s="563"/>
      <c r="JP39" s="563"/>
      <c r="JQ39" s="563"/>
      <c r="JR39" s="563"/>
      <c r="JS39" s="563"/>
      <c r="JT39" s="563"/>
      <c r="JU39" s="563"/>
      <c r="JV39" s="563"/>
      <c r="JW39" s="563"/>
      <c r="JX39" s="563"/>
      <c r="JY39" s="563"/>
      <c r="JZ39" s="563"/>
      <c r="KA39" s="563"/>
      <c r="KB39" s="563"/>
      <c r="KC39" s="563"/>
      <c r="KD39" s="563"/>
      <c r="KE39" s="563"/>
      <c r="KF39" s="563"/>
      <c r="KG39" s="563"/>
      <c r="KH39" s="563"/>
      <c r="KI39" s="563"/>
      <c r="KJ39" s="563"/>
      <c r="KK39" s="563"/>
      <c r="KL39" s="563"/>
      <c r="KM39" s="563"/>
      <c r="KN39" s="563"/>
      <c r="KO39" s="563"/>
      <c r="KP39" s="563"/>
      <c r="KQ39" s="563"/>
      <c r="KR39" s="563"/>
      <c r="KS39" s="563"/>
      <c r="KT39" s="563"/>
      <c r="KU39" s="563"/>
      <c r="KV39" s="563"/>
      <c r="KW39" s="563"/>
      <c r="KX39" s="563"/>
      <c r="KY39" s="563"/>
      <c r="KZ39" s="563"/>
      <c r="LA39" s="563"/>
      <c r="LB39" s="563"/>
      <c r="LC39" s="563"/>
      <c r="LD39" s="563"/>
      <c r="LE39" s="563"/>
      <c r="LF39" s="563"/>
      <c r="LG39" s="563"/>
      <c r="LH39" s="563"/>
      <c r="LI39" s="563"/>
      <c r="LJ39" s="563"/>
      <c r="LK39" s="563"/>
      <c r="LL39" s="563"/>
      <c r="LM39" s="563"/>
      <c r="LN39" s="563"/>
      <c r="LO39" s="563"/>
      <c r="LP39" s="563"/>
      <c r="LQ39" s="563"/>
      <c r="LR39" s="563"/>
      <c r="LS39" s="563"/>
      <c r="LT39" s="563"/>
      <c r="LU39" s="563"/>
      <c r="LV39" s="563"/>
      <c r="LW39" s="563"/>
      <c r="LX39" s="563"/>
      <c r="LY39" s="563"/>
      <c r="LZ39" s="563"/>
      <c r="MA39" s="563"/>
      <c r="MB39" s="563"/>
      <c r="MC39" s="563"/>
      <c r="MD39" s="563"/>
      <c r="ME39" s="563"/>
      <c r="MF39" s="563"/>
      <c r="MG39" s="563"/>
      <c r="MH39" s="563"/>
      <c r="MI39" s="563"/>
      <c r="MJ39" s="563"/>
      <c r="MK39" s="563"/>
      <c r="ML39" s="563"/>
      <c r="MM39" s="563"/>
      <c r="MN39" s="563"/>
      <c r="MO39" s="563"/>
      <c r="MP39" s="563"/>
      <c r="MQ39" s="563"/>
      <c r="MR39" s="563"/>
      <c r="MS39" s="563"/>
      <c r="MT39" s="563"/>
    </row>
    <row r="40" spans="1:358" s="510" customFormat="1">
      <c r="A40" s="565"/>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c r="CZ40" s="562"/>
      <c r="DA40" s="562"/>
      <c r="DB40" s="562"/>
      <c r="DC40" s="562"/>
      <c r="DD40" s="562"/>
      <c r="DE40" s="562"/>
      <c r="DF40" s="562"/>
      <c r="DG40" s="562"/>
      <c r="DH40" s="562"/>
      <c r="DI40" s="562"/>
      <c r="DJ40" s="562"/>
      <c r="DK40" s="562"/>
      <c r="DL40" s="562"/>
      <c r="DM40" s="562"/>
      <c r="DN40" s="562"/>
      <c r="DO40" s="562"/>
      <c r="DP40" s="562"/>
      <c r="DQ40" s="562"/>
      <c r="DR40" s="562"/>
      <c r="DS40" s="562"/>
      <c r="DT40" s="562"/>
      <c r="DU40" s="562"/>
      <c r="DV40" s="562"/>
      <c r="DW40" s="562"/>
      <c r="DX40" s="562"/>
      <c r="DY40" s="562"/>
      <c r="DZ40" s="562"/>
      <c r="EA40" s="562"/>
      <c r="EB40" s="562"/>
      <c r="EC40" s="562"/>
      <c r="ED40" s="562"/>
      <c r="EE40" s="562"/>
      <c r="EF40" s="562"/>
      <c r="EG40" s="562"/>
      <c r="EH40" s="562"/>
      <c r="EI40" s="562"/>
      <c r="EJ40" s="562"/>
      <c r="EK40" s="562"/>
      <c r="EL40" s="562"/>
      <c r="EM40" s="562"/>
      <c r="EN40" s="562"/>
      <c r="EO40" s="562"/>
      <c r="EP40" s="562"/>
      <c r="EQ40" s="562"/>
      <c r="ER40" s="562"/>
      <c r="ES40" s="562"/>
      <c r="ET40" s="562"/>
      <c r="EU40" s="562"/>
      <c r="EV40" s="562"/>
      <c r="EW40" s="562"/>
      <c r="EX40" s="562"/>
      <c r="EY40" s="562"/>
      <c r="EZ40" s="562"/>
      <c r="FA40" s="562"/>
      <c r="FB40" s="562"/>
      <c r="FC40" s="562"/>
      <c r="FD40" s="562"/>
      <c r="FE40" s="562"/>
      <c r="FF40" s="562"/>
      <c r="FG40" s="562"/>
      <c r="FH40" s="562"/>
      <c r="FI40" s="562"/>
      <c r="FJ40" s="562"/>
      <c r="FK40" s="562"/>
      <c r="FL40" s="562"/>
      <c r="FM40" s="562"/>
      <c r="FN40" s="562"/>
      <c r="FO40" s="562"/>
      <c r="FP40" s="562"/>
      <c r="FQ40" s="562"/>
      <c r="FR40" s="562"/>
      <c r="FS40" s="562"/>
      <c r="FT40" s="562"/>
      <c r="FU40" s="562"/>
      <c r="FV40" s="562"/>
      <c r="FW40" s="562"/>
      <c r="FX40" s="562"/>
      <c r="FY40" s="562"/>
      <c r="FZ40" s="562"/>
      <c r="GA40" s="562"/>
      <c r="GB40" s="562"/>
      <c r="GC40" s="562"/>
      <c r="GD40" s="562"/>
      <c r="GE40" s="562"/>
      <c r="GF40" s="562"/>
      <c r="GG40" s="562"/>
      <c r="GH40" s="562"/>
      <c r="GI40" s="562"/>
      <c r="GJ40" s="562"/>
      <c r="GK40" s="562"/>
      <c r="GL40" s="562"/>
      <c r="GM40" s="562"/>
      <c r="GN40" s="562"/>
      <c r="GO40" s="562"/>
      <c r="GP40" s="562"/>
      <c r="GQ40" s="562"/>
      <c r="GR40" s="562"/>
      <c r="GS40" s="562"/>
      <c r="GT40" s="562"/>
      <c r="GU40" s="562"/>
      <c r="GV40" s="562"/>
      <c r="GW40" s="562"/>
      <c r="GX40" s="562"/>
      <c r="GY40" s="562"/>
      <c r="GZ40" s="562"/>
      <c r="HA40" s="562"/>
      <c r="HB40" s="562"/>
      <c r="HC40" s="562"/>
      <c r="HD40" s="562"/>
      <c r="HE40" s="562"/>
      <c r="HF40" s="562"/>
      <c r="HG40" s="562"/>
      <c r="HH40" s="562"/>
      <c r="HI40" s="562"/>
      <c r="HJ40" s="562"/>
      <c r="HK40" s="562"/>
      <c r="HL40" s="562"/>
      <c r="HM40" s="562"/>
      <c r="HN40" s="562"/>
      <c r="HO40" s="562"/>
      <c r="HP40" s="562"/>
      <c r="HQ40" s="562"/>
      <c r="HR40" s="562"/>
      <c r="HS40" s="562"/>
      <c r="HT40" s="562"/>
      <c r="HU40" s="562"/>
      <c r="HV40" s="562"/>
      <c r="HW40" s="562"/>
      <c r="HX40" s="562"/>
      <c r="HY40" s="562"/>
      <c r="HZ40" s="562"/>
      <c r="IA40" s="562"/>
      <c r="IB40" s="562"/>
      <c r="IC40" s="562"/>
      <c r="ID40" s="562"/>
      <c r="IE40" s="562"/>
      <c r="IF40" s="562"/>
      <c r="IG40" s="562"/>
      <c r="IH40" s="562"/>
      <c r="II40" s="562"/>
      <c r="IJ40" s="562"/>
      <c r="IK40" s="562"/>
      <c r="IL40" s="562"/>
      <c r="IM40" s="562"/>
      <c r="IN40" s="562"/>
      <c r="IO40" s="562"/>
      <c r="IP40" s="562"/>
      <c r="IQ40" s="562"/>
      <c r="IR40" s="562"/>
      <c r="IS40" s="562"/>
      <c r="IT40" s="562"/>
      <c r="IU40" s="562"/>
      <c r="IV40" s="562"/>
      <c r="IW40" s="562"/>
      <c r="IX40" s="562"/>
      <c r="IY40" s="562"/>
      <c r="IZ40" s="562"/>
      <c r="JA40" s="562"/>
      <c r="JB40" s="562"/>
      <c r="JC40" s="562"/>
      <c r="JD40" s="562"/>
      <c r="JE40" s="562"/>
      <c r="JF40" s="562"/>
      <c r="JG40" s="562"/>
      <c r="JH40" s="562"/>
      <c r="JI40" s="562"/>
      <c r="JJ40" s="562"/>
      <c r="JK40" s="562"/>
      <c r="JL40" s="562"/>
      <c r="JM40" s="562"/>
      <c r="JN40" s="562"/>
      <c r="JO40" s="562"/>
      <c r="JP40" s="562"/>
      <c r="JQ40" s="562"/>
      <c r="JR40" s="562"/>
      <c r="JS40" s="562"/>
      <c r="JT40" s="562"/>
      <c r="JU40" s="562"/>
      <c r="JV40" s="562"/>
      <c r="JW40" s="562"/>
      <c r="JX40" s="562"/>
      <c r="JY40" s="562"/>
      <c r="JZ40" s="562"/>
      <c r="KA40" s="562"/>
      <c r="KB40" s="562"/>
      <c r="KC40" s="562"/>
      <c r="KD40" s="562"/>
      <c r="KE40" s="562"/>
      <c r="KF40" s="562"/>
      <c r="KG40" s="562"/>
      <c r="KH40" s="562"/>
      <c r="KI40" s="562"/>
      <c r="KJ40" s="562"/>
      <c r="KK40" s="562"/>
      <c r="KL40" s="562"/>
      <c r="KM40" s="562"/>
      <c r="KN40" s="562"/>
      <c r="KO40" s="562"/>
      <c r="KP40" s="562"/>
      <c r="KQ40" s="562"/>
      <c r="KR40" s="562"/>
      <c r="KS40" s="562"/>
      <c r="KT40" s="562"/>
      <c r="KU40" s="562"/>
      <c r="KV40" s="562"/>
      <c r="KW40" s="562"/>
      <c r="KX40" s="562"/>
      <c r="KY40" s="562"/>
      <c r="KZ40" s="562"/>
      <c r="LA40" s="562"/>
      <c r="LB40" s="562"/>
      <c r="LC40" s="562"/>
      <c r="LD40" s="562"/>
      <c r="LE40" s="562"/>
      <c r="LF40" s="562"/>
      <c r="LG40" s="562"/>
      <c r="LH40" s="562"/>
      <c r="LI40" s="562"/>
      <c r="LJ40" s="562"/>
      <c r="LK40" s="562"/>
      <c r="LL40" s="562"/>
      <c r="LM40" s="562"/>
      <c r="LN40" s="562"/>
      <c r="LO40" s="562"/>
      <c r="LP40" s="562"/>
      <c r="LQ40" s="562"/>
      <c r="LR40" s="562"/>
      <c r="LS40" s="562"/>
      <c r="LT40" s="562"/>
      <c r="LU40" s="562"/>
      <c r="LV40" s="562"/>
      <c r="LW40" s="562"/>
      <c r="LX40" s="562"/>
      <c r="LY40" s="562"/>
      <c r="LZ40" s="562"/>
      <c r="MA40" s="562"/>
      <c r="MB40" s="562"/>
      <c r="MC40" s="562"/>
      <c r="MD40" s="562"/>
      <c r="ME40" s="562"/>
      <c r="MF40" s="562"/>
      <c r="MG40" s="562"/>
      <c r="MH40" s="562"/>
      <c r="MI40" s="562"/>
      <c r="MJ40" s="562"/>
      <c r="MK40" s="562"/>
      <c r="ML40" s="562"/>
      <c r="MM40" s="562"/>
      <c r="MN40" s="562"/>
      <c r="MO40" s="562"/>
      <c r="MP40" s="562"/>
      <c r="MQ40" s="562"/>
      <c r="MR40" s="562"/>
      <c r="MS40" s="562"/>
      <c r="MT40" s="562"/>
    </row>
    <row r="41" spans="1:358" s="510" customFormat="1">
      <c r="A41" s="565"/>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c r="BJ41" s="563"/>
      <c r="BK41" s="563"/>
      <c r="BL41" s="563"/>
      <c r="BM41" s="563"/>
      <c r="BN41" s="563"/>
      <c r="BO41" s="563"/>
      <c r="BP41" s="563"/>
      <c r="BQ41" s="563"/>
      <c r="BR41" s="563"/>
      <c r="BS41" s="563"/>
      <c r="BT41" s="563"/>
      <c r="BU41" s="563"/>
      <c r="BV41" s="563"/>
      <c r="BW41" s="563"/>
      <c r="BX41" s="563"/>
      <c r="BY41" s="563"/>
      <c r="BZ41" s="563"/>
      <c r="CA41" s="563"/>
      <c r="CB41" s="563"/>
      <c r="CC41" s="563"/>
      <c r="CD41" s="563"/>
      <c r="CE41" s="563"/>
      <c r="CF41" s="563"/>
      <c r="CG41" s="563"/>
      <c r="CH41" s="563"/>
      <c r="CI41" s="563"/>
      <c r="CJ41" s="563"/>
      <c r="CK41" s="563"/>
      <c r="CL41" s="563"/>
      <c r="CM41" s="563"/>
      <c r="CN41" s="563"/>
      <c r="CO41" s="563"/>
      <c r="CP41" s="563"/>
      <c r="CQ41" s="563"/>
      <c r="CR41" s="563"/>
      <c r="CS41" s="563"/>
      <c r="CT41" s="563"/>
      <c r="CU41" s="563"/>
      <c r="CV41" s="563"/>
      <c r="CW41" s="563"/>
      <c r="CX41" s="563"/>
      <c r="CY41" s="563"/>
      <c r="CZ41" s="563"/>
      <c r="DA41" s="563"/>
      <c r="DB41" s="563"/>
      <c r="DC41" s="563"/>
      <c r="DD41" s="563"/>
      <c r="DE41" s="563"/>
      <c r="DF41" s="563"/>
      <c r="DG41" s="563"/>
      <c r="DH41" s="563"/>
      <c r="DI41" s="563"/>
      <c r="DJ41" s="563"/>
      <c r="DK41" s="563"/>
      <c r="DL41" s="563"/>
      <c r="DM41" s="563"/>
      <c r="DN41" s="563"/>
      <c r="DO41" s="563"/>
      <c r="DP41" s="563"/>
      <c r="DQ41" s="563"/>
      <c r="DR41" s="563"/>
      <c r="DS41" s="563"/>
      <c r="DT41" s="563"/>
      <c r="DU41" s="563"/>
      <c r="DV41" s="563"/>
      <c r="DW41" s="563"/>
      <c r="DX41" s="563"/>
      <c r="DY41" s="563"/>
      <c r="DZ41" s="563"/>
      <c r="EA41" s="563"/>
      <c r="EB41" s="563"/>
      <c r="EC41" s="563"/>
      <c r="ED41" s="563"/>
      <c r="EE41" s="563"/>
      <c r="EF41" s="563"/>
      <c r="EG41" s="563"/>
      <c r="EH41" s="563"/>
      <c r="EI41" s="563"/>
      <c r="EJ41" s="563"/>
      <c r="EK41" s="563"/>
      <c r="EL41" s="563"/>
      <c r="EM41" s="563"/>
      <c r="EN41" s="563"/>
      <c r="EO41" s="563"/>
      <c r="EP41" s="563"/>
      <c r="EQ41" s="563"/>
      <c r="ER41" s="563"/>
      <c r="ES41" s="563"/>
      <c r="ET41" s="563"/>
      <c r="EU41" s="563"/>
      <c r="EV41" s="563"/>
      <c r="EW41" s="563"/>
      <c r="EX41" s="563"/>
      <c r="EY41" s="563"/>
      <c r="EZ41" s="563"/>
      <c r="FA41" s="563"/>
      <c r="FB41" s="563"/>
      <c r="FC41" s="563"/>
      <c r="FD41" s="563"/>
      <c r="FE41" s="563"/>
      <c r="FF41" s="563"/>
      <c r="FG41" s="563"/>
      <c r="FH41" s="563"/>
      <c r="FI41" s="563"/>
      <c r="FJ41" s="563"/>
      <c r="FK41" s="563"/>
      <c r="FL41" s="563"/>
      <c r="FM41" s="563"/>
      <c r="FN41" s="563"/>
      <c r="FO41" s="563"/>
      <c r="FP41" s="563"/>
      <c r="FQ41" s="563"/>
      <c r="FR41" s="563"/>
      <c r="FS41" s="563"/>
      <c r="FT41" s="563"/>
      <c r="FU41" s="563"/>
      <c r="FV41" s="563"/>
      <c r="FW41" s="563"/>
      <c r="FX41" s="563"/>
      <c r="FY41" s="563"/>
      <c r="FZ41" s="563"/>
      <c r="GA41" s="563"/>
      <c r="GB41" s="563"/>
      <c r="GC41" s="563"/>
      <c r="GD41" s="563"/>
      <c r="GE41" s="563"/>
      <c r="GF41" s="563"/>
      <c r="GG41" s="563"/>
      <c r="GH41" s="563"/>
      <c r="GI41" s="563"/>
      <c r="GJ41" s="563"/>
      <c r="GK41" s="563"/>
      <c r="GL41" s="563"/>
      <c r="GM41" s="563"/>
      <c r="GN41" s="563"/>
      <c r="GO41" s="563"/>
      <c r="GP41" s="563"/>
      <c r="GQ41" s="563"/>
      <c r="GR41" s="563"/>
      <c r="GS41" s="563"/>
      <c r="GT41" s="563"/>
      <c r="GU41" s="563"/>
      <c r="GV41" s="563"/>
      <c r="GW41" s="563"/>
      <c r="GX41" s="563"/>
      <c r="GY41" s="563"/>
      <c r="GZ41" s="563"/>
      <c r="HA41" s="563"/>
      <c r="HB41" s="563"/>
      <c r="HC41" s="563"/>
      <c r="HD41" s="563"/>
      <c r="HE41" s="563"/>
      <c r="HF41" s="563"/>
      <c r="HG41" s="563"/>
      <c r="HH41" s="563"/>
      <c r="HI41" s="563"/>
      <c r="HJ41" s="563"/>
      <c r="HK41" s="563"/>
      <c r="HL41" s="563"/>
      <c r="HM41" s="563"/>
      <c r="HN41" s="563"/>
      <c r="HO41" s="563"/>
      <c r="HP41" s="563"/>
      <c r="HQ41" s="563"/>
      <c r="HR41" s="563"/>
      <c r="HS41" s="563"/>
      <c r="HT41" s="563"/>
      <c r="HU41" s="563"/>
      <c r="HV41" s="563"/>
      <c r="HW41" s="563"/>
      <c r="HX41" s="563"/>
      <c r="HY41" s="563"/>
      <c r="HZ41" s="563"/>
      <c r="IA41" s="563"/>
      <c r="IB41" s="563"/>
      <c r="IC41" s="563"/>
      <c r="ID41" s="563"/>
      <c r="IE41" s="563"/>
      <c r="IF41" s="563"/>
      <c r="IG41" s="563"/>
      <c r="IH41" s="563"/>
      <c r="II41" s="563"/>
      <c r="IJ41" s="563"/>
      <c r="IK41" s="563"/>
      <c r="IL41" s="563"/>
      <c r="IM41" s="563"/>
      <c r="IN41" s="563"/>
      <c r="IO41" s="563"/>
      <c r="IP41" s="563"/>
      <c r="IQ41" s="563"/>
      <c r="IR41" s="563"/>
      <c r="IS41" s="563"/>
      <c r="IT41" s="563"/>
      <c r="IU41" s="563"/>
      <c r="IV41" s="563"/>
      <c r="IW41" s="563"/>
      <c r="IX41" s="563"/>
      <c r="IY41" s="563"/>
      <c r="IZ41" s="563"/>
      <c r="JA41" s="563"/>
      <c r="JB41" s="563"/>
      <c r="JC41" s="563"/>
      <c r="JD41" s="563"/>
      <c r="JE41" s="563"/>
      <c r="JF41" s="563"/>
      <c r="JG41" s="563"/>
      <c r="JH41" s="563"/>
      <c r="JI41" s="563"/>
      <c r="JJ41" s="563"/>
      <c r="JK41" s="563"/>
      <c r="JL41" s="563"/>
      <c r="JM41" s="563"/>
      <c r="JN41" s="563"/>
      <c r="JO41" s="563"/>
      <c r="JP41" s="563"/>
      <c r="JQ41" s="563"/>
      <c r="JR41" s="563"/>
      <c r="JS41" s="563"/>
      <c r="JT41" s="563"/>
      <c r="JU41" s="563"/>
      <c r="JV41" s="563"/>
      <c r="JW41" s="563"/>
      <c r="JX41" s="563"/>
      <c r="JY41" s="563"/>
      <c r="JZ41" s="563"/>
      <c r="KA41" s="563"/>
      <c r="KB41" s="563"/>
      <c r="KC41" s="563"/>
      <c r="KD41" s="563"/>
      <c r="KE41" s="563"/>
      <c r="KF41" s="563"/>
      <c r="KG41" s="563"/>
      <c r="KH41" s="563"/>
      <c r="KI41" s="563"/>
      <c r="KJ41" s="563"/>
      <c r="KK41" s="563"/>
      <c r="KL41" s="563"/>
      <c r="KM41" s="563"/>
      <c r="KN41" s="563"/>
      <c r="KO41" s="563"/>
      <c r="KP41" s="563"/>
      <c r="KQ41" s="563"/>
      <c r="KR41" s="563"/>
      <c r="KS41" s="563"/>
      <c r="KT41" s="563"/>
      <c r="KU41" s="563"/>
      <c r="KV41" s="563"/>
      <c r="KW41" s="563"/>
      <c r="KX41" s="563"/>
      <c r="KY41" s="563"/>
      <c r="KZ41" s="563"/>
      <c r="LA41" s="563"/>
      <c r="LB41" s="563"/>
      <c r="LC41" s="563"/>
      <c r="LD41" s="563"/>
      <c r="LE41" s="563"/>
      <c r="LF41" s="563"/>
      <c r="LG41" s="563"/>
      <c r="LH41" s="563"/>
      <c r="LI41" s="563"/>
      <c r="LJ41" s="563"/>
      <c r="LK41" s="563"/>
      <c r="LL41" s="563"/>
      <c r="LM41" s="563"/>
      <c r="LN41" s="563"/>
      <c r="LO41" s="563"/>
      <c r="LP41" s="563"/>
      <c r="LQ41" s="563"/>
      <c r="LR41" s="563"/>
      <c r="LS41" s="563"/>
      <c r="LT41" s="563"/>
      <c r="LU41" s="563"/>
      <c r="LV41" s="563"/>
      <c r="LW41" s="563"/>
      <c r="LX41" s="563"/>
      <c r="LY41" s="563"/>
      <c r="LZ41" s="563"/>
      <c r="MA41" s="563"/>
      <c r="MB41" s="563"/>
      <c r="MC41" s="563"/>
      <c r="MD41" s="563"/>
      <c r="ME41" s="563"/>
      <c r="MF41" s="563"/>
      <c r="MG41" s="563"/>
      <c r="MH41" s="563"/>
      <c r="MI41" s="563"/>
      <c r="MJ41" s="563"/>
      <c r="MK41" s="563"/>
      <c r="ML41" s="563"/>
      <c r="MM41" s="563"/>
      <c r="MN41" s="563"/>
      <c r="MO41" s="563"/>
      <c r="MP41" s="563"/>
      <c r="MQ41" s="563"/>
      <c r="MR41" s="563"/>
      <c r="MS41" s="563"/>
      <c r="MT41" s="563"/>
    </row>
    <row r="42" spans="1:358" s="510" customFormat="1">
      <c r="A42" s="565"/>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c r="CZ42" s="562"/>
      <c r="DA42" s="562"/>
      <c r="DB42" s="562"/>
      <c r="DC42" s="562"/>
      <c r="DD42" s="562"/>
      <c r="DE42" s="562"/>
      <c r="DF42" s="562"/>
      <c r="DG42" s="562"/>
      <c r="DH42" s="562"/>
      <c r="DI42" s="562"/>
      <c r="DJ42" s="562"/>
      <c r="DK42" s="562"/>
      <c r="DL42" s="562"/>
      <c r="DM42" s="562"/>
      <c r="DN42" s="562"/>
      <c r="DO42" s="562"/>
      <c r="DP42" s="562"/>
      <c r="DQ42" s="562"/>
      <c r="DR42" s="562"/>
      <c r="DS42" s="562"/>
      <c r="DT42" s="562"/>
      <c r="DU42" s="562"/>
      <c r="DV42" s="562"/>
      <c r="DW42" s="562"/>
      <c r="DX42" s="562"/>
      <c r="DY42" s="562"/>
      <c r="DZ42" s="562"/>
      <c r="EA42" s="562"/>
      <c r="EB42" s="562"/>
      <c r="EC42" s="562"/>
      <c r="ED42" s="562"/>
      <c r="EE42" s="562"/>
      <c r="EF42" s="562"/>
      <c r="EG42" s="562"/>
      <c r="EH42" s="562"/>
      <c r="EI42" s="562"/>
      <c r="EJ42" s="562"/>
      <c r="EK42" s="562"/>
      <c r="EL42" s="562"/>
      <c r="EM42" s="562"/>
      <c r="EN42" s="562"/>
      <c r="EO42" s="562"/>
      <c r="EP42" s="562"/>
      <c r="EQ42" s="562"/>
      <c r="ER42" s="562"/>
      <c r="ES42" s="562"/>
      <c r="ET42" s="562"/>
      <c r="EU42" s="562"/>
      <c r="EV42" s="562"/>
      <c r="EW42" s="562"/>
      <c r="EX42" s="562"/>
      <c r="EY42" s="562"/>
      <c r="EZ42" s="562"/>
      <c r="FA42" s="562"/>
      <c r="FB42" s="562"/>
      <c r="FC42" s="562"/>
      <c r="FD42" s="562"/>
      <c r="FE42" s="562"/>
      <c r="FF42" s="562"/>
      <c r="FG42" s="562"/>
      <c r="FH42" s="562"/>
      <c r="FI42" s="562"/>
      <c r="FJ42" s="562"/>
      <c r="FK42" s="562"/>
      <c r="FL42" s="562"/>
      <c r="FM42" s="562"/>
      <c r="FN42" s="562"/>
      <c r="FO42" s="562"/>
      <c r="FP42" s="562"/>
      <c r="FQ42" s="562"/>
      <c r="FR42" s="562"/>
      <c r="FS42" s="562"/>
      <c r="FT42" s="562"/>
      <c r="FU42" s="562"/>
      <c r="FV42" s="562"/>
      <c r="FW42" s="562"/>
      <c r="FX42" s="562"/>
      <c r="FY42" s="562"/>
      <c r="FZ42" s="562"/>
      <c r="GA42" s="562"/>
      <c r="GB42" s="562"/>
      <c r="GC42" s="562"/>
      <c r="GD42" s="562"/>
      <c r="GE42" s="562"/>
      <c r="GF42" s="562"/>
      <c r="GG42" s="562"/>
      <c r="GH42" s="562"/>
      <c r="GI42" s="562"/>
      <c r="GJ42" s="562"/>
      <c r="GK42" s="562"/>
      <c r="GL42" s="562"/>
      <c r="GM42" s="562"/>
      <c r="GN42" s="562"/>
      <c r="GO42" s="562"/>
      <c r="GP42" s="562"/>
      <c r="GQ42" s="562"/>
      <c r="GR42" s="562"/>
      <c r="GS42" s="562"/>
      <c r="GT42" s="562"/>
      <c r="GU42" s="562"/>
      <c r="GV42" s="562"/>
      <c r="GW42" s="562"/>
      <c r="GX42" s="562"/>
      <c r="GY42" s="562"/>
      <c r="GZ42" s="562"/>
      <c r="HA42" s="562"/>
      <c r="HB42" s="562"/>
      <c r="HC42" s="562"/>
      <c r="HD42" s="562"/>
      <c r="HE42" s="562"/>
      <c r="HF42" s="562"/>
      <c r="HG42" s="562"/>
      <c r="HH42" s="562"/>
      <c r="HI42" s="562"/>
      <c r="HJ42" s="562"/>
      <c r="HK42" s="562"/>
      <c r="HL42" s="562"/>
      <c r="HM42" s="562"/>
      <c r="HN42" s="562"/>
      <c r="HO42" s="562"/>
      <c r="HP42" s="562"/>
      <c r="HQ42" s="562"/>
      <c r="HR42" s="562"/>
      <c r="HS42" s="562"/>
      <c r="HT42" s="562"/>
      <c r="HU42" s="562"/>
      <c r="HV42" s="562"/>
      <c r="HW42" s="562"/>
      <c r="HX42" s="562"/>
      <c r="HY42" s="562"/>
      <c r="HZ42" s="562"/>
      <c r="IA42" s="562"/>
      <c r="IB42" s="562"/>
      <c r="IC42" s="562"/>
      <c r="ID42" s="562"/>
      <c r="IE42" s="562"/>
      <c r="IF42" s="562"/>
      <c r="IG42" s="562"/>
      <c r="IH42" s="562"/>
      <c r="II42" s="562"/>
      <c r="IJ42" s="562"/>
      <c r="IK42" s="562"/>
      <c r="IL42" s="562"/>
      <c r="IM42" s="562"/>
      <c r="IN42" s="562"/>
      <c r="IO42" s="562"/>
      <c r="IP42" s="562"/>
      <c r="IQ42" s="562"/>
      <c r="IR42" s="562"/>
      <c r="IS42" s="562"/>
      <c r="IT42" s="562"/>
      <c r="IU42" s="562"/>
      <c r="IV42" s="562"/>
      <c r="IW42" s="562"/>
      <c r="IX42" s="562"/>
      <c r="IY42" s="562"/>
      <c r="IZ42" s="562"/>
      <c r="JA42" s="562"/>
      <c r="JB42" s="562"/>
      <c r="JC42" s="562"/>
      <c r="JD42" s="562"/>
      <c r="JE42" s="562"/>
      <c r="JF42" s="562"/>
      <c r="JG42" s="562"/>
      <c r="JH42" s="562"/>
      <c r="JI42" s="562"/>
      <c r="JJ42" s="562"/>
      <c r="JK42" s="562"/>
      <c r="JL42" s="562"/>
      <c r="JM42" s="562"/>
      <c r="JN42" s="562"/>
      <c r="JO42" s="562"/>
      <c r="JP42" s="562"/>
      <c r="JQ42" s="562"/>
      <c r="JR42" s="562"/>
      <c r="JS42" s="562"/>
      <c r="JT42" s="562"/>
      <c r="JU42" s="562"/>
      <c r="JV42" s="562"/>
      <c r="JW42" s="562"/>
      <c r="JX42" s="562"/>
      <c r="JY42" s="562"/>
      <c r="JZ42" s="562"/>
      <c r="KA42" s="562"/>
      <c r="KB42" s="562"/>
      <c r="KC42" s="562"/>
      <c r="KD42" s="562"/>
      <c r="KE42" s="562"/>
      <c r="KF42" s="562"/>
      <c r="KG42" s="562"/>
      <c r="KH42" s="562"/>
      <c r="KI42" s="562"/>
      <c r="KJ42" s="562"/>
      <c r="KK42" s="562"/>
      <c r="KL42" s="562"/>
      <c r="KM42" s="562"/>
      <c r="KN42" s="562"/>
      <c r="KO42" s="562"/>
      <c r="KP42" s="562"/>
      <c r="KQ42" s="562"/>
      <c r="KR42" s="562"/>
      <c r="KS42" s="562"/>
      <c r="KT42" s="562"/>
      <c r="KU42" s="562"/>
      <c r="KV42" s="562"/>
      <c r="KW42" s="562"/>
      <c r="KX42" s="562"/>
      <c r="KY42" s="562"/>
      <c r="KZ42" s="562"/>
      <c r="LA42" s="562"/>
      <c r="LB42" s="562"/>
      <c r="LC42" s="562"/>
      <c r="LD42" s="562"/>
      <c r="LE42" s="562"/>
      <c r="LF42" s="562"/>
      <c r="LG42" s="562"/>
      <c r="LH42" s="562"/>
      <c r="LI42" s="562"/>
      <c r="LJ42" s="562"/>
      <c r="LK42" s="562"/>
      <c r="LL42" s="562"/>
      <c r="LM42" s="562"/>
      <c r="LN42" s="562"/>
      <c r="LO42" s="562"/>
      <c r="LP42" s="562"/>
      <c r="LQ42" s="562"/>
      <c r="LR42" s="562"/>
      <c r="LS42" s="562"/>
      <c r="LT42" s="562"/>
      <c r="LU42" s="562"/>
      <c r="LV42" s="562"/>
      <c r="LW42" s="562"/>
      <c r="LX42" s="562"/>
      <c r="LY42" s="562"/>
      <c r="LZ42" s="562"/>
      <c r="MA42" s="562"/>
      <c r="MB42" s="562"/>
      <c r="MC42" s="562"/>
      <c r="MD42" s="562"/>
      <c r="ME42" s="562"/>
      <c r="MF42" s="562"/>
      <c r="MG42" s="562"/>
      <c r="MH42" s="562"/>
      <c r="MI42" s="562"/>
      <c r="MJ42" s="562"/>
      <c r="MK42" s="562"/>
      <c r="ML42" s="562"/>
      <c r="MM42" s="562"/>
      <c r="MN42" s="562"/>
      <c r="MO42" s="562"/>
      <c r="MP42" s="562"/>
      <c r="MQ42" s="562"/>
      <c r="MR42" s="562"/>
      <c r="MS42" s="562"/>
      <c r="MT42" s="562"/>
    </row>
    <row r="43" spans="1:358" s="510" customFormat="1">
      <c r="A43" s="565"/>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c r="BJ43" s="563"/>
      <c r="BK43" s="563"/>
      <c r="BL43" s="563"/>
      <c r="BM43" s="563"/>
      <c r="BN43" s="563"/>
      <c r="BO43" s="563"/>
      <c r="BP43" s="563"/>
      <c r="BQ43" s="563"/>
      <c r="BR43" s="563"/>
      <c r="BS43" s="563"/>
      <c r="BT43" s="563"/>
      <c r="BU43" s="563"/>
      <c r="BV43" s="563"/>
      <c r="BW43" s="563"/>
      <c r="BX43" s="563"/>
      <c r="BY43" s="563"/>
      <c r="BZ43" s="563"/>
      <c r="CA43" s="563"/>
      <c r="CB43" s="563"/>
      <c r="CC43" s="563"/>
      <c r="CD43" s="563"/>
      <c r="CE43" s="563"/>
      <c r="CF43" s="563"/>
      <c r="CG43" s="563"/>
      <c r="CH43" s="563"/>
      <c r="CI43" s="563"/>
      <c r="CJ43" s="563"/>
      <c r="CK43" s="563"/>
      <c r="CL43" s="563"/>
      <c r="CM43" s="563"/>
      <c r="CN43" s="563"/>
      <c r="CO43" s="563"/>
      <c r="CP43" s="563"/>
      <c r="CQ43" s="563"/>
      <c r="CR43" s="563"/>
      <c r="CS43" s="563"/>
      <c r="CT43" s="563"/>
      <c r="CU43" s="563"/>
      <c r="CV43" s="563"/>
      <c r="CW43" s="563"/>
      <c r="CX43" s="563"/>
      <c r="CY43" s="563"/>
      <c r="CZ43" s="563"/>
      <c r="DA43" s="563"/>
      <c r="DB43" s="563"/>
      <c r="DC43" s="563"/>
      <c r="DD43" s="563"/>
      <c r="DE43" s="563"/>
      <c r="DF43" s="563"/>
      <c r="DG43" s="563"/>
      <c r="DH43" s="563"/>
      <c r="DI43" s="563"/>
      <c r="DJ43" s="563"/>
      <c r="DK43" s="563"/>
      <c r="DL43" s="563"/>
      <c r="DM43" s="563"/>
      <c r="DN43" s="563"/>
      <c r="DO43" s="563"/>
      <c r="DP43" s="563"/>
      <c r="DQ43" s="563"/>
      <c r="DR43" s="563"/>
      <c r="DS43" s="563"/>
      <c r="DT43" s="563"/>
      <c r="DU43" s="563"/>
      <c r="DV43" s="563"/>
      <c r="DW43" s="563"/>
      <c r="DX43" s="563"/>
      <c r="DY43" s="563"/>
      <c r="DZ43" s="563"/>
      <c r="EA43" s="563"/>
      <c r="EB43" s="563"/>
      <c r="EC43" s="563"/>
      <c r="ED43" s="563"/>
      <c r="EE43" s="563"/>
      <c r="EF43" s="563"/>
      <c r="EG43" s="563"/>
      <c r="EH43" s="563"/>
      <c r="EI43" s="563"/>
      <c r="EJ43" s="563"/>
      <c r="EK43" s="563"/>
      <c r="EL43" s="563"/>
      <c r="EM43" s="563"/>
      <c r="EN43" s="563"/>
      <c r="EO43" s="563"/>
      <c r="EP43" s="563"/>
      <c r="EQ43" s="563"/>
      <c r="ER43" s="563"/>
      <c r="ES43" s="563"/>
      <c r="ET43" s="563"/>
      <c r="EU43" s="563"/>
      <c r="EV43" s="563"/>
      <c r="EW43" s="563"/>
      <c r="EX43" s="563"/>
      <c r="EY43" s="563"/>
      <c r="EZ43" s="563"/>
      <c r="FA43" s="563"/>
      <c r="FB43" s="563"/>
      <c r="FC43" s="563"/>
      <c r="FD43" s="563"/>
      <c r="FE43" s="563"/>
      <c r="FF43" s="563"/>
      <c r="FG43" s="563"/>
      <c r="FH43" s="563"/>
      <c r="FI43" s="563"/>
      <c r="FJ43" s="563"/>
      <c r="FK43" s="563"/>
      <c r="FL43" s="563"/>
      <c r="FM43" s="563"/>
      <c r="FN43" s="563"/>
      <c r="FO43" s="563"/>
      <c r="FP43" s="563"/>
      <c r="FQ43" s="563"/>
      <c r="FR43" s="563"/>
      <c r="FS43" s="563"/>
      <c r="FT43" s="563"/>
      <c r="FU43" s="563"/>
      <c r="FV43" s="563"/>
      <c r="FW43" s="563"/>
      <c r="FX43" s="563"/>
      <c r="FY43" s="563"/>
      <c r="FZ43" s="563"/>
      <c r="GA43" s="563"/>
      <c r="GB43" s="563"/>
      <c r="GC43" s="563"/>
      <c r="GD43" s="563"/>
      <c r="GE43" s="563"/>
      <c r="GF43" s="563"/>
      <c r="GG43" s="563"/>
      <c r="GH43" s="563"/>
      <c r="GI43" s="563"/>
      <c r="GJ43" s="563"/>
      <c r="GK43" s="563"/>
      <c r="GL43" s="563"/>
      <c r="GM43" s="563"/>
      <c r="GN43" s="563"/>
      <c r="GO43" s="563"/>
      <c r="GP43" s="563"/>
      <c r="GQ43" s="563"/>
      <c r="GR43" s="563"/>
      <c r="GS43" s="563"/>
      <c r="GT43" s="563"/>
      <c r="GU43" s="563"/>
      <c r="GV43" s="563"/>
      <c r="GW43" s="563"/>
      <c r="GX43" s="563"/>
      <c r="GY43" s="563"/>
      <c r="GZ43" s="563"/>
      <c r="HA43" s="563"/>
      <c r="HB43" s="563"/>
      <c r="HC43" s="563"/>
      <c r="HD43" s="563"/>
      <c r="HE43" s="563"/>
      <c r="HF43" s="563"/>
      <c r="HG43" s="563"/>
      <c r="HH43" s="563"/>
      <c r="HI43" s="563"/>
      <c r="HJ43" s="563"/>
      <c r="HK43" s="563"/>
      <c r="HL43" s="563"/>
      <c r="HM43" s="563"/>
      <c r="HN43" s="563"/>
      <c r="HO43" s="563"/>
      <c r="HP43" s="563"/>
      <c r="HQ43" s="563"/>
      <c r="HR43" s="563"/>
      <c r="HS43" s="563"/>
      <c r="HT43" s="563"/>
      <c r="HU43" s="563"/>
      <c r="HV43" s="563"/>
      <c r="HW43" s="563"/>
      <c r="HX43" s="563"/>
      <c r="HY43" s="563"/>
      <c r="HZ43" s="563"/>
      <c r="IA43" s="563"/>
      <c r="IB43" s="563"/>
      <c r="IC43" s="563"/>
      <c r="ID43" s="563"/>
      <c r="IE43" s="563"/>
      <c r="IF43" s="563"/>
      <c r="IG43" s="563"/>
      <c r="IH43" s="563"/>
      <c r="II43" s="563"/>
      <c r="IJ43" s="563"/>
      <c r="IK43" s="563"/>
      <c r="IL43" s="563"/>
      <c r="IM43" s="563"/>
      <c r="IN43" s="563"/>
      <c r="IO43" s="563"/>
      <c r="IP43" s="563"/>
      <c r="IQ43" s="563"/>
      <c r="IR43" s="563"/>
      <c r="IS43" s="563"/>
      <c r="IT43" s="563"/>
      <c r="IU43" s="563"/>
      <c r="IV43" s="563"/>
      <c r="IW43" s="563"/>
      <c r="IX43" s="563"/>
      <c r="IY43" s="563"/>
      <c r="IZ43" s="563"/>
      <c r="JA43" s="563"/>
      <c r="JB43" s="563"/>
      <c r="JC43" s="563"/>
      <c r="JD43" s="563"/>
      <c r="JE43" s="563"/>
      <c r="JF43" s="563"/>
      <c r="JG43" s="563"/>
      <c r="JH43" s="563"/>
      <c r="JI43" s="563"/>
      <c r="JJ43" s="563"/>
      <c r="JK43" s="563"/>
      <c r="JL43" s="563"/>
      <c r="JM43" s="563"/>
      <c r="JN43" s="563"/>
      <c r="JO43" s="563"/>
      <c r="JP43" s="563"/>
      <c r="JQ43" s="563"/>
      <c r="JR43" s="563"/>
      <c r="JS43" s="563"/>
      <c r="JT43" s="563"/>
      <c r="JU43" s="563"/>
      <c r="JV43" s="563"/>
      <c r="JW43" s="563"/>
      <c r="JX43" s="563"/>
      <c r="JY43" s="563"/>
      <c r="JZ43" s="563"/>
      <c r="KA43" s="563"/>
      <c r="KB43" s="563"/>
      <c r="KC43" s="563"/>
      <c r="KD43" s="563"/>
      <c r="KE43" s="563"/>
      <c r="KF43" s="563"/>
      <c r="KG43" s="563"/>
      <c r="KH43" s="563"/>
      <c r="KI43" s="563"/>
      <c r="KJ43" s="563"/>
      <c r="KK43" s="563"/>
      <c r="KL43" s="563"/>
      <c r="KM43" s="563"/>
      <c r="KN43" s="563"/>
      <c r="KO43" s="563"/>
      <c r="KP43" s="563"/>
      <c r="KQ43" s="563"/>
      <c r="KR43" s="563"/>
      <c r="KS43" s="563"/>
      <c r="KT43" s="563"/>
      <c r="KU43" s="563"/>
      <c r="KV43" s="563"/>
      <c r="KW43" s="563"/>
      <c r="KX43" s="563"/>
      <c r="KY43" s="563"/>
      <c r="KZ43" s="563"/>
      <c r="LA43" s="563"/>
      <c r="LB43" s="563"/>
      <c r="LC43" s="563"/>
      <c r="LD43" s="563"/>
      <c r="LE43" s="563"/>
      <c r="LF43" s="563"/>
      <c r="LG43" s="563"/>
      <c r="LH43" s="563"/>
      <c r="LI43" s="563"/>
      <c r="LJ43" s="563"/>
      <c r="LK43" s="563"/>
      <c r="LL43" s="563"/>
      <c r="LM43" s="563"/>
      <c r="LN43" s="563"/>
      <c r="LO43" s="563"/>
      <c r="LP43" s="563"/>
      <c r="LQ43" s="563"/>
      <c r="LR43" s="563"/>
      <c r="LS43" s="563"/>
      <c r="LT43" s="563"/>
      <c r="LU43" s="563"/>
      <c r="LV43" s="563"/>
      <c r="LW43" s="563"/>
      <c r="LX43" s="563"/>
      <c r="LY43" s="563"/>
      <c r="LZ43" s="563"/>
      <c r="MA43" s="563"/>
      <c r="MB43" s="563"/>
      <c r="MC43" s="563"/>
      <c r="MD43" s="563"/>
      <c r="ME43" s="563"/>
      <c r="MF43" s="563"/>
      <c r="MG43" s="563"/>
      <c r="MH43" s="563"/>
      <c r="MI43" s="563"/>
      <c r="MJ43" s="563"/>
      <c r="MK43" s="563"/>
      <c r="ML43" s="563"/>
      <c r="MM43" s="563"/>
      <c r="MN43" s="563"/>
      <c r="MO43" s="563"/>
      <c r="MP43" s="563"/>
      <c r="MQ43" s="563"/>
      <c r="MR43" s="563"/>
      <c r="MS43" s="563"/>
      <c r="MT43" s="563"/>
    </row>
    <row r="44" spans="1:358" s="510" customFormat="1">
      <c r="A44" s="565"/>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c r="CZ44" s="562"/>
      <c r="DA44" s="562"/>
      <c r="DB44" s="562"/>
      <c r="DC44" s="562"/>
      <c r="DD44" s="562"/>
      <c r="DE44" s="562"/>
      <c r="DF44" s="562"/>
      <c r="DG44" s="562"/>
      <c r="DH44" s="562"/>
      <c r="DI44" s="562"/>
      <c r="DJ44" s="562"/>
      <c r="DK44" s="562"/>
      <c r="DL44" s="562"/>
      <c r="DM44" s="562"/>
      <c r="DN44" s="562"/>
      <c r="DO44" s="562"/>
      <c r="DP44" s="562"/>
      <c r="DQ44" s="562"/>
      <c r="DR44" s="562"/>
      <c r="DS44" s="562"/>
      <c r="DT44" s="562"/>
      <c r="DU44" s="562"/>
      <c r="DV44" s="562"/>
      <c r="DW44" s="562"/>
      <c r="DX44" s="562"/>
      <c r="DY44" s="562"/>
      <c r="DZ44" s="562"/>
      <c r="EA44" s="562"/>
      <c r="EB44" s="562"/>
      <c r="EC44" s="562"/>
      <c r="ED44" s="562"/>
      <c r="EE44" s="562"/>
      <c r="EF44" s="562"/>
      <c r="EG44" s="562"/>
      <c r="EH44" s="562"/>
      <c r="EI44" s="562"/>
      <c r="EJ44" s="562"/>
      <c r="EK44" s="562"/>
      <c r="EL44" s="562"/>
      <c r="EM44" s="562"/>
      <c r="EN44" s="562"/>
      <c r="EO44" s="562"/>
      <c r="EP44" s="562"/>
      <c r="EQ44" s="562"/>
      <c r="ER44" s="562"/>
      <c r="ES44" s="562"/>
      <c r="ET44" s="562"/>
      <c r="EU44" s="562"/>
      <c r="EV44" s="562"/>
      <c r="EW44" s="562"/>
      <c r="EX44" s="562"/>
      <c r="EY44" s="562"/>
      <c r="EZ44" s="562"/>
      <c r="FA44" s="562"/>
      <c r="FB44" s="562"/>
      <c r="FC44" s="562"/>
      <c r="FD44" s="562"/>
      <c r="FE44" s="562"/>
      <c r="FF44" s="562"/>
      <c r="FG44" s="562"/>
      <c r="FH44" s="562"/>
      <c r="FI44" s="562"/>
      <c r="FJ44" s="562"/>
      <c r="FK44" s="562"/>
      <c r="FL44" s="562"/>
      <c r="FM44" s="562"/>
      <c r="FN44" s="562"/>
      <c r="FO44" s="562"/>
      <c r="FP44" s="562"/>
      <c r="FQ44" s="562"/>
      <c r="FR44" s="562"/>
      <c r="FS44" s="562"/>
      <c r="FT44" s="562"/>
      <c r="FU44" s="562"/>
      <c r="FV44" s="562"/>
      <c r="FW44" s="562"/>
      <c r="FX44" s="562"/>
      <c r="FY44" s="562"/>
      <c r="FZ44" s="562"/>
      <c r="GA44" s="562"/>
      <c r="GB44" s="562"/>
      <c r="GC44" s="562"/>
      <c r="GD44" s="562"/>
      <c r="GE44" s="562"/>
      <c r="GF44" s="562"/>
      <c r="GG44" s="562"/>
      <c r="GH44" s="562"/>
      <c r="GI44" s="562"/>
      <c r="GJ44" s="562"/>
      <c r="GK44" s="562"/>
      <c r="GL44" s="562"/>
      <c r="GM44" s="562"/>
      <c r="GN44" s="562"/>
      <c r="GO44" s="562"/>
      <c r="GP44" s="562"/>
      <c r="GQ44" s="562"/>
      <c r="GR44" s="562"/>
      <c r="GS44" s="562"/>
      <c r="GT44" s="562"/>
      <c r="GU44" s="562"/>
      <c r="GV44" s="562"/>
      <c r="GW44" s="562"/>
      <c r="GX44" s="562"/>
      <c r="GY44" s="562"/>
      <c r="GZ44" s="562"/>
      <c r="HA44" s="562"/>
      <c r="HB44" s="562"/>
      <c r="HC44" s="562"/>
      <c r="HD44" s="562"/>
      <c r="HE44" s="562"/>
      <c r="HF44" s="562"/>
      <c r="HG44" s="562"/>
      <c r="HH44" s="562"/>
      <c r="HI44" s="562"/>
      <c r="HJ44" s="562"/>
      <c r="HK44" s="562"/>
      <c r="HL44" s="562"/>
      <c r="HM44" s="562"/>
      <c r="HN44" s="562"/>
      <c r="HO44" s="562"/>
      <c r="HP44" s="562"/>
      <c r="HQ44" s="562"/>
      <c r="HR44" s="562"/>
      <c r="HS44" s="562"/>
      <c r="HT44" s="562"/>
      <c r="HU44" s="562"/>
      <c r="HV44" s="562"/>
      <c r="HW44" s="562"/>
      <c r="HX44" s="562"/>
      <c r="HY44" s="562"/>
      <c r="HZ44" s="562"/>
      <c r="IA44" s="562"/>
      <c r="IB44" s="562"/>
      <c r="IC44" s="562"/>
      <c r="ID44" s="562"/>
      <c r="IE44" s="562"/>
      <c r="IF44" s="562"/>
      <c r="IG44" s="562"/>
      <c r="IH44" s="562"/>
      <c r="II44" s="562"/>
      <c r="IJ44" s="562"/>
      <c r="IK44" s="562"/>
      <c r="IL44" s="562"/>
      <c r="IM44" s="562"/>
      <c r="IN44" s="562"/>
      <c r="IO44" s="562"/>
      <c r="IP44" s="562"/>
      <c r="IQ44" s="562"/>
      <c r="IR44" s="562"/>
      <c r="IS44" s="562"/>
      <c r="IT44" s="562"/>
      <c r="IU44" s="562"/>
      <c r="IV44" s="562"/>
      <c r="IW44" s="562"/>
      <c r="IX44" s="562"/>
      <c r="IY44" s="562"/>
      <c r="IZ44" s="562"/>
      <c r="JA44" s="562"/>
      <c r="JB44" s="562"/>
      <c r="JC44" s="562"/>
      <c r="JD44" s="562"/>
      <c r="JE44" s="562"/>
      <c r="JF44" s="562"/>
      <c r="JG44" s="562"/>
      <c r="JH44" s="562"/>
      <c r="JI44" s="562"/>
      <c r="JJ44" s="562"/>
      <c r="JK44" s="562"/>
      <c r="JL44" s="562"/>
      <c r="JM44" s="562"/>
      <c r="JN44" s="562"/>
      <c r="JO44" s="562"/>
      <c r="JP44" s="562"/>
      <c r="JQ44" s="562"/>
      <c r="JR44" s="562"/>
      <c r="JS44" s="562"/>
      <c r="JT44" s="562"/>
      <c r="JU44" s="562"/>
      <c r="JV44" s="562"/>
      <c r="JW44" s="562"/>
      <c r="JX44" s="562"/>
      <c r="JY44" s="562"/>
      <c r="JZ44" s="562"/>
      <c r="KA44" s="562"/>
      <c r="KB44" s="562"/>
      <c r="KC44" s="562"/>
      <c r="KD44" s="562"/>
      <c r="KE44" s="562"/>
      <c r="KF44" s="562"/>
      <c r="KG44" s="562"/>
      <c r="KH44" s="562"/>
      <c r="KI44" s="562"/>
      <c r="KJ44" s="562"/>
      <c r="KK44" s="562"/>
      <c r="KL44" s="562"/>
      <c r="KM44" s="562"/>
      <c r="KN44" s="562"/>
      <c r="KO44" s="562"/>
      <c r="KP44" s="562"/>
      <c r="KQ44" s="562"/>
      <c r="KR44" s="562"/>
      <c r="KS44" s="562"/>
      <c r="KT44" s="562"/>
      <c r="KU44" s="562"/>
      <c r="KV44" s="562"/>
      <c r="KW44" s="562"/>
      <c r="KX44" s="562"/>
      <c r="KY44" s="562"/>
      <c r="KZ44" s="562"/>
      <c r="LA44" s="562"/>
      <c r="LB44" s="562"/>
      <c r="LC44" s="562"/>
      <c r="LD44" s="562"/>
      <c r="LE44" s="562"/>
      <c r="LF44" s="562"/>
      <c r="LG44" s="562"/>
      <c r="LH44" s="562"/>
      <c r="LI44" s="562"/>
      <c r="LJ44" s="562"/>
      <c r="LK44" s="562"/>
      <c r="LL44" s="562"/>
      <c r="LM44" s="562"/>
      <c r="LN44" s="562"/>
      <c r="LO44" s="562"/>
      <c r="LP44" s="562"/>
      <c r="LQ44" s="562"/>
      <c r="LR44" s="562"/>
      <c r="LS44" s="562"/>
      <c r="LT44" s="562"/>
      <c r="LU44" s="562"/>
      <c r="LV44" s="562"/>
      <c r="LW44" s="562"/>
      <c r="LX44" s="562"/>
      <c r="LY44" s="562"/>
      <c r="LZ44" s="562"/>
      <c r="MA44" s="562"/>
      <c r="MB44" s="562"/>
      <c r="MC44" s="562"/>
      <c r="MD44" s="562"/>
      <c r="ME44" s="562"/>
      <c r="MF44" s="562"/>
      <c r="MG44" s="562"/>
      <c r="MH44" s="562"/>
      <c r="MI44" s="562"/>
      <c r="MJ44" s="562"/>
      <c r="MK44" s="562"/>
      <c r="ML44" s="562"/>
      <c r="MM44" s="562"/>
      <c r="MN44" s="562"/>
      <c r="MO44" s="562"/>
      <c r="MP44" s="562"/>
      <c r="MQ44" s="562"/>
      <c r="MR44" s="562"/>
      <c r="MS44" s="562"/>
      <c r="MT44" s="562"/>
    </row>
    <row r="45" spans="1:358" s="510" customFormat="1">
      <c r="A45" s="565"/>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c r="BJ45" s="563"/>
      <c r="BK45" s="563"/>
      <c r="BL45" s="563"/>
      <c r="BM45" s="563"/>
      <c r="BN45" s="563"/>
      <c r="BO45" s="563"/>
      <c r="BP45" s="563"/>
      <c r="BQ45" s="563"/>
      <c r="BR45" s="563"/>
      <c r="BS45" s="563"/>
      <c r="BT45" s="563"/>
      <c r="BU45" s="563"/>
      <c r="BV45" s="563"/>
      <c r="BW45" s="563"/>
      <c r="BX45" s="563"/>
      <c r="BY45" s="563"/>
      <c r="BZ45" s="563"/>
      <c r="CA45" s="563"/>
      <c r="CB45" s="563"/>
      <c r="CC45" s="563"/>
      <c r="CD45" s="563"/>
      <c r="CE45" s="563"/>
      <c r="CF45" s="563"/>
      <c r="CG45" s="563"/>
      <c r="CH45" s="563"/>
      <c r="CI45" s="563"/>
      <c r="CJ45" s="563"/>
      <c r="CK45" s="563"/>
      <c r="CL45" s="563"/>
      <c r="CM45" s="563"/>
      <c r="CN45" s="563"/>
      <c r="CO45" s="563"/>
      <c r="CP45" s="563"/>
      <c r="CQ45" s="563"/>
      <c r="CR45" s="563"/>
      <c r="CS45" s="563"/>
      <c r="CT45" s="563"/>
      <c r="CU45" s="563"/>
      <c r="CV45" s="563"/>
      <c r="CW45" s="563"/>
      <c r="CX45" s="563"/>
      <c r="CY45" s="563"/>
      <c r="CZ45" s="563"/>
      <c r="DA45" s="563"/>
      <c r="DB45" s="563"/>
      <c r="DC45" s="563"/>
      <c r="DD45" s="563"/>
      <c r="DE45" s="563"/>
      <c r="DF45" s="563"/>
      <c r="DG45" s="563"/>
      <c r="DH45" s="563"/>
      <c r="DI45" s="563"/>
      <c r="DJ45" s="563"/>
      <c r="DK45" s="563"/>
      <c r="DL45" s="563"/>
      <c r="DM45" s="563"/>
      <c r="DN45" s="563"/>
      <c r="DO45" s="563"/>
      <c r="DP45" s="563"/>
      <c r="DQ45" s="563"/>
      <c r="DR45" s="563"/>
      <c r="DS45" s="563"/>
      <c r="DT45" s="563"/>
      <c r="DU45" s="563"/>
      <c r="DV45" s="563"/>
      <c r="DW45" s="563"/>
      <c r="DX45" s="563"/>
      <c r="DY45" s="563"/>
      <c r="DZ45" s="563"/>
      <c r="EA45" s="563"/>
      <c r="EB45" s="563"/>
      <c r="EC45" s="563"/>
      <c r="ED45" s="563"/>
      <c r="EE45" s="563"/>
      <c r="EF45" s="563"/>
      <c r="EG45" s="563"/>
      <c r="EH45" s="563"/>
      <c r="EI45" s="563"/>
      <c r="EJ45" s="563"/>
      <c r="EK45" s="563"/>
      <c r="EL45" s="563"/>
      <c r="EM45" s="563"/>
      <c r="EN45" s="563"/>
      <c r="EO45" s="563"/>
      <c r="EP45" s="563"/>
      <c r="EQ45" s="563"/>
      <c r="ER45" s="563"/>
      <c r="ES45" s="563"/>
      <c r="ET45" s="563"/>
      <c r="EU45" s="563"/>
      <c r="EV45" s="563"/>
      <c r="EW45" s="563"/>
      <c r="EX45" s="563"/>
      <c r="EY45" s="563"/>
      <c r="EZ45" s="563"/>
      <c r="FA45" s="563"/>
      <c r="FB45" s="563"/>
      <c r="FC45" s="563"/>
      <c r="FD45" s="563"/>
      <c r="FE45" s="563"/>
      <c r="FF45" s="563"/>
      <c r="FG45" s="563"/>
      <c r="FH45" s="563"/>
      <c r="FI45" s="563"/>
      <c r="FJ45" s="563"/>
      <c r="FK45" s="563"/>
      <c r="FL45" s="563"/>
      <c r="FM45" s="563"/>
      <c r="FN45" s="563"/>
      <c r="FO45" s="563"/>
      <c r="FP45" s="563"/>
      <c r="FQ45" s="563"/>
      <c r="FR45" s="563"/>
      <c r="FS45" s="563"/>
      <c r="FT45" s="563"/>
      <c r="FU45" s="563"/>
      <c r="FV45" s="563"/>
      <c r="FW45" s="563"/>
      <c r="FX45" s="563"/>
      <c r="FY45" s="563"/>
      <c r="FZ45" s="563"/>
      <c r="GA45" s="563"/>
      <c r="GB45" s="563"/>
      <c r="GC45" s="563"/>
      <c r="GD45" s="563"/>
      <c r="GE45" s="563"/>
      <c r="GF45" s="563"/>
      <c r="GG45" s="563"/>
      <c r="GH45" s="563"/>
      <c r="GI45" s="563"/>
      <c r="GJ45" s="563"/>
      <c r="GK45" s="563"/>
      <c r="GL45" s="563"/>
      <c r="GM45" s="563"/>
      <c r="GN45" s="563"/>
      <c r="GO45" s="563"/>
      <c r="GP45" s="563"/>
      <c r="GQ45" s="563"/>
      <c r="GR45" s="563"/>
      <c r="GS45" s="563"/>
      <c r="GT45" s="563"/>
      <c r="GU45" s="563"/>
      <c r="GV45" s="563"/>
      <c r="GW45" s="563"/>
      <c r="GX45" s="563"/>
      <c r="GY45" s="563"/>
      <c r="GZ45" s="563"/>
      <c r="HA45" s="563"/>
      <c r="HB45" s="563"/>
      <c r="HC45" s="563"/>
      <c r="HD45" s="563"/>
      <c r="HE45" s="563"/>
      <c r="HF45" s="563"/>
      <c r="HG45" s="563"/>
      <c r="HH45" s="563"/>
      <c r="HI45" s="563"/>
      <c r="HJ45" s="563"/>
      <c r="HK45" s="563"/>
      <c r="HL45" s="563"/>
      <c r="HM45" s="563"/>
      <c r="HN45" s="563"/>
      <c r="HO45" s="563"/>
      <c r="HP45" s="563"/>
      <c r="HQ45" s="563"/>
      <c r="HR45" s="563"/>
      <c r="HS45" s="563"/>
      <c r="HT45" s="563"/>
      <c r="HU45" s="563"/>
      <c r="HV45" s="563"/>
      <c r="HW45" s="563"/>
      <c r="HX45" s="563"/>
      <c r="HY45" s="563"/>
      <c r="HZ45" s="563"/>
      <c r="IA45" s="563"/>
      <c r="IB45" s="563"/>
      <c r="IC45" s="563"/>
      <c r="ID45" s="563"/>
      <c r="IE45" s="563"/>
      <c r="IF45" s="563"/>
      <c r="IG45" s="563"/>
      <c r="IH45" s="563"/>
      <c r="II45" s="563"/>
      <c r="IJ45" s="563"/>
      <c r="IK45" s="563"/>
      <c r="IL45" s="563"/>
      <c r="IM45" s="563"/>
      <c r="IN45" s="563"/>
      <c r="IO45" s="563"/>
      <c r="IP45" s="563"/>
      <c r="IQ45" s="563"/>
      <c r="IR45" s="563"/>
      <c r="IS45" s="563"/>
      <c r="IT45" s="563"/>
      <c r="IU45" s="563"/>
      <c r="IV45" s="563"/>
      <c r="IW45" s="563"/>
      <c r="IX45" s="563"/>
      <c r="IY45" s="563"/>
      <c r="IZ45" s="563"/>
      <c r="JA45" s="563"/>
      <c r="JB45" s="563"/>
      <c r="JC45" s="563"/>
      <c r="JD45" s="563"/>
      <c r="JE45" s="563"/>
      <c r="JF45" s="563"/>
      <c r="JG45" s="563"/>
      <c r="JH45" s="563"/>
      <c r="JI45" s="563"/>
      <c r="JJ45" s="563"/>
      <c r="JK45" s="563"/>
      <c r="JL45" s="563"/>
      <c r="JM45" s="563"/>
      <c r="JN45" s="563"/>
      <c r="JO45" s="563"/>
      <c r="JP45" s="563"/>
      <c r="JQ45" s="563"/>
      <c r="JR45" s="563"/>
      <c r="JS45" s="563"/>
      <c r="JT45" s="563"/>
      <c r="JU45" s="563"/>
      <c r="JV45" s="563"/>
      <c r="JW45" s="563"/>
      <c r="JX45" s="563"/>
      <c r="JY45" s="563"/>
      <c r="JZ45" s="563"/>
      <c r="KA45" s="563"/>
      <c r="KB45" s="563"/>
      <c r="KC45" s="563"/>
      <c r="KD45" s="563"/>
      <c r="KE45" s="563"/>
      <c r="KF45" s="563"/>
      <c r="KG45" s="563"/>
      <c r="KH45" s="563"/>
      <c r="KI45" s="563"/>
      <c r="KJ45" s="563"/>
      <c r="KK45" s="563"/>
      <c r="KL45" s="563"/>
      <c r="KM45" s="563"/>
      <c r="KN45" s="563"/>
      <c r="KO45" s="563"/>
      <c r="KP45" s="563"/>
      <c r="KQ45" s="563"/>
      <c r="KR45" s="563"/>
      <c r="KS45" s="563"/>
      <c r="KT45" s="563"/>
      <c r="KU45" s="563"/>
      <c r="KV45" s="563"/>
      <c r="KW45" s="563"/>
      <c r="KX45" s="563"/>
      <c r="KY45" s="563"/>
      <c r="KZ45" s="563"/>
      <c r="LA45" s="563"/>
      <c r="LB45" s="563"/>
      <c r="LC45" s="563"/>
      <c r="LD45" s="563"/>
      <c r="LE45" s="563"/>
      <c r="LF45" s="563"/>
      <c r="LG45" s="563"/>
      <c r="LH45" s="563"/>
      <c r="LI45" s="563"/>
      <c r="LJ45" s="563"/>
      <c r="LK45" s="563"/>
      <c r="LL45" s="563"/>
      <c r="LM45" s="563"/>
      <c r="LN45" s="563"/>
      <c r="LO45" s="563"/>
      <c r="LP45" s="563"/>
      <c r="LQ45" s="563"/>
      <c r="LR45" s="563"/>
      <c r="LS45" s="563"/>
      <c r="LT45" s="563"/>
      <c r="LU45" s="563"/>
      <c r="LV45" s="563"/>
      <c r="LW45" s="563"/>
      <c r="LX45" s="563"/>
      <c r="LY45" s="563"/>
      <c r="LZ45" s="563"/>
      <c r="MA45" s="563"/>
      <c r="MB45" s="563"/>
      <c r="MC45" s="563"/>
      <c r="MD45" s="563"/>
      <c r="ME45" s="563"/>
      <c r="MF45" s="563"/>
      <c r="MG45" s="563"/>
      <c r="MH45" s="563"/>
      <c r="MI45" s="563"/>
      <c r="MJ45" s="563"/>
      <c r="MK45" s="563"/>
      <c r="ML45" s="563"/>
      <c r="MM45" s="563"/>
      <c r="MN45" s="563"/>
      <c r="MO45" s="563"/>
      <c r="MP45" s="563"/>
      <c r="MQ45" s="563"/>
      <c r="MR45" s="563"/>
      <c r="MS45" s="563"/>
      <c r="MT45" s="563"/>
    </row>
    <row r="46" spans="1:358" s="510" customFormat="1">
      <c r="A46" s="565"/>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c r="CZ46" s="562"/>
      <c r="DA46" s="562"/>
      <c r="DB46" s="562"/>
      <c r="DC46" s="562"/>
      <c r="DD46" s="562"/>
      <c r="DE46" s="562"/>
      <c r="DF46" s="562"/>
      <c r="DG46" s="562"/>
      <c r="DH46" s="562"/>
      <c r="DI46" s="562"/>
      <c r="DJ46" s="562"/>
      <c r="DK46" s="562"/>
      <c r="DL46" s="562"/>
      <c r="DM46" s="562"/>
      <c r="DN46" s="562"/>
      <c r="DO46" s="562"/>
      <c r="DP46" s="562"/>
      <c r="DQ46" s="562"/>
      <c r="DR46" s="562"/>
      <c r="DS46" s="562"/>
      <c r="DT46" s="562"/>
      <c r="DU46" s="562"/>
      <c r="DV46" s="562"/>
      <c r="DW46" s="562"/>
      <c r="DX46" s="562"/>
      <c r="DY46" s="562"/>
      <c r="DZ46" s="562"/>
      <c r="EA46" s="562"/>
      <c r="EB46" s="562"/>
      <c r="EC46" s="562"/>
      <c r="ED46" s="562"/>
      <c r="EE46" s="562"/>
      <c r="EF46" s="562"/>
      <c r="EG46" s="562"/>
      <c r="EH46" s="562"/>
      <c r="EI46" s="562"/>
      <c r="EJ46" s="562"/>
      <c r="EK46" s="562"/>
      <c r="EL46" s="562"/>
      <c r="EM46" s="562"/>
      <c r="EN46" s="562"/>
      <c r="EO46" s="562"/>
      <c r="EP46" s="562"/>
      <c r="EQ46" s="562"/>
      <c r="ER46" s="562"/>
      <c r="ES46" s="562"/>
      <c r="ET46" s="562"/>
      <c r="EU46" s="562"/>
      <c r="EV46" s="562"/>
      <c r="EW46" s="562"/>
      <c r="EX46" s="562"/>
      <c r="EY46" s="562"/>
      <c r="EZ46" s="562"/>
      <c r="FA46" s="562"/>
      <c r="FB46" s="562"/>
      <c r="FC46" s="562"/>
      <c r="FD46" s="562"/>
      <c r="FE46" s="562"/>
      <c r="FF46" s="562"/>
      <c r="FG46" s="562"/>
      <c r="FH46" s="562"/>
      <c r="FI46" s="562"/>
      <c r="FJ46" s="562"/>
      <c r="FK46" s="562"/>
      <c r="FL46" s="562"/>
      <c r="FM46" s="562"/>
      <c r="FN46" s="562"/>
      <c r="FO46" s="562"/>
      <c r="FP46" s="562"/>
      <c r="FQ46" s="562"/>
      <c r="FR46" s="562"/>
      <c r="FS46" s="562"/>
      <c r="FT46" s="562"/>
      <c r="FU46" s="562"/>
      <c r="FV46" s="562"/>
      <c r="FW46" s="562"/>
      <c r="FX46" s="562"/>
      <c r="FY46" s="562"/>
      <c r="FZ46" s="562"/>
      <c r="GA46" s="562"/>
      <c r="GB46" s="562"/>
      <c r="GC46" s="562"/>
      <c r="GD46" s="562"/>
      <c r="GE46" s="562"/>
      <c r="GF46" s="562"/>
      <c r="GG46" s="562"/>
      <c r="GH46" s="562"/>
      <c r="GI46" s="562"/>
      <c r="GJ46" s="562"/>
      <c r="GK46" s="562"/>
      <c r="GL46" s="562"/>
      <c r="GM46" s="562"/>
      <c r="GN46" s="562"/>
      <c r="GO46" s="562"/>
      <c r="GP46" s="562"/>
      <c r="GQ46" s="562"/>
      <c r="GR46" s="562"/>
      <c r="GS46" s="562"/>
      <c r="GT46" s="562"/>
      <c r="GU46" s="562"/>
      <c r="GV46" s="562"/>
      <c r="GW46" s="562"/>
      <c r="GX46" s="562"/>
      <c r="GY46" s="562"/>
      <c r="GZ46" s="562"/>
      <c r="HA46" s="562"/>
      <c r="HB46" s="562"/>
      <c r="HC46" s="562"/>
      <c r="HD46" s="562"/>
      <c r="HE46" s="562"/>
      <c r="HF46" s="562"/>
      <c r="HG46" s="562"/>
      <c r="HH46" s="562"/>
      <c r="HI46" s="562"/>
      <c r="HJ46" s="562"/>
      <c r="HK46" s="562"/>
      <c r="HL46" s="562"/>
      <c r="HM46" s="562"/>
      <c r="HN46" s="562"/>
      <c r="HO46" s="562"/>
      <c r="HP46" s="562"/>
      <c r="HQ46" s="562"/>
      <c r="HR46" s="562"/>
      <c r="HS46" s="562"/>
      <c r="HT46" s="562"/>
      <c r="HU46" s="562"/>
      <c r="HV46" s="562"/>
      <c r="HW46" s="562"/>
      <c r="HX46" s="562"/>
      <c r="HY46" s="562"/>
      <c r="HZ46" s="562"/>
      <c r="IA46" s="562"/>
      <c r="IB46" s="562"/>
      <c r="IC46" s="562"/>
      <c r="ID46" s="562"/>
      <c r="IE46" s="562"/>
      <c r="IF46" s="562"/>
      <c r="IG46" s="562"/>
      <c r="IH46" s="562"/>
      <c r="II46" s="562"/>
      <c r="IJ46" s="562"/>
      <c r="IK46" s="562"/>
      <c r="IL46" s="562"/>
      <c r="IM46" s="562"/>
      <c r="IN46" s="562"/>
      <c r="IO46" s="562"/>
      <c r="IP46" s="562"/>
      <c r="IQ46" s="562"/>
      <c r="IR46" s="562"/>
      <c r="IS46" s="562"/>
      <c r="IT46" s="562"/>
      <c r="IU46" s="562"/>
      <c r="IV46" s="562"/>
      <c r="IW46" s="562"/>
      <c r="IX46" s="562"/>
      <c r="IY46" s="562"/>
      <c r="IZ46" s="562"/>
      <c r="JA46" s="562"/>
      <c r="JB46" s="562"/>
      <c r="JC46" s="562"/>
      <c r="JD46" s="562"/>
      <c r="JE46" s="562"/>
      <c r="JF46" s="562"/>
      <c r="JG46" s="562"/>
      <c r="JH46" s="562"/>
      <c r="JI46" s="562"/>
      <c r="JJ46" s="562"/>
      <c r="JK46" s="562"/>
      <c r="JL46" s="562"/>
      <c r="JM46" s="562"/>
      <c r="JN46" s="562"/>
      <c r="JO46" s="562"/>
      <c r="JP46" s="562"/>
      <c r="JQ46" s="562"/>
      <c r="JR46" s="562"/>
      <c r="JS46" s="562"/>
      <c r="JT46" s="562"/>
      <c r="JU46" s="562"/>
      <c r="JV46" s="562"/>
      <c r="JW46" s="562"/>
      <c r="JX46" s="562"/>
      <c r="JY46" s="562"/>
      <c r="JZ46" s="562"/>
      <c r="KA46" s="562"/>
      <c r="KB46" s="562"/>
      <c r="KC46" s="562"/>
      <c r="KD46" s="562"/>
      <c r="KE46" s="562"/>
      <c r="KF46" s="562"/>
      <c r="KG46" s="562"/>
      <c r="KH46" s="562"/>
      <c r="KI46" s="562"/>
      <c r="KJ46" s="562"/>
      <c r="KK46" s="562"/>
      <c r="KL46" s="562"/>
      <c r="KM46" s="562"/>
      <c r="KN46" s="562"/>
      <c r="KO46" s="562"/>
      <c r="KP46" s="562"/>
      <c r="KQ46" s="562"/>
      <c r="KR46" s="562"/>
      <c r="KS46" s="562"/>
      <c r="KT46" s="562"/>
      <c r="KU46" s="562"/>
      <c r="KV46" s="562"/>
      <c r="KW46" s="562"/>
      <c r="KX46" s="562"/>
      <c r="KY46" s="562"/>
      <c r="KZ46" s="562"/>
      <c r="LA46" s="562"/>
      <c r="LB46" s="562"/>
      <c r="LC46" s="562"/>
      <c r="LD46" s="562"/>
      <c r="LE46" s="562"/>
      <c r="LF46" s="562"/>
      <c r="LG46" s="562"/>
      <c r="LH46" s="562"/>
      <c r="LI46" s="562"/>
      <c r="LJ46" s="562"/>
      <c r="LK46" s="562"/>
      <c r="LL46" s="562"/>
      <c r="LM46" s="562"/>
      <c r="LN46" s="562"/>
      <c r="LO46" s="562"/>
      <c r="LP46" s="562"/>
      <c r="LQ46" s="562"/>
      <c r="LR46" s="562"/>
      <c r="LS46" s="562"/>
      <c r="LT46" s="562"/>
      <c r="LU46" s="562"/>
      <c r="LV46" s="562"/>
      <c r="LW46" s="562"/>
      <c r="LX46" s="562"/>
      <c r="LY46" s="562"/>
      <c r="LZ46" s="562"/>
      <c r="MA46" s="562"/>
      <c r="MB46" s="562"/>
      <c r="MC46" s="562"/>
      <c r="MD46" s="562"/>
      <c r="ME46" s="562"/>
      <c r="MF46" s="562"/>
      <c r="MG46" s="562"/>
      <c r="MH46" s="562"/>
      <c r="MI46" s="562"/>
      <c r="MJ46" s="562"/>
      <c r="MK46" s="562"/>
      <c r="ML46" s="562"/>
      <c r="MM46" s="562"/>
      <c r="MN46" s="562"/>
      <c r="MO46" s="562"/>
      <c r="MP46" s="562"/>
      <c r="MQ46" s="562"/>
      <c r="MR46" s="562"/>
      <c r="MS46" s="562"/>
      <c r="MT46" s="562"/>
    </row>
    <row r="47" spans="1:358" s="510" customFormat="1">
      <c r="A47" s="565"/>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c r="BJ47" s="563"/>
      <c r="BK47" s="563"/>
      <c r="BL47" s="563"/>
      <c r="BM47" s="563"/>
      <c r="BN47" s="563"/>
      <c r="BO47" s="563"/>
      <c r="BP47" s="563"/>
      <c r="BQ47" s="563"/>
      <c r="BR47" s="563"/>
      <c r="BS47" s="563"/>
      <c r="BT47" s="563"/>
      <c r="BU47" s="563"/>
      <c r="BV47" s="563"/>
      <c r="BW47" s="563"/>
      <c r="BX47" s="563"/>
      <c r="BY47" s="563"/>
      <c r="BZ47" s="563"/>
      <c r="CA47" s="563"/>
      <c r="CB47" s="563"/>
      <c r="CC47" s="563"/>
      <c r="CD47" s="563"/>
      <c r="CE47" s="563"/>
      <c r="CF47" s="563"/>
      <c r="CG47" s="563"/>
      <c r="CH47" s="563"/>
      <c r="CI47" s="563"/>
      <c r="CJ47" s="563"/>
      <c r="CK47" s="563"/>
      <c r="CL47" s="563"/>
      <c r="CM47" s="563"/>
      <c r="CN47" s="563"/>
      <c r="CO47" s="563"/>
      <c r="CP47" s="563"/>
      <c r="CQ47" s="563"/>
      <c r="CR47" s="563"/>
      <c r="CS47" s="563"/>
      <c r="CT47" s="563"/>
      <c r="CU47" s="563"/>
      <c r="CV47" s="563"/>
      <c r="CW47" s="563"/>
      <c r="CX47" s="563"/>
      <c r="CY47" s="563"/>
      <c r="CZ47" s="563"/>
      <c r="DA47" s="563"/>
      <c r="DB47" s="563"/>
      <c r="DC47" s="563"/>
      <c r="DD47" s="563"/>
      <c r="DE47" s="563"/>
      <c r="DF47" s="563"/>
      <c r="DG47" s="563"/>
      <c r="DH47" s="563"/>
      <c r="DI47" s="563"/>
      <c r="DJ47" s="563"/>
      <c r="DK47" s="563"/>
      <c r="DL47" s="563"/>
      <c r="DM47" s="563"/>
      <c r="DN47" s="563"/>
      <c r="DO47" s="563"/>
      <c r="DP47" s="563"/>
      <c r="DQ47" s="563"/>
      <c r="DR47" s="563"/>
      <c r="DS47" s="563"/>
      <c r="DT47" s="563"/>
      <c r="DU47" s="563"/>
      <c r="DV47" s="563"/>
      <c r="DW47" s="563"/>
      <c r="DX47" s="563"/>
      <c r="DY47" s="563"/>
      <c r="DZ47" s="563"/>
      <c r="EA47" s="563"/>
      <c r="EB47" s="563"/>
      <c r="EC47" s="563"/>
      <c r="ED47" s="563"/>
      <c r="EE47" s="563"/>
      <c r="EF47" s="563"/>
      <c r="EG47" s="563"/>
      <c r="EH47" s="563"/>
      <c r="EI47" s="563"/>
      <c r="EJ47" s="563"/>
      <c r="EK47" s="563"/>
      <c r="EL47" s="563"/>
      <c r="EM47" s="563"/>
      <c r="EN47" s="563"/>
      <c r="EO47" s="563"/>
      <c r="EP47" s="563"/>
      <c r="EQ47" s="563"/>
      <c r="ER47" s="563"/>
      <c r="ES47" s="563"/>
      <c r="ET47" s="563"/>
      <c r="EU47" s="563"/>
      <c r="EV47" s="563"/>
      <c r="EW47" s="563"/>
      <c r="EX47" s="563"/>
      <c r="EY47" s="563"/>
      <c r="EZ47" s="563"/>
      <c r="FA47" s="563"/>
      <c r="FB47" s="563"/>
      <c r="FC47" s="563"/>
      <c r="FD47" s="563"/>
      <c r="FE47" s="563"/>
      <c r="FF47" s="563"/>
      <c r="FG47" s="563"/>
      <c r="FH47" s="563"/>
      <c r="FI47" s="563"/>
      <c r="FJ47" s="563"/>
      <c r="FK47" s="563"/>
      <c r="FL47" s="563"/>
      <c r="FM47" s="563"/>
      <c r="FN47" s="563"/>
      <c r="FO47" s="563"/>
      <c r="FP47" s="563"/>
      <c r="FQ47" s="563"/>
      <c r="FR47" s="563"/>
      <c r="FS47" s="563"/>
      <c r="FT47" s="563"/>
      <c r="FU47" s="563"/>
      <c r="FV47" s="563"/>
      <c r="FW47" s="563"/>
      <c r="FX47" s="563"/>
      <c r="FY47" s="563"/>
      <c r="FZ47" s="563"/>
      <c r="GA47" s="563"/>
      <c r="GB47" s="563"/>
      <c r="GC47" s="563"/>
      <c r="GD47" s="563"/>
      <c r="GE47" s="563"/>
      <c r="GF47" s="563"/>
      <c r="GG47" s="563"/>
      <c r="GH47" s="563"/>
      <c r="GI47" s="563"/>
      <c r="GJ47" s="563"/>
      <c r="GK47" s="563"/>
      <c r="GL47" s="563"/>
      <c r="GM47" s="563"/>
      <c r="GN47" s="563"/>
      <c r="GO47" s="563"/>
      <c r="GP47" s="563"/>
      <c r="GQ47" s="563"/>
      <c r="GR47" s="563"/>
      <c r="GS47" s="563"/>
      <c r="GT47" s="563"/>
      <c r="GU47" s="563"/>
      <c r="GV47" s="563"/>
      <c r="GW47" s="563"/>
      <c r="GX47" s="563"/>
      <c r="GY47" s="563"/>
      <c r="GZ47" s="563"/>
      <c r="HA47" s="563"/>
      <c r="HB47" s="563"/>
      <c r="HC47" s="563"/>
      <c r="HD47" s="563"/>
      <c r="HE47" s="563"/>
      <c r="HF47" s="563"/>
      <c r="HG47" s="563"/>
      <c r="HH47" s="563"/>
      <c r="HI47" s="563"/>
      <c r="HJ47" s="563"/>
      <c r="HK47" s="563"/>
      <c r="HL47" s="563"/>
      <c r="HM47" s="563"/>
      <c r="HN47" s="563"/>
      <c r="HO47" s="563"/>
      <c r="HP47" s="563"/>
      <c r="HQ47" s="563"/>
      <c r="HR47" s="563"/>
      <c r="HS47" s="563"/>
      <c r="HT47" s="563"/>
      <c r="HU47" s="563"/>
      <c r="HV47" s="563"/>
      <c r="HW47" s="563"/>
      <c r="HX47" s="563"/>
      <c r="HY47" s="563"/>
      <c r="HZ47" s="563"/>
      <c r="IA47" s="563"/>
      <c r="IB47" s="563"/>
      <c r="IC47" s="563"/>
      <c r="ID47" s="563"/>
      <c r="IE47" s="563"/>
      <c r="IF47" s="563"/>
      <c r="IG47" s="563"/>
      <c r="IH47" s="563"/>
      <c r="II47" s="563"/>
      <c r="IJ47" s="563"/>
      <c r="IK47" s="563"/>
      <c r="IL47" s="563"/>
      <c r="IM47" s="563"/>
      <c r="IN47" s="563"/>
      <c r="IO47" s="563"/>
      <c r="IP47" s="563"/>
      <c r="IQ47" s="563"/>
      <c r="IR47" s="563"/>
      <c r="IS47" s="563"/>
      <c r="IT47" s="563"/>
      <c r="IU47" s="563"/>
      <c r="IV47" s="563"/>
      <c r="IW47" s="563"/>
      <c r="IX47" s="563"/>
      <c r="IY47" s="563"/>
      <c r="IZ47" s="563"/>
      <c r="JA47" s="563"/>
      <c r="JB47" s="563"/>
      <c r="JC47" s="563"/>
      <c r="JD47" s="563"/>
      <c r="JE47" s="563"/>
      <c r="JF47" s="563"/>
      <c r="JG47" s="563"/>
      <c r="JH47" s="563"/>
      <c r="JI47" s="563"/>
      <c r="JJ47" s="563"/>
      <c r="JK47" s="563"/>
      <c r="JL47" s="563"/>
      <c r="JM47" s="563"/>
      <c r="JN47" s="563"/>
      <c r="JO47" s="563"/>
      <c r="JP47" s="563"/>
      <c r="JQ47" s="563"/>
      <c r="JR47" s="563"/>
      <c r="JS47" s="563"/>
      <c r="JT47" s="563"/>
      <c r="JU47" s="563"/>
      <c r="JV47" s="563"/>
      <c r="JW47" s="563"/>
      <c r="JX47" s="563"/>
      <c r="JY47" s="563"/>
      <c r="JZ47" s="563"/>
      <c r="KA47" s="563"/>
      <c r="KB47" s="563"/>
      <c r="KC47" s="563"/>
      <c r="KD47" s="563"/>
      <c r="KE47" s="563"/>
      <c r="KF47" s="563"/>
      <c r="KG47" s="563"/>
      <c r="KH47" s="563"/>
      <c r="KI47" s="563"/>
      <c r="KJ47" s="563"/>
      <c r="KK47" s="563"/>
      <c r="KL47" s="563"/>
      <c r="KM47" s="563"/>
      <c r="KN47" s="563"/>
      <c r="KO47" s="563"/>
      <c r="KP47" s="563"/>
      <c r="KQ47" s="563"/>
      <c r="KR47" s="563"/>
      <c r="KS47" s="563"/>
      <c r="KT47" s="563"/>
      <c r="KU47" s="563"/>
      <c r="KV47" s="563"/>
      <c r="KW47" s="563"/>
      <c r="KX47" s="563"/>
      <c r="KY47" s="563"/>
      <c r="KZ47" s="563"/>
      <c r="LA47" s="563"/>
      <c r="LB47" s="563"/>
      <c r="LC47" s="563"/>
      <c r="LD47" s="563"/>
      <c r="LE47" s="563"/>
      <c r="LF47" s="563"/>
      <c r="LG47" s="563"/>
      <c r="LH47" s="563"/>
      <c r="LI47" s="563"/>
      <c r="LJ47" s="563"/>
      <c r="LK47" s="563"/>
      <c r="LL47" s="563"/>
      <c r="LM47" s="563"/>
      <c r="LN47" s="563"/>
      <c r="LO47" s="563"/>
      <c r="LP47" s="563"/>
      <c r="LQ47" s="563"/>
      <c r="LR47" s="563"/>
      <c r="LS47" s="563"/>
      <c r="LT47" s="563"/>
      <c r="LU47" s="563"/>
      <c r="LV47" s="563"/>
      <c r="LW47" s="563"/>
      <c r="LX47" s="563"/>
      <c r="LY47" s="563"/>
      <c r="LZ47" s="563"/>
      <c r="MA47" s="563"/>
      <c r="MB47" s="563"/>
      <c r="MC47" s="563"/>
      <c r="MD47" s="563"/>
      <c r="ME47" s="563"/>
      <c r="MF47" s="563"/>
      <c r="MG47" s="563"/>
      <c r="MH47" s="563"/>
      <c r="MI47" s="563"/>
      <c r="MJ47" s="563"/>
      <c r="MK47" s="563"/>
      <c r="ML47" s="563"/>
      <c r="MM47" s="563"/>
      <c r="MN47" s="563"/>
      <c r="MO47" s="563"/>
      <c r="MP47" s="563"/>
      <c r="MQ47" s="563"/>
      <c r="MR47" s="563"/>
      <c r="MS47" s="563"/>
      <c r="MT47" s="563"/>
    </row>
    <row r="48" spans="1:358" s="510" customFormat="1">
      <c r="A48" s="565"/>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row>
    <row r="49" spans="1:358" s="510" customFormat="1">
      <c r="A49" s="565"/>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c r="BJ49" s="563"/>
      <c r="BK49" s="563"/>
      <c r="BL49" s="563"/>
      <c r="BM49" s="563"/>
      <c r="BN49" s="563"/>
      <c r="BO49" s="563"/>
      <c r="BP49" s="563"/>
      <c r="BQ49" s="563"/>
      <c r="BR49" s="563"/>
      <c r="BS49" s="563"/>
      <c r="BT49" s="563"/>
      <c r="BU49" s="563"/>
      <c r="BV49" s="563"/>
      <c r="BW49" s="563"/>
      <c r="BX49" s="563"/>
      <c r="BY49" s="563"/>
      <c r="BZ49" s="563"/>
      <c r="CA49" s="563"/>
      <c r="CB49" s="563"/>
      <c r="CC49" s="563"/>
      <c r="CD49" s="563"/>
      <c r="CE49" s="563"/>
      <c r="CF49" s="563"/>
      <c r="CG49" s="563"/>
      <c r="CH49" s="563"/>
      <c r="CI49" s="563"/>
      <c r="CJ49" s="563"/>
      <c r="CK49" s="563"/>
      <c r="CL49" s="563"/>
      <c r="CM49" s="563"/>
      <c r="CN49" s="563"/>
      <c r="CO49" s="563"/>
      <c r="CP49" s="563"/>
      <c r="CQ49" s="563"/>
      <c r="CR49" s="563"/>
      <c r="CS49" s="563"/>
      <c r="CT49" s="563"/>
      <c r="CU49" s="563"/>
      <c r="CV49" s="563"/>
      <c r="CW49" s="563"/>
      <c r="CX49" s="563"/>
      <c r="CY49" s="563"/>
      <c r="CZ49" s="563"/>
      <c r="DA49" s="563"/>
      <c r="DB49" s="563"/>
      <c r="DC49" s="563"/>
      <c r="DD49" s="563"/>
      <c r="DE49" s="563"/>
      <c r="DF49" s="563"/>
      <c r="DG49" s="563"/>
      <c r="DH49" s="563"/>
      <c r="DI49" s="563"/>
      <c r="DJ49" s="563"/>
      <c r="DK49" s="563"/>
      <c r="DL49" s="563"/>
      <c r="DM49" s="563"/>
      <c r="DN49" s="563"/>
      <c r="DO49" s="563"/>
      <c r="DP49" s="563"/>
      <c r="DQ49" s="563"/>
      <c r="DR49" s="563"/>
      <c r="DS49" s="563"/>
      <c r="DT49" s="563"/>
      <c r="DU49" s="563"/>
      <c r="DV49" s="563"/>
      <c r="DW49" s="563"/>
      <c r="DX49" s="563"/>
      <c r="DY49" s="563"/>
      <c r="DZ49" s="563"/>
      <c r="EA49" s="563"/>
      <c r="EB49" s="563"/>
      <c r="EC49" s="563"/>
      <c r="ED49" s="563"/>
      <c r="EE49" s="563"/>
      <c r="EF49" s="563"/>
      <c r="EG49" s="563"/>
      <c r="EH49" s="563"/>
      <c r="EI49" s="563"/>
      <c r="EJ49" s="563"/>
      <c r="EK49" s="563"/>
      <c r="EL49" s="563"/>
      <c r="EM49" s="563"/>
      <c r="EN49" s="563"/>
      <c r="EO49" s="563"/>
      <c r="EP49" s="563"/>
      <c r="EQ49" s="563"/>
      <c r="ER49" s="563"/>
      <c r="ES49" s="563"/>
      <c r="ET49" s="563"/>
      <c r="EU49" s="563"/>
      <c r="EV49" s="563"/>
      <c r="EW49" s="563"/>
      <c r="EX49" s="563"/>
      <c r="EY49" s="563"/>
      <c r="EZ49" s="563"/>
      <c r="FA49" s="563"/>
      <c r="FB49" s="563"/>
      <c r="FC49" s="563"/>
      <c r="FD49" s="563"/>
      <c r="FE49" s="563"/>
      <c r="FF49" s="563"/>
      <c r="FG49" s="563"/>
      <c r="FH49" s="563"/>
      <c r="FI49" s="563"/>
      <c r="FJ49" s="563"/>
      <c r="FK49" s="563"/>
      <c r="FL49" s="563"/>
      <c r="FM49" s="563"/>
      <c r="FN49" s="563"/>
      <c r="FO49" s="563"/>
      <c r="FP49" s="563"/>
      <c r="FQ49" s="563"/>
      <c r="FR49" s="563"/>
      <c r="FS49" s="563"/>
      <c r="FT49" s="563"/>
      <c r="FU49" s="563"/>
      <c r="FV49" s="563"/>
      <c r="FW49" s="563"/>
      <c r="FX49" s="563"/>
      <c r="FY49" s="563"/>
      <c r="FZ49" s="563"/>
      <c r="GA49" s="563"/>
      <c r="GB49" s="563"/>
      <c r="GC49" s="563"/>
      <c r="GD49" s="563"/>
      <c r="GE49" s="563"/>
      <c r="GF49" s="563"/>
      <c r="GG49" s="563"/>
      <c r="GH49" s="563"/>
      <c r="GI49" s="563"/>
      <c r="GJ49" s="563"/>
      <c r="GK49" s="563"/>
      <c r="GL49" s="563"/>
      <c r="GM49" s="563"/>
      <c r="GN49" s="563"/>
      <c r="GO49" s="563"/>
      <c r="GP49" s="563"/>
      <c r="GQ49" s="563"/>
      <c r="GR49" s="563"/>
      <c r="GS49" s="563"/>
      <c r="GT49" s="563"/>
      <c r="GU49" s="563"/>
      <c r="GV49" s="563"/>
      <c r="GW49" s="563"/>
      <c r="GX49" s="563"/>
      <c r="GY49" s="563"/>
      <c r="GZ49" s="563"/>
      <c r="HA49" s="563"/>
      <c r="HB49" s="563"/>
      <c r="HC49" s="563"/>
      <c r="HD49" s="563"/>
      <c r="HE49" s="563"/>
      <c r="HF49" s="563"/>
      <c r="HG49" s="563"/>
      <c r="HH49" s="563"/>
      <c r="HI49" s="563"/>
      <c r="HJ49" s="563"/>
      <c r="HK49" s="563"/>
      <c r="HL49" s="563"/>
      <c r="HM49" s="563"/>
      <c r="HN49" s="563"/>
      <c r="HO49" s="563"/>
      <c r="HP49" s="563"/>
      <c r="HQ49" s="563"/>
      <c r="HR49" s="563"/>
      <c r="HS49" s="563"/>
      <c r="HT49" s="563"/>
      <c r="HU49" s="563"/>
      <c r="HV49" s="563"/>
      <c r="HW49" s="563"/>
      <c r="HX49" s="563"/>
      <c r="HY49" s="563"/>
      <c r="HZ49" s="563"/>
      <c r="IA49" s="563"/>
      <c r="IB49" s="563"/>
      <c r="IC49" s="563"/>
      <c r="ID49" s="563"/>
      <c r="IE49" s="563"/>
      <c r="IF49" s="563"/>
      <c r="IG49" s="563"/>
      <c r="IH49" s="563"/>
      <c r="II49" s="563"/>
      <c r="IJ49" s="563"/>
      <c r="IK49" s="563"/>
      <c r="IL49" s="563"/>
      <c r="IM49" s="563"/>
      <c r="IN49" s="563"/>
      <c r="IO49" s="563"/>
      <c r="IP49" s="563"/>
      <c r="IQ49" s="563"/>
      <c r="IR49" s="563"/>
      <c r="IS49" s="563"/>
      <c r="IT49" s="563"/>
      <c r="IU49" s="563"/>
      <c r="IV49" s="563"/>
      <c r="IW49" s="563"/>
      <c r="IX49" s="563"/>
      <c r="IY49" s="563"/>
      <c r="IZ49" s="563"/>
      <c r="JA49" s="563"/>
      <c r="JB49" s="563"/>
      <c r="JC49" s="563"/>
      <c r="JD49" s="563"/>
      <c r="JE49" s="563"/>
      <c r="JF49" s="563"/>
      <c r="JG49" s="563"/>
      <c r="JH49" s="563"/>
      <c r="JI49" s="563"/>
      <c r="JJ49" s="563"/>
      <c r="JK49" s="563"/>
      <c r="JL49" s="563"/>
      <c r="JM49" s="563"/>
      <c r="JN49" s="563"/>
      <c r="JO49" s="563"/>
      <c r="JP49" s="563"/>
      <c r="JQ49" s="563"/>
      <c r="JR49" s="563"/>
      <c r="JS49" s="563"/>
      <c r="JT49" s="563"/>
      <c r="JU49" s="563"/>
      <c r="JV49" s="563"/>
      <c r="JW49" s="563"/>
      <c r="JX49" s="563"/>
      <c r="JY49" s="563"/>
      <c r="JZ49" s="563"/>
      <c r="KA49" s="563"/>
      <c r="KB49" s="563"/>
      <c r="KC49" s="563"/>
      <c r="KD49" s="563"/>
      <c r="KE49" s="563"/>
      <c r="KF49" s="563"/>
      <c r="KG49" s="563"/>
      <c r="KH49" s="563"/>
      <c r="KI49" s="563"/>
      <c r="KJ49" s="563"/>
      <c r="KK49" s="563"/>
      <c r="KL49" s="563"/>
      <c r="KM49" s="563"/>
      <c r="KN49" s="563"/>
      <c r="KO49" s="563"/>
      <c r="KP49" s="563"/>
      <c r="KQ49" s="563"/>
      <c r="KR49" s="563"/>
      <c r="KS49" s="563"/>
      <c r="KT49" s="563"/>
      <c r="KU49" s="563"/>
      <c r="KV49" s="563"/>
      <c r="KW49" s="563"/>
      <c r="KX49" s="563"/>
      <c r="KY49" s="563"/>
      <c r="KZ49" s="563"/>
      <c r="LA49" s="563"/>
      <c r="LB49" s="563"/>
      <c r="LC49" s="563"/>
      <c r="LD49" s="563"/>
      <c r="LE49" s="563"/>
      <c r="LF49" s="563"/>
      <c r="LG49" s="563"/>
      <c r="LH49" s="563"/>
      <c r="LI49" s="563"/>
      <c r="LJ49" s="563"/>
      <c r="LK49" s="563"/>
      <c r="LL49" s="563"/>
      <c r="LM49" s="563"/>
      <c r="LN49" s="563"/>
      <c r="LO49" s="563"/>
      <c r="LP49" s="563"/>
      <c r="LQ49" s="563"/>
      <c r="LR49" s="563"/>
      <c r="LS49" s="563"/>
      <c r="LT49" s="563"/>
      <c r="LU49" s="563"/>
      <c r="LV49" s="563"/>
      <c r="LW49" s="563"/>
      <c r="LX49" s="563"/>
      <c r="LY49" s="563"/>
      <c r="LZ49" s="563"/>
      <c r="MA49" s="563"/>
      <c r="MB49" s="563"/>
      <c r="MC49" s="563"/>
      <c r="MD49" s="563"/>
      <c r="ME49" s="563"/>
      <c r="MF49" s="563"/>
      <c r="MG49" s="563"/>
      <c r="MH49" s="563"/>
      <c r="MI49" s="563"/>
      <c r="MJ49" s="563"/>
      <c r="MK49" s="563"/>
      <c r="ML49" s="563"/>
      <c r="MM49" s="563"/>
      <c r="MN49" s="563"/>
      <c r="MO49" s="563"/>
      <c r="MP49" s="563"/>
      <c r="MQ49" s="563"/>
      <c r="MR49" s="563"/>
      <c r="MS49" s="563"/>
      <c r="MT49" s="563"/>
    </row>
    <row r="50" spans="1:358" s="510" customFormat="1">
      <c r="A50" s="565"/>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c r="CZ50" s="562"/>
      <c r="DA50" s="562"/>
      <c r="DB50" s="562"/>
      <c r="DC50" s="562"/>
      <c r="DD50" s="562"/>
      <c r="DE50" s="562"/>
      <c r="DF50" s="562"/>
      <c r="DG50" s="562"/>
      <c r="DH50" s="562"/>
      <c r="DI50" s="562"/>
      <c r="DJ50" s="562"/>
      <c r="DK50" s="562"/>
      <c r="DL50" s="562"/>
      <c r="DM50" s="562"/>
      <c r="DN50" s="562"/>
      <c r="DO50" s="562"/>
      <c r="DP50" s="562"/>
      <c r="DQ50" s="562"/>
      <c r="DR50" s="562"/>
      <c r="DS50" s="562"/>
      <c r="DT50" s="562"/>
      <c r="DU50" s="562"/>
      <c r="DV50" s="562"/>
      <c r="DW50" s="562"/>
      <c r="DX50" s="562"/>
      <c r="DY50" s="562"/>
      <c r="DZ50" s="562"/>
      <c r="EA50" s="562"/>
      <c r="EB50" s="562"/>
      <c r="EC50" s="562"/>
      <c r="ED50" s="562"/>
      <c r="EE50" s="562"/>
      <c r="EF50" s="562"/>
      <c r="EG50" s="562"/>
      <c r="EH50" s="562"/>
      <c r="EI50" s="562"/>
      <c r="EJ50" s="562"/>
      <c r="EK50" s="562"/>
      <c r="EL50" s="562"/>
      <c r="EM50" s="562"/>
      <c r="EN50" s="562"/>
      <c r="EO50" s="562"/>
      <c r="EP50" s="562"/>
      <c r="EQ50" s="562"/>
      <c r="ER50" s="562"/>
      <c r="ES50" s="562"/>
      <c r="ET50" s="562"/>
      <c r="EU50" s="562"/>
      <c r="EV50" s="562"/>
      <c r="EW50" s="562"/>
      <c r="EX50" s="562"/>
      <c r="EY50" s="562"/>
      <c r="EZ50" s="562"/>
      <c r="FA50" s="562"/>
      <c r="FB50" s="562"/>
      <c r="FC50" s="562"/>
      <c r="FD50" s="562"/>
      <c r="FE50" s="562"/>
      <c r="FF50" s="562"/>
      <c r="FG50" s="562"/>
      <c r="FH50" s="562"/>
      <c r="FI50" s="562"/>
      <c r="FJ50" s="562"/>
      <c r="FK50" s="562"/>
      <c r="FL50" s="562"/>
      <c r="FM50" s="562"/>
      <c r="FN50" s="562"/>
      <c r="FO50" s="562"/>
      <c r="FP50" s="562"/>
      <c r="FQ50" s="562"/>
      <c r="FR50" s="562"/>
      <c r="FS50" s="562"/>
      <c r="FT50" s="562"/>
      <c r="FU50" s="562"/>
      <c r="FV50" s="562"/>
      <c r="FW50" s="562"/>
      <c r="FX50" s="562"/>
      <c r="FY50" s="562"/>
      <c r="FZ50" s="562"/>
      <c r="GA50" s="562"/>
      <c r="GB50" s="562"/>
      <c r="GC50" s="562"/>
      <c r="GD50" s="562"/>
      <c r="GE50" s="562"/>
      <c r="GF50" s="562"/>
      <c r="GG50" s="562"/>
      <c r="GH50" s="562"/>
      <c r="GI50" s="562"/>
      <c r="GJ50" s="562"/>
      <c r="GK50" s="562"/>
      <c r="GL50" s="562"/>
      <c r="GM50" s="562"/>
      <c r="GN50" s="562"/>
      <c r="GO50" s="562"/>
      <c r="GP50" s="562"/>
      <c r="GQ50" s="562"/>
      <c r="GR50" s="562"/>
      <c r="GS50" s="562"/>
      <c r="GT50" s="562"/>
      <c r="GU50" s="562"/>
      <c r="GV50" s="562"/>
      <c r="GW50" s="562"/>
      <c r="GX50" s="562"/>
      <c r="GY50" s="562"/>
      <c r="GZ50" s="562"/>
      <c r="HA50" s="562"/>
      <c r="HB50" s="562"/>
      <c r="HC50" s="562"/>
      <c r="HD50" s="562"/>
      <c r="HE50" s="562"/>
      <c r="HF50" s="562"/>
      <c r="HG50" s="562"/>
      <c r="HH50" s="562"/>
      <c r="HI50" s="562"/>
      <c r="HJ50" s="562"/>
      <c r="HK50" s="562"/>
      <c r="HL50" s="562"/>
      <c r="HM50" s="562"/>
      <c r="HN50" s="562"/>
      <c r="HO50" s="562"/>
      <c r="HP50" s="562"/>
      <c r="HQ50" s="562"/>
      <c r="HR50" s="562"/>
      <c r="HS50" s="562"/>
      <c r="HT50" s="562"/>
      <c r="HU50" s="562"/>
      <c r="HV50" s="562"/>
      <c r="HW50" s="562"/>
      <c r="HX50" s="562"/>
      <c r="HY50" s="562"/>
      <c r="HZ50" s="562"/>
      <c r="IA50" s="562"/>
      <c r="IB50" s="562"/>
      <c r="IC50" s="562"/>
      <c r="ID50" s="562"/>
      <c r="IE50" s="562"/>
      <c r="IF50" s="562"/>
      <c r="IG50" s="562"/>
      <c r="IH50" s="562"/>
      <c r="II50" s="562"/>
      <c r="IJ50" s="562"/>
      <c r="IK50" s="562"/>
      <c r="IL50" s="562"/>
      <c r="IM50" s="562"/>
      <c r="IN50" s="562"/>
      <c r="IO50" s="562"/>
      <c r="IP50" s="562"/>
      <c r="IQ50" s="562"/>
      <c r="IR50" s="562"/>
      <c r="IS50" s="562"/>
      <c r="IT50" s="562"/>
      <c r="IU50" s="562"/>
      <c r="IV50" s="562"/>
      <c r="IW50" s="562"/>
      <c r="IX50" s="562"/>
      <c r="IY50" s="562"/>
      <c r="IZ50" s="562"/>
      <c r="JA50" s="562"/>
      <c r="JB50" s="562"/>
      <c r="JC50" s="562"/>
      <c r="JD50" s="562"/>
      <c r="JE50" s="562"/>
      <c r="JF50" s="562"/>
      <c r="JG50" s="562"/>
      <c r="JH50" s="562"/>
      <c r="JI50" s="562"/>
      <c r="JJ50" s="562"/>
      <c r="JK50" s="562"/>
      <c r="JL50" s="562"/>
      <c r="JM50" s="562"/>
      <c r="JN50" s="562"/>
      <c r="JO50" s="562"/>
      <c r="JP50" s="562"/>
      <c r="JQ50" s="562"/>
      <c r="JR50" s="562"/>
      <c r="JS50" s="562"/>
      <c r="JT50" s="562"/>
      <c r="JU50" s="562"/>
      <c r="JV50" s="562"/>
      <c r="JW50" s="562"/>
      <c r="JX50" s="562"/>
      <c r="JY50" s="562"/>
      <c r="JZ50" s="562"/>
      <c r="KA50" s="562"/>
      <c r="KB50" s="562"/>
      <c r="KC50" s="562"/>
      <c r="KD50" s="562"/>
      <c r="KE50" s="562"/>
      <c r="KF50" s="562"/>
      <c r="KG50" s="562"/>
      <c r="KH50" s="562"/>
      <c r="KI50" s="562"/>
      <c r="KJ50" s="562"/>
      <c r="KK50" s="562"/>
      <c r="KL50" s="562"/>
      <c r="KM50" s="562"/>
      <c r="KN50" s="562"/>
      <c r="KO50" s="562"/>
      <c r="KP50" s="562"/>
      <c r="KQ50" s="562"/>
      <c r="KR50" s="562"/>
      <c r="KS50" s="562"/>
      <c r="KT50" s="562"/>
      <c r="KU50" s="562"/>
      <c r="KV50" s="562"/>
      <c r="KW50" s="562"/>
      <c r="KX50" s="562"/>
      <c r="KY50" s="562"/>
      <c r="KZ50" s="562"/>
      <c r="LA50" s="562"/>
      <c r="LB50" s="562"/>
      <c r="LC50" s="562"/>
      <c r="LD50" s="562"/>
      <c r="LE50" s="562"/>
      <c r="LF50" s="562"/>
      <c r="LG50" s="562"/>
      <c r="LH50" s="562"/>
      <c r="LI50" s="562"/>
      <c r="LJ50" s="562"/>
      <c r="LK50" s="562"/>
      <c r="LL50" s="562"/>
      <c r="LM50" s="562"/>
      <c r="LN50" s="562"/>
      <c r="LO50" s="562"/>
      <c r="LP50" s="562"/>
      <c r="LQ50" s="562"/>
      <c r="LR50" s="562"/>
      <c r="LS50" s="562"/>
      <c r="LT50" s="562"/>
      <c r="LU50" s="562"/>
      <c r="LV50" s="562"/>
      <c r="LW50" s="562"/>
      <c r="LX50" s="562"/>
      <c r="LY50" s="562"/>
      <c r="LZ50" s="562"/>
      <c r="MA50" s="562"/>
      <c r="MB50" s="562"/>
      <c r="MC50" s="562"/>
      <c r="MD50" s="562"/>
      <c r="ME50" s="562"/>
      <c r="MF50" s="562"/>
      <c r="MG50" s="562"/>
      <c r="MH50" s="562"/>
      <c r="MI50" s="562"/>
      <c r="MJ50" s="562"/>
      <c r="MK50" s="562"/>
      <c r="ML50" s="562"/>
      <c r="MM50" s="562"/>
      <c r="MN50" s="562"/>
      <c r="MO50" s="562"/>
      <c r="MP50" s="562"/>
      <c r="MQ50" s="562"/>
      <c r="MR50" s="562"/>
      <c r="MS50" s="562"/>
      <c r="MT50" s="562"/>
    </row>
    <row r="51" spans="1:358" s="510" customFormat="1">
      <c r="A51" s="565"/>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c r="BJ51" s="563"/>
      <c r="BK51" s="563"/>
      <c r="BL51" s="563"/>
      <c r="BM51" s="563"/>
      <c r="BN51" s="563"/>
      <c r="BO51" s="563"/>
      <c r="BP51" s="563"/>
      <c r="BQ51" s="563"/>
      <c r="BR51" s="563"/>
      <c r="BS51" s="563"/>
      <c r="BT51" s="563"/>
      <c r="BU51" s="563"/>
      <c r="BV51" s="563"/>
      <c r="BW51" s="563"/>
      <c r="BX51" s="563"/>
      <c r="BY51" s="563"/>
      <c r="BZ51" s="563"/>
      <c r="CA51" s="563"/>
      <c r="CB51" s="563"/>
      <c r="CC51" s="563"/>
      <c r="CD51" s="563"/>
      <c r="CE51" s="563"/>
      <c r="CF51" s="563"/>
      <c r="CG51" s="563"/>
      <c r="CH51" s="563"/>
      <c r="CI51" s="563"/>
      <c r="CJ51" s="563"/>
      <c r="CK51" s="563"/>
      <c r="CL51" s="563"/>
      <c r="CM51" s="563"/>
      <c r="CN51" s="563"/>
      <c r="CO51" s="563"/>
      <c r="CP51" s="563"/>
      <c r="CQ51" s="563"/>
      <c r="CR51" s="563"/>
      <c r="CS51" s="563"/>
      <c r="CT51" s="563"/>
      <c r="CU51" s="563"/>
      <c r="CV51" s="563"/>
      <c r="CW51" s="563"/>
      <c r="CX51" s="563"/>
      <c r="CY51" s="563"/>
      <c r="CZ51" s="563"/>
      <c r="DA51" s="563"/>
      <c r="DB51" s="563"/>
      <c r="DC51" s="563"/>
      <c r="DD51" s="563"/>
      <c r="DE51" s="563"/>
      <c r="DF51" s="563"/>
      <c r="DG51" s="563"/>
      <c r="DH51" s="563"/>
      <c r="DI51" s="563"/>
      <c r="DJ51" s="563"/>
      <c r="DK51" s="563"/>
      <c r="DL51" s="563"/>
      <c r="DM51" s="563"/>
      <c r="DN51" s="563"/>
      <c r="DO51" s="563"/>
      <c r="DP51" s="563"/>
      <c r="DQ51" s="563"/>
      <c r="DR51" s="563"/>
      <c r="DS51" s="563"/>
      <c r="DT51" s="563"/>
      <c r="DU51" s="563"/>
      <c r="DV51" s="563"/>
      <c r="DW51" s="563"/>
      <c r="DX51" s="563"/>
      <c r="DY51" s="563"/>
      <c r="DZ51" s="563"/>
      <c r="EA51" s="563"/>
      <c r="EB51" s="563"/>
      <c r="EC51" s="563"/>
      <c r="ED51" s="563"/>
      <c r="EE51" s="563"/>
      <c r="EF51" s="563"/>
      <c r="EG51" s="563"/>
      <c r="EH51" s="563"/>
      <c r="EI51" s="563"/>
      <c r="EJ51" s="563"/>
      <c r="EK51" s="563"/>
      <c r="EL51" s="563"/>
      <c r="EM51" s="563"/>
      <c r="EN51" s="563"/>
      <c r="EO51" s="563"/>
      <c r="EP51" s="563"/>
      <c r="EQ51" s="563"/>
      <c r="ER51" s="563"/>
      <c r="ES51" s="563"/>
      <c r="ET51" s="563"/>
      <c r="EU51" s="563"/>
      <c r="EV51" s="563"/>
      <c r="EW51" s="563"/>
      <c r="EX51" s="563"/>
      <c r="EY51" s="563"/>
      <c r="EZ51" s="563"/>
      <c r="FA51" s="563"/>
      <c r="FB51" s="563"/>
      <c r="FC51" s="563"/>
      <c r="FD51" s="563"/>
      <c r="FE51" s="563"/>
      <c r="FF51" s="563"/>
      <c r="FG51" s="563"/>
      <c r="FH51" s="563"/>
      <c r="FI51" s="563"/>
      <c r="FJ51" s="563"/>
      <c r="FK51" s="563"/>
      <c r="FL51" s="563"/>
      <c r="FM51" s="563"/>
      <c r="FN51" s="563"/>
      <c r="FO51" s="563"/>
      <c r="FP51" s="563"/>
      <c r="FQ51" s="563"/>
      <c r="FR51" s="563"/>
      <c r="FS51" s="563"/>
      <c r="FT51" s="563"/>
      <c r="FU51" s="563"/>
      <c r="FV51" s="563"/>
      <c r="FW51" s="563"/>
      <c r="FX51" s="563"/>
      <c r="FY51" s="563"/>
      <c r="FZ51" s="563"/>
      <c r="GA51" s="563"/>
      <c r="GB51" s="563"/>
      <c r="GC51" s="563"/>
      <c r="GD51" s="563"/>
      <c r="GE51" s="563"/>
      <c r="GF51" s="563"/>
      <c r="GG51" s="563"/>
      <c r="GH51" s="563"/>
      <c r="GI51" s="563"/>
      <c r="GJ51" s="563"/>
      <c r="GK51" s="563"/>
      <c r="GL51" s="563"/>
      <c r="GM51" s="563"/>
      <c r="GN51" s="563"/>
      <c r="GO51" s="563"/>
      <c r="GP51" s="563"/>
      <c r="GQ51" s="563"/>
      <c r="GR51" s="563"/>
      <c r="GS51" s="563"/>
      <c r="GT51" s="563"/>
      <c r="GU51" s="563"/>
      <c r="GV51" s="563"/>
      <c r="GW51" s="563"/>
      <c r="GX51" s="563"/>
      <c r="GY51" s="563"/>
      <c r="GZ51" s="563"/>
      <c r="HA51" s="563"/>
      <c r="HB51" s="563"/>
      <c r="HC51" s="563"/>
      <c r="HD51" s="563"/>
      <c r="HE51" s="563"/>
      <c r="HF51" s="563"/>
      <c r="HG51" s="563"/>
      <c r="HH51" s="563"/>
      <c r="HI51" s="563"/>
      <c r="HJ51" s="563"/>
      <c r="HK51" s="563"/>
      <c r="HL51" s="563"/>
      <c r="HM51" s="563"/>
      <c r="HN51" s="563"/>
      <c r="HO51" s="563"/>
      <c r="HP51" s="563"/>
      <c r="HQ51" s="563"/>
      <c r="HR51" s="563"/>
      <c r="HS51" s="563"/>
      <c r="HT51" s="563"/>
      <c r="HU51" s="563"/>
      <c r="HV51" s="563"/>
      <c r="HW51" s="563"/>
      <c r="HX51" s="563"/>
      <c r="HY51" s="563"/>
      <c r="HZ51" s="563"/>
      <c r="IA51" s="563"/>
      <c r="IB51" s="563"/>
      <c r="IC51" s="563"/>
      <c r="ID51" s="563"/>
      <c r="IE51" s="563"/>
      <c r="IF51" s="563"/>
      <c r="IG51" s="563"/>
      <c r="IH51" s="563"/>
      <c r="II51" s="563"/>
      <c r="IJ51" s="563"/>
      <c r="IK51" s="563"/>
      <c r="IL51" s="563"/>
      <c r="IM51" s="563"/>
      <c r="IN51" s="563"/>
      <c r="IO51" s="563"/>
      <c r="IP51" s="563"/>
      <c r="IQ51" s="563"/>
      <c r="IR51" s="563"/>
      <c r="IS51" s="563"/>
      <c r="IT51" s="563"/>
      <c r="IU51" s="563"/>
      <c r="IV51" s="563"/>
      <c r="IW51" s="563"/>
      <c r="IX51" s="563"/>
      <c r="IY51" s="563"/>
      <c r="IZ51" s="563"/>
      <c r="JA51" s="563"/>
      <c r="JB51" s="563"/>
      <c r="JC51" s="563"/>
      <c r="JD51" s="563"/>
      <c r="JE51" s="563"/>
      <c r="JF51" s="563"/>
      <c r="JG51" s="563"/>
      <c r="JH51" s="563"/>
      <c r="JI51" s="563"/>
      <c r="JJ51" s="563"/>
      <c r="JK51" s="563"/>
      <c r="JL51" s="563"/>
      <c r="JM51" s="563"/>
      <c r="JN51" s="563"/>
      <c r="JO51" s="563"/>
      <c r="JP51" s="563"/>
      <c r="JQ51" s="563"/>
      <c r="JR51" s="563"/>
      <c r="JS51" s="563"/>
      <c r="JT51" s="563"/>
      <c r="JU51" s="563"/>
      <c r="JV51" s="563"/>
      <c r="JW51" s="563"/>
      <c r="JX51" s="563"/>
      <c r="JY51" s="563"/>
      <c r="JZ51" s="563"/>
      <c r="KA51" s="563"/>
      <c r="KB51" s="563"/>
      <c r="KC51" s="563"/>
      <c r="KD51" s="563"/>
      <c r="KE51" s="563"/>
      <c r="KF51" s="563"/>
      <c r="KG51" s="563"/>
      <c r="KH51" s="563"/>
      <c r="KI51" s="563"/>
      <c r="KJ51" s="563"/>
      <c r="KK51" s="563"/>
      <c r="KL51" s="563"/>
      <c r="KM51" s="563"/>
      <c r="KN51" s="563"/>
      <c r="KO51" s="563"/>
      <c r="KP51" s="563"/>
      <c r="KQ51" s="563"/>
      <c r="KR51" s="563"/>
      <c r="KS51" s="563"/>
      <c r="KT51" s="563"/>
      <c r="KU51" s="563"/>
      <c r="KV51" s="563"/>
      <c r="KW51" s="563"/>
      <c r="KX51" s="563"/>
      <c r="KY51" s="563"/>
      <c r="KZ51" s="563"/>
      <c r="LA51" s="563"/>
      <c r="LB51" s="563"/>
      <c r="LC51" s="563"/>
      <c r="LD51" s="563"/>
      <c r="LE51" s="563"/>
      <c r="LF51" s="563"/>
      <c r="LG51" s="563"/>
      <c r="LH51" s="563"/>
      <c r="LI51" s="563"/>
      <c r="LJ51" s="563"/>
      <c r="LK51" s="563"/>
      <c r="LL51" s="563"/>
      <c r="LM51" s="563"/>
      <c r="LN51" s="563"/>
      <c r="LO51" s="563"/>
      <c r="LP51" s="563"/>
      <c r="LQ51" s="563"/>
      <c r="LR51" s="563"/>
      <c r="LS51" s="563"/>
      <c r="LT51" s="563"/>
      <c r="LU51" s="563"/>
      <c r="LV51" s="563"/>
      <c r="LW51" s="563"/>
      <c r="LX51" s="563"/>
      <c r="LY51" s="563"/>
      <c r="LZ51" s="563"/>
      <c r="MA51" s="563"/>
      <c r="MB51" s="563"/>
      <c r="MC51" s="563"/>
      <c r="MD51" s="563"/>
      <c r="ME51" s="563"/>
      <c r="MF51" s="563"/>
      <c r="MG51" s="563"/>
      <c r="MH51" s="563"/>
      <c r="MI51" s="563"/>
      <c r="MJ51" s="563"/>
      <c r="MK51" s="563"/>
      <c r="ML51" s="563"/>
      <c r="MM51" s="563"/>
      <c r="MN51" s="563"/>
      <c r="MO51" s="563"/>
      <c r="MP51" s="563"/>
      <c r="MQ51" s="563"/>
      <c r="MR51" s="563"/>
      <c r="MS51" s="563"/>
      <c r="MT51" s="563"/>
    </row>
    <row r="52" spans="1:358" s="510" customFormat="1">
      <c r="A52" s="565"/>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c r="CZ52" s="562"/>
      <c r="DA52" s="562"/>
      <c r="DB52" s="562"/>
      <c r="DC52" s="562"/>
      <c r="DD52" s="562"/>
      <c r="DE52" s="562"/>
      <c r="DF52" s="562"/>
      <c r="DG52" s="562"/>
      <c r="DH52" s="562"/>
      <c r="DI52" s="562"/>
      <c r="DJ52" s="562"/>
      <c r="DK52" s="562"/>
      <c r="DL52" s="562"/>
      <c r="DM52" s="562"/>
      <c r="DN52" s="562"/>
      <c r="DO52" s="562"/>
      <c r="DP52" s="562"/>
      <c r="DQ52" s="562"/>
      <c r="DR52" s="562"/>
      <c r="DS52" s="562"/>
      <c r="DT52" s="562"/>
      <c r="DU52" s="562"/>
      <c r="DV52" s="562"/>
      <c r="DW52" s="562"/>
      <c r="DX52" s="562"/>
      <c r="DY52" s="562"/>
      <c r="DZ52" s="562"/>
      <c r="EA52" s="562"/>
      <c r="EB52" s="562"/>
      <c r="EC52" s="562"/>
      <c r="ED52" s="562"/>
      <c r="EE52" s="562"/>
      <c r="EF52" s="562"/>
      <c r="EG52" s="562"/>
      <c r="EH52" s="562"/>
      <c r="EI52" s="562"/>
      <c r="EJ52" s="562"/>
      <c r="EK52" s="562"/>
      <c r="EL52" s="562"/>
      <c r="EM52" s="562"/>
      <c r="EN52" s="562"/>
      <c r="EO52" s="562"/>
      <c r="EP52" s="562"/>
      <c r="EQ52" s="562"/>
      <c r="ER52" s="562"/>
      <c r="ES52" s="562"/>
      <c r="ET52" s="562"/>
      <c r="EU52" s="562"/>
      <c r="EV52" s="562"/>
      <c r="EW52" s="562"/>
      <c r="EX52" s="562"/>
      <c r="EY52" s="562"/>
      <c r="EZ52" s="562"/>
      <c r="FA52" s="562"/>
      <c r="FB52" s="562"/>
      <c r="FC52" s="562"/>
      <c r="FD52" s="562"/>
      <c r="FE52" s="562"/>
      <c r="FF52" s="562"/>
      <c r="FG52" s="562"/>
      <c r="FH52" s="562"/>
      <c r="FI52" s="562"/>
      <c r="FJ52" s="562"/>
      <c r="FK52" s="562"/>
      <c r="FL52" s="562"/>
      <c r="FM52" s="562"/>
      <c r="FN52" s="562"/>
      <c r="FO52" s="562"/>
      <c r="FP52" s="562"/>
      <c r="FQ52" s="562"/>
      <c r="FR52" s="562"/>
      <c r="FS52" s="562"/>
      <c r="FT52" s="562"/>
      <c r="FU52" s="562"/>
      <c r="FV52" s="562"/>
      <c r="FW52" s="562"/>
      <c r="FX52" s="562"/>
      <c r="FY52" s="562"/>
      <c r="FZ52" s="562"/>
      <c r="GA52" s="562"/>
      <c r="GB52" s="562"/>
      <c r="GC52" s="562"/>
      <c r="GD52" s="562"/>
      <c r="GE52" s="562"/>
      <c r="GF52" s="562"/>
      <c r="GG52" s="562"/>
      <c r="GH52" s="562"/>
      <c r="GI52" s="562"/>
      <c r="GJ52" s="562"/>
      <c r="GK52" s="562"/>
      <c r="GL52" s="562"/>
      <c r="GM52" s="562"/>
      <c r="GN52" s="562"/>
      <c r="GO52" s="562"/>
      <c r="GP52" s="562"/>
      <c r="GQ52" s="562"/>
      <c r="GR52" s="562"/>
      <c r="GS52" s="562"/>
      <c r="GT52" s="562"/>
      <c r="GU52" s="562"/>
      <c r="GV52" s="562"/>
      <c r="GW52" s="562"/>
      <c r="GX52" s="562"/>
      <c r="GY52" s="562"/>
      <c r="GZ52" s="562"/>
      <c r="HA52" s="562"/>
      <c r="HB52" s="562"/>
      <c r="HC52" s="562"/>
      <c r="HD52" s="562"/>
      <c r="HE52" s="562"/>
      <c r="HF52" s="562"/>
      <c r="HG52" s="562"/>
      <c r="HH52" s="562"/>
      <c r="HI52" s="562"/>
      <c r="HJ52" s="562"/>
      <c r="HK52" s="562"/>
      <c r="HL52" s="562"/>
      <c r="HM52" s="562"/>
      <c r="HN52" s="562"/>
      <c r="HO52" s="562"/>
      <c r="HP52" s="562"/>
      <c r="HQ52" s="562"/>
      <c r="HR52" s="562"/>
      <c r="HS52" s="562"/>
      <c r="HT52" s="562"/>
      <c r="HU52" s="562"/>
      <c r="HV52" s="562"/>
      <c r="HW52" s="562"/>
      <c r="HX52" s="562"/>
      <c r="HY52" s="562"/>
      <c r="HZ52" s="562"/>
      <c r="IA52" s="562"/>
      <c r="IB52" s="562"/>
      <c r="IC52" s="562"/>
      <c r="ID52" s="562"/>
      <c r="IE52" s="562"/>
      <c r="IF52" s="562"/>
      <c r="IG52" s="562"/>
      <c r="IH52" s="562"/>
      <c r="II52" s="562"/>
      <c r="IJ52" s="562"/>
      <c r="IK52" s="562"/>
      <c r="IL52" s="562"/>
      <c r="IM52" s="562"/>
      <c r="IN52" s="562"/>
      <c r="IO52" s="562"/>
      <c r="IP52" s="562"/>
      <c r="IQ52" s="562"/>
      <c r="IR52" s="562"/>
      <c r="IS52" s="562"/>
      <c r="IT52" s="562"/>
      <c r="IU52" s="562"/>
      <c r="IV52" s="562"/>
      <c r="IW52" s="562"/>
      <c r="IX52" s="562"/>
      <c r="IY52" s="562"/>
      <c r="IZ52" s="562"/>
      <c r="JA52" s="562"/>
      <c r="JB52" s="562"/>
      <c r="JC52" s="562"/>
      <c r="JD52" s="562"/>
      <c r="JE52" s="562"/>
      <c r="JF52" s="562"/>
      <c r="JG52" s="562"/>
      <c r="JH52" s="562"/>
      <c r="JI52" s="562"/>
      <c r="JJ52" s="562"/>
      <c r="JK52" s="562"/>
      <c r="JL52" s="562"/>
      <c r="JM52" s="562"/>
      <c r="JN52" s="562"/>
      <c r="JO52" s="562"/>
      <c r="JP52" s="562"/>
      <c r="JQ52" s="562"/>
      <c r="JR52" s="562"/>
      <c r="JS52" s="562"/>
      <c r="JT52" s="562"/>
      <c r="JU52" s="562"/>
      <c r="JV52" s="562"/>
      <c r="JW52" s="562"/>
      <c r="JX52" s="562"/>
      <c r="JY52" s="562"/>
      <c r="JZ52" s="562"/>
      <c r="KA52" s="562"/>
      <c r="KB52" s="562"/>
      <c r="KC52" s="562"/>
      <c r="KD52" s="562"/>
      <c r="KE52" s="562"/>
      <c r="KF52" s="562"/>
      <c r="KG52" s="562"/>
      <c r="KH52" s="562"/>
      <c r="KI52" s="562"/>
      <c r="KJ52" s="562"/>
      <c r="KK52" s="562"/>
      <c r="KL52" s="562"/>
      <c r="KM52" s="562"/>
      <c r="KN52" s="562"/>
      <c r="KO52" s="562"/>
      <c r="KP52" s="562"/>
      <c r="KQ52" s="562"/>
      <c r="KR52" s="562"/>
      <c r="KS52" s="562"/>
      <c r="KT52" s="562"/>
      <c r="KU52" s="562"/>
      <c r="KV52" s="562"/>
      <c r="KW52" s="562"/>
      <c r="KX52" s="562"/>
      <c r="KY52" s="562"/>
      <c r="KZ52" s="562"/>
      <c r="LA52" s="562"/>
      <c r="LB52" s="562"/>
      <c r="LC52" s="562"/>
      <c r="LD52" s="562"/>
      <c r="LE52" s="562"/>
      <c r="LF52" s="562"/>
      <c r="LG52" s="562"/>
      <c r="LH52" s="562"/>
      <c r="LI52" s="562"/>
      <c r="LJ52" s="562"/>
      <c r="LK52" s="562"/>
      <c r="LL52" s="562"/>
      <c r="LM52" s="562"/>
      <c r="LN52" s="562"/>
      <c r="LO52" s="562"/>
      <c r="LP52" s="562"/>
      <c r="LQ52" s="562"/>
      <c r="LR52" s="562"/>
      <c r="LS52" s="562"/>
      <c r="LT52" s="562"/>
      <c r="LU52" s="562"/>
      <c r="LV52" s="562"/>
      <c r="LW52" s="562"/>
      <c r="LX52" s="562"/>
      <c r="LY52" s="562"/>
      <c r="LZ52" s="562"/>
      <c r="MA52" s="562"/>
      <c r="MB52" s="562"/>
      <c r="MC52" s="562"/>
      <c r="MD52" s="562"/>
      <c r="ME52" s="562"/>
      <c r="MF52" s="562"/>
      <c r="MG52" s="562"/>
      <c r="MH52" s="562"/>
      <c r="MI52" s="562"/>
      <c r="MJ52" s="562"/>
      <c r="MK52" s="562"/>
      <c r="ML52" s="562"/>
      <c r="MM52" s="562"/>
      <c r="MN52" s="562"/>
      <c r="MO52" s="562"/>
      <c r="MP52" s="562"/>
      <c r="MQ52" s="562"/>
      <c r="MR52" s="562"/>
      <c r="MS52" s="562"/>
      <c r="MT52" s="562"/>
    </row>
    <row r="53" spans="1:358" s="510" customFormat="1">
      <c r="A53" s="565"/>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c r="BJ53" s="563"/>
      <c r="BK53" s="563"/>
      <c r="BL53" s="563"/>
      <c r="BM53" s="563"/>
      <c r="BN53" s="563"/>
      <c r="BO53" s="563"/>
      <c r="BP53" s="563"/>
      <c r="BQ53" s="563"/>
      <c r="BR53" s="563"/>
      <c r="BS53" s="563"/>
      <c r="BT53" s="563"/>
      <c r="BU53" s="563"/>
      <c r="BV53" s="563"/>
      <c r="BW53" s="563"/>
      <c r="BX53" s="563"/>
      <c r="BY53" s="563"/>
      <c r="BZ53" s="563"/>
      <c r="CA53" s="563"/>
      <c r="CB53" s="563"/>
      <c r="CC53" s="563"/>
      <c r="CD53" s="563"/>
      <c r="CE53" s="563"/>
      <c r="CF53" s="563"/>
      <c r="CG53" s="563"/>
      <c r="CH53" s="563"/>
      <c r="CI53" s="563"/>
      <c r="CJ53" s="563"/>
      <c r="CK53" s="563"/>
      <c r="CL53" s="563"/>
      <c r="CM53" s="563"/>
      <c r="CN53" s="563"/>
      <c r="CO53" s="563"/>
      <c r="CP53" s="563"/>
      <c r="CQ53" s="563"/>
      <c r="CR53" s="563"/>
      <c r="CS53" s="563"/>
      <c r="CT53" s="563"/>
      <c r="CU53" s="563"/>
      <c r="CV53" s="563"/>
      <c r="CW53" s="563"/>
      <c r="CX53" s="563"/>
      <c r="CY53" s="563"/>
      <c r="CZ53" s="563"/>
      <c r="DA53" s="563"/>
      <c r="DB53" s="563"/>
      <c r="DC53" s="563"/>
      <c r="DD53" s="563"/>
      <c r="DE53" s="563"/>
      <c r="DF53" s="563"/>
      <c r="DG53" s="563"/>
      <c r="DH53" s="563"/>
      <c r="DI53" s="563"/>
      <c r="DJ53" s="563"/>
      <c r="DK53" s="563"/>
      <c r="DL53" s="563"/>
      <c r="DM53" s="563"/>
      <c r="DN53" s="563"/>
      <c r="DO53" s="563"/>
      <c r="DP53" s="563"/>
      <c r="DQ53" s="563"/>
      <c r="DR53" s="563"/>
      <c r="DS53" s="563"/>
      <c r="DT53" s="563"/>
      <c r="DU53" s="563"/>
      <c r="DV53" s="563"/>
      <c r="DW53" s="563"/>
      <c r="DX53" s="563"/>
      <c r="DY53" s="563"/>
      <c r="DZ53" s="563"/>
      <c r="EA53" s="563"/>
      <c r="EB53" s="563"/>
      <c r="EC53" s="563"/>
      <c r="ED53" s="563"/>
      <c r="EE53" s="563"/>
      <c r="EF53" s="563"/>
      <c r="EG53" s="563"/>
      <c r="EH53" s="563"/>
      <c r="EI53" s="563"/>
      <c r="EJ53" s="563"/>
      <c r="EK53" s="563"/>
      <c r="EL53" s="563"/>
      <c r="EM53" s="563"/>
      <c r="EN53" s="563"/>
      <c r="EO53" s="563"/>
      <c r="EP53" s="563"/>
      <c r="EQ53" s="563"/>
      <c r="ER53" s="563"/>
      <c r="ES53" s="563"/>
      <c r="ET53" s="563"/>
      <c r="EU53" s="563"/>
      <c r="EV53" s="563"/>
      <c r="EW53" s="563"/>
      <c r="EX53" s="563"/>
      <c r="EY53" s="563"/>
      <c r="EZ53" s="563"/>
      <c r="FA53" s="563"/>
      <c r="FB53" s="563"/>
      <c r="FC53" s="563"/>
      <c r="FD53" s="563"/>
      <c r="FE53" s="563"/>
      <c r="FF53" s="563"/>
      <c r="FG53" s="563"/>
      <c r="FH53" s="563"/>
      <c r="FI53" s="563"/>
      <c r="FJ53" s="563"/>
      <c r="FK53" s="563"/>
      <c r="FL53" s="563"/>
      <c r="FM53" s="563"/>
      <c r="FN53" s="563"/>
      <c r="FO53" s="563"/>
      <c r="FP53" s="563"/>
      <c r="FQ53" s="563"/>
      <c r="FR53" s="563"/>
      <c r="FS53" s="563"/>
      <c r="FT53" s="563"/>
      <c r="FU53" s="563"/>
      <c r="FV53" s="563"/>
      <c r="FW53" s="563"/>
      <c r="FX53" s="563"/>
      <c r="FY53" s="563"/>
      <c r="FZ53" s="563"/>
      <c r="GA53" s="563"/>
      <c r="GB53" s="563"/>
      <c r="GC53" s="563"/>
      <c r="GD53" s="563"/>
      <c r="GE53" s="563"/>
      <c r="GF53" s="563"/>
      <c r="GG53" s="563"/>
      <c r="GH53" s="563"/>
      <c r="GI53" s="563"/>
      <c r="GJ53" s="563"/>
      <c r="GK53" s="563"/>
      <c r="GL53" s="563"/>
      <c r="GM53" s="563"/>
      <c r="GN53" s="563"/>
      <c r="GO53" s="563"/>
      <c r="GP53" s="563"/>
      <c r="GQ53" s="563"/>
      <c r="GR53" s="563"/>
      <c r="GS53" s="563"/>
      <c r="GT53" s="563"/>
      <c r="GU53" s="563"/>
      <c r="GV53" s="563"/>
      <c r="GW53" s="563"/>
      <c r="GX53" s="563"/>
      <c r="GY53" s="563"/>
      <c r="GZ53" s="563"/>
      <c r="HA53" s="563"/>
      <c r="HB53" s="563"/>
      <c r="HC53" s="563"/>
      <c r="HD53" s="563"/>
      <c r="HE53" s="563"/>
      <c r="HF53" s="563"/>
      <c r="HG53" s="563"/>
      <c r="HH53" s="563"/>
      <c r="HI53" s="563"/>
      <c r="HJ53" s="563"/>
      <c r="HK53" s="563"/>
      <c r="HL53" s="563"/>
      <c r="HM53" s="563"/>
      <c r="HN53" s="563"/>
      <c r="HO53" s="563"/>
      <c r="HP53" s="563"/>
      <c r="HQ53" s="563"/>
      <c r="HR53" s="563"/>
      <c r="HS53" s="563"/>
      <c r="HT53" s="563"/>
      <c r="HU53" s="563"/>
      <c r="HV53" s="563"/>
      <c r="HW53" s="563"/>
      <c r="HX53" s="563"/>
      <c r="HY53" s="563"/>
      <c r="HZ53" s="563"/>
      <c r="IA53" s="563"/>
      <c r="IB53" s="563"/>
      <c r="IC53" s="563"/>
      <c r="ID53" s="563"/>
      <c r="IE53" s="563"/>
      <c r="IF53" s="563"/>
      <c r="IG53" s="563"/>
      <c r="IH53" s="563"/>
      <c r="II53" s="563"/>
      <c r="IJ53" s="563"/>
      <c r="IK53" s="563"/>
      <c r="IL53" s="563"/>
      <c r="IM53" s="563"/>
      <c r="IN53" s="563"/>
      <c r="IO53" s="563"/>
      <c r="IP53" s="563"/>
      <c r="IQ53" s="563"/>
      <c r="IR53" s="563"/>
      <c r="IS53" s="563"/>
      <c r="IT53" s="563"/>
      <c r="IU53" s="563"/>
      <c r="IV53" s="563"/>
      <c r="IW53" s="563"/>
      <c r="IX53" s="563"/>
      <c r="IY53" s="563"/>
      <c r="IZ53" s="563"/>
      <c r="JA53" s="563"/>
      <c r="JB53" s="563"/>
      <c r="JC53" s="563"/>
      <c r="JD53" s="563"/>
      <c r="JE53" s="563"/>
      <c r="JF53" s="563"/>
      <c r="JG53" s="563"/>
      <c r="JH53" s="563"/>
      <c r="JI53" s="563"/>
      <c r="JJ53" s="563"/>
      <c r="JK53" s="563"/>
      <c r="JL53" s="563"/>
      <c r="JM53" s="563"/>
      <c r="JN53" s="563"/>
      <c r="JO53" s="563"/>
      <c r="JP53" s="563"/>
      <c r="JQ53" s="563"/>
      <c r="JR53" s="563"/>
      <c r="JS53" s="563"/>
      <c r="JT53" s="563"/>
      <c r="JU53" s="563"/>
      <c r="JV53" s="563"/>
      <c r="JW53" s="563"/>
      <c r="JX53" s="563"/>
      <c r="JY53" s="563"/>
      <c r="JZ53" s="563"/>
      <c r="KA53" s="563"/>
      <c r="KB53" s="563"/>
      <c r="KC53" s="563"/>
      <c r="KD53" s="563"/>
      <c r="KE53" s="563"/>
      <c r="KF53" s="563"/>
      <c r="KG53" s="563"/>
      <c r="KH53" s="563"/>
      <c r="KI53" s="563"/>
      <c r="KJ53" s="563"/>
      <c r="KK53" s="563"/>
      <c r="KL53" s="563"/>
      <c r="KM53" s="563"/>
      <c r="KN53" s="563"/>
      <c r="KO53" s="563"/>
      <c r="KP53" s="563"/>
      <c r="KQ53" s="563"/>
      <c r="KR53" s="563"/>
      <c r="KS53" s="563"/>
      <c r="KT53" s="563"/>
      <c r="KU53" s="563"/>
      <c r="KV53" s="563"/>
      <c r="KW53" s="563"/>
      <c r="KX53" s="563"/>
      <c r="KY53" s="563"/>
      <c r="KZ53" s="563"/>
      <c r="LA53" s="563"/>
      <c r="LB53" s="563"/>
      <c r="LC53" s="563"/>
      <c r="LD53" s="563"/>
      <c r="LE53" s="563"/>
      <c r="LF53" s="563"/>
      <c r="LG53" s="563"/>
      <c r="LH53" s="563"/>
      <c r="LI53" s="563"/>
      <c r="LJ53" s="563"/>
      <c r="LK53" s="563"/>
      <c r="LL53" s="563"/>
      <c r="LM53" s="563"/>
      <c r="LN53" s="563"/>
      <c r="LO53" s="563"/>
      <c r="LP53" s="563"/>
      <c r="LQ53" s="563"/>
      <c r="LR53" s="563"/>
      <c r="LS53" s="563"/>
      <c r="LT53" s="563"/>
      <c r="LU53" s="563"/>
      <c r="LV53" s="563"/>
      <c r="LW53" s="563"/>
      <c r="LX53" s="563"/>
      <c r="LY53" s="563"/>
      <c r="LZ53" s="563"/>
      <c r="MA53" s="563"/>
      <c r="MB53" s="563"/>
      <c r="MC53" s="563"/>
      <c r="MD53" s="563"/>
      <c r="ME53" s="563"/>
      <c r="MF53" s="563"/>
      <c r="MG53" s="563"/>
      <c r="MH53" s="563"/>
      <c r="MI53" s="563"/>
      <c r="MJ53" s="563"/>
      <c r="MK53" s="563"/>
      <c r="ML53" s="563"/>
      <c r="MM53" s="563"/>
      <c r="MN53" s="563"/>
      <c r="MO53" s="563"/>
      <c r="MP53" s="563"/>
      <c r="MQ53" s="563"/>
      <c r="MR53" s="563"/>
      <c r="MS53" s="563"/>
      <c r="MT53" s="563"/>
    </row>
    <row r="54" spans="1:358" s="510" customFormat="1">
      <c r="A54" s="565"/>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c r="CZ54" s="562"/>
      <c r="DA54" s="562"/>
      <c r="DB54" s="562"/>
      <c r="DC54" s="562"/>
      <c r="DD54" s="562"/>
      <c r="DE54" s="562"/>
      <c r="DF54" s="562"/>
      <c r="DG54" s="562"/>
      <c r="DH54" s="562"/>
      <c r="DI54" s="562"/>
      <c r="DJ54" s="562"/>
      <c r="DK54" s="562"/>
      <c r="DL54" s="562"/>
      <c r="DM54" s="562"/>
      <c r="DN54" s="562"/>
      <c r="DO54" s="562"/>
      <c r="DP54" s="562"/>
      <c r="DQ54" s="562"/>
      <c r="DR54" s="562"/>
      <c r="DS54" s="562"/>
      <c r="DT54" s="562"/>
      <c r="DU54" s="562"/>
      <c r="DV54" s="562"/>
      <c r="DW54" s="562"/>
      <c r="DX54" s="562"/>
      <c r="DY54" s="562"/>
      <c r="DZ54" s="562"/>
      <c r="EA54" s="562"/>
      <c r="EB54" s="562"/>
      <c r="EC54" s="562"/>
      <c r="ED54" s="562"/>
      <c r="EE54" s="562"/>
      <c r="EF54" s="562"/>
      <c r="EG54" s="562"/>
      <c r="EH54" s="562"/>
      <c r="EI54" s="562"/>
      <c r="EJ54" s="562"/>
      <c r="EK54" s="562"/>
      <c r="EL54" s="562"/>
      <c r="EM54" s="562"/>
      <c r="EN54" s="562"/>
      <c r="EO54" s="562"/>
      <c r="EP54" s="562"/>
      <c r="EQ54" s="562"/>
      <c r="ER54" s="562"/>
      <c r="ES54" s="562"/>
      <c r="ET54" s="562"/>
      <c r="EU54" s="562"/>
      <c r="EV54" s="562"/>
      <c r="EW54" s="562"/>
      <c r="EX54" s="562"/>
      <c r="EY54" s="562"/>
      <c r="EZ54" s="562"/>
      <c r="FA54" s="562"/>
      <c r="FB54" s="562"/>
      <c r="FC54" s="562"/>
      <c r="FD54" s="562"/>
      <c r="FE54" s="562"/>
      <c r="FF54" s="562"/>
      <c r="FG54" s="562"/>
      <c r="FH54" s="562"/>
      <c r="FI54" s="562"/>
      <c r="FJ54" s="562"/>
      <c r="FK54" s="562"/>
      <c r="FL54" s="562"/>
      <c r="FM54" s="562"/>
      <c r="FN54" s="562"/>
      <c r="FO54" s="562"/>
      <c r="FP54" s="562"/>
      <c r="FQ54" s="562"/>
      <c r="FR54" s="562"/>
      <c r="FS54" s="562"/>
      <c r="FT54" s="562"/>
      <c r="FU54" s="562"/>
      <c r="FV54" s="562"/>
      <c r="FW54" s="562"/>
      <c r="FX54" s="562"/>
      <c r="FY54" s="562"/>
      <c r="FZ54" s="562"/>
      <c r="GA54" s="562"/>
      <c r="GB54" s="562"/>
      <c r="GC54" s="562"/>
      <c r="GD54" s="562"/>
      <c r="GE54" s="562"/>
      <c r="GF54" s="562"/>
      <c r="GG54" s="562"/>
      <c r="GH54" s="562"/>
      <c r="GI54" s="562"/>
      <c r="GJ54" s="562"/>
      <c r="GK54" s="562"/>
      <c r="GL54" s="562"/>
      <c r="GM54" s="562"/>
      <c r="GN54" s="562"/>
      <c r="GO54" s="562"/>
      <c r="GP54" s="562"/>
      <c r="GQ54" s="562"/>
      <c r="GR54" s="562"/>
      <c r="GS54" s="562"/>
      <c r="GT54" s="562"/>
      <c r="GU54" s="562"/>
      <c r="GV54" s="562"/>
      <c r="GW54" s="562"/>
      <c r="GX54" s="562"/>
      <c r="GY54" s="562"/>
      <c r="GZ54" s="562"/>
      <c r="HA54" s="562"/>
      <c r="HB54" s="562"/>
      <c r="HC54" s="562"/>
      <c r="HD54" s="562"/>
      <c r="HE54" s="562"/>
      <c r="HF54" s="562"/>
      <c r="HG54" s="562"/>
      <c r="HH54" s="562"/>
      <c r="HI54" s="562"/>
      <c r="HJ54" s="562"/>
      <c r="HK54" s="562"/>
      <c r="HL54" s="562"/>
      <c r="HM54" s="562"/>
      <c r="HN54" s="562"/>
      <c r="HO54" s="562"/>
      <c r="HP54" s="562"/>
      <c r="HQ54" s="562"/>
      <c r="HR54" s="562"/>
      <c r="HS54" s="562"/>
      <c r="HT54" s="562"/>
      <c r="HU54" s="562"/>
      <c r="HV54" s="562"/>
      <c r="HW54" s="562"/>
      <c r="HX54" s="562"/>
      <c r="HY54" s="562"/>
      <c r="HZ54" s="562"/>
      <c r="IA54" s="562"/>
      <c r="IB54" s="562"/>
      <c r="IC54" s="562"/>
      <c r="ID54" s="562"/>
      <c r="IE54" s="562"/>
      <c r="IF54" s="562"/>
      <c r="IG54" s="562"/>
      <c r="IH54" s="562"/>
      <c r="II54" s="562"/>
      <c r="IJ54" s="562"/>
      <c r="IK54" s="562"/>
      <c r="IL54" s="562"/>
      <c r="IM54" s="562"/>
      <c r="IN54" s="562"/>
      <c r="IO54" s="562"/>
      <c r="IP54" s="562"/>
      <c r="IQ54" s="562"/>
      <c r="IR54" s="562"/>
      <c r="IS54" s="562"/>
      <c r="IT54" s="562"/>
      <c r="IU54" s="562"/>
      <c r="IV54" s="562"/>
      <c r="IW54" s="562"/>
      <c r="IX54" s="562"/>
      <c r="IY54" s="562"/>
      <c r="IZ54" s="562"/>
      <c r="JA54" s="562"/>
      <c r="JB54" s="562"/>
      <c r="JC54" s="562"/>
      <c r="JD54" s="562"/>
      <c r="JE54" s="562"/>
      <c r="JF54" s="562"/>
      <c r="JG54" s="562"/>
      <c r="JH54" s="562"/>
      <c r="JI54" s="562"/>
      <c r="JJ54" s="562"/>
      <c r="JK54" s="562"/>
      <c r="JL54" s="562"/>
      <c r="JM54" s="562"/>
      <c r="JN54" s="562"/>
      <c r="JO54" s="562"/>
      <c r="JP54" s="562"/>
      <c r="JQ54" s="562"/>
      <c r="JR54" s="562"/>
      <c r="JS54" s="562"/>
      <c r="JT54" s="562"/>
      <c r="JU54" s="562"/>
      <c r="JV54" s="562"/>
      <c r="JW54" s="562"/>
      <c r="JX54" s="562"/>
      <c r="JY54" s="562"/>
      <c r="JZ54" s="562"/>
      <c r="KA54" s="562"/>
      <c r="KB54" s="562"/>
      <c r="KC54" s="562"/>
      <c r="KD54" s="562"/>
      <c r="KE54" s="562"/>
      <c r="KF54" s="562"/>
      <c r="KG54" s="562"/>
      <c r="KH54" s="562"/>
      <c r="KI54" s="562"/>
      <c r="KJ54" s="562"/>
      <c r="KK54" s="562"/>
      <c r="KL54" s="562"/>
      <c r="KM54" s="562"/>
      <c r="KN54" s="562"/>
      <c r="KO54" s="562"/>
      <c r="KP54" s="562"/>
      <c r="KQ54" s="562"/>
      <c r="KR54" s="562"/>
      <c r="KS54" s="562"/>
      <c r="KT54" s="562"/>
      <c r="KU54" s="562"/>
      <c r="KV54" s="562"/>
      <c r="KW54" s="562"/>
      <c r="KX54" s="562"/>
      <c r="KY54" s="562"/>
      <c r="KZ54" s="562"/>
      <c r="LA54" s="562"/>
      <c r="LB54" s="562"/>
      <c r="LC54" s="562"/>
      <c r="LD54" s="562"/>
      <c r="LE54" s="562"/>
      <c r="LF54" s="562"/>
      <c r="LG54" s="562"/>
      <c r="LH54" s="562"/>
      <c r="LI54" s="562"/>
      <c r="LJ54" s="562"/>
      <c r="LK54" s="562"/>
      <c r="LL54" s="562"/>
      <c r="LM54" s="562"/>
      <c r="LN54" s="562"/>
      <c r="LO54" s="562"/>
      <c r="LP54" s="562"/>
      <c r="LQ54" s="562"/>
      <c r="LR54" s="562"/>
      <c r="LS54" s="562"/>
      <c r="LT54" s="562"/>
      <c r="LU54" s="562"/>
      <c r="LV54" s="562"/>
      <c r="LW54" s="562"/>
      <c r="LX54" s="562"/>
      <c r="LY54" s="562"/>
      <c r="LZ54" s="562"/>
      <c r="MA54" s="562"/>
      <c r="MB54" s="562"/>
      <c r="MC54" s="562"/>
      <c r="MD54" s="562"/>
      <c r="ME54" s="562"/>
      <c r="MF54" s="562"/>
      <c r="MG54" s="562"/>
      <c r="MH54" s="562"/>
      <c r="MI54" s="562"/>
      <c r="MJ54" s="562"/>
      <c r="MK54" s="562"/>
      <c r="ML54" s="562"/>
      <c r="MM54" s="562"/>
      <c r="MN54" s="562"/>
      <c r="MO54" s="562"/>
      <c r="MP54" s="562"/>
      <c r="MQ54" s="562"/>
      <c r="MR54" s="562"/>
      <c r="MS54" s="562"/>
      <c r="MT54" s="562"/>
    </row>
    <row r="55" spans="1:358" s="510" customFormat="1">
      <c r="A55" s="565"/>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c r="BJ55" s="563"/>
      <c r="BK55" s="563"/>
      <c r="BL55" s="563"/>
      <c r="BM55" s="563"/>
      <c r="BN55" s="563"/>
      <c r="BO55" s="563"/>
      <c r="BP55" s="563"/>
      <c r="BQ55" s="563"/>
      <c r="BR55" s="563"/>
      <c r="BS55" s="563"/>
      <c r="BT55" s="563"/>
      <c r="BU55" s="563"/>
      <c r="BV55" s="563"/>
      <c r="BW55" s="563"/>
      <c r="BX55" s="563"/>
      <c r="BY55" s="563"/>
      <c r="BZ55" s="563"/>
      <c r="CA55" s="563"/>
      <c r="CB55" s="563"/>
      <c r="CC55" s="563"/>
      <c r="CD55" s="563"/>
      <c r="CE55" s="563"/>
      <c r="CF55" s="563"/>
      <c r="CG55" s="563"/>
      <c r="CH55" s="563"/>
      <c r="CI55" s="563"/>
      <c r="CJ55" s="563"/>
      <c r="CK55" s="563"/>
      <c r="CL55" s="563"/>
      <c r="CM55" s="563"/>
      <c r="CN55" s="563"/>
      <c r="CO55" s="563"/>
      <c r="CP55" s="563"/>
      <c r="CQ55" s="563"/>
      <c r="CR55" s="563"/>
      <c r="CS55" s="563"/>
      <c r="CT55" s="563"/>
      <c r="CU55" s="563"/>
      <c r="CV55" s="563"/>
      <c r="CW55" s="563"/>
      <c r="CX55" s="563"/>
      <c r="CY55" s="563"/>
      <c r="CZ55" s="563"/>
      <c r="DA55" s="563"/>
      <c r="DB55" s="563"/>
      <c r="DC55" s="563"/>
      <c r="DD55" s="563"/>
      <c r="DE55" s="563"/>
      <c r="DF55" s="563"/>
      <c r="DG55" s="563"/>
      <c r="DH55" s="563"/>
      <c r="DI55" s="563"/>
      <c r="DJ55" s="563"/>
      <c r="DK55" s="563"/>
      <c r="DL55" s="563"/>
      <c r="DM55" s="563"/>
      <c r="DN55" s="563"/>
      <c r="DO55" s="563"/>
      <c r="DP55" s="563"/>
      <c r="DQ55" s="563"/>
      <c r="DR55" s="563"/>
      <c r="DS55" s="563"/>
      <c r="DT55" s="563"/>
      <c r="DU55" s="563"/>
      <c r="DV55" s="563"/>
      <c r="DW55" s="563"/>
      <c r="DX55" s="563"/>
      <c r="DY55" s="563"/>
      <c r="DZ55" s="563"/>
      <c r="EA55" s="563"/>
      <c r="EB55" s="563"/>
      <c r="EC55" s="563"/>
      <c r="ED55" s="563"/>
      <c r="EE55" s="563"/>
      <c r="EF55" s="563"/>
      <c r="EG55" s="563"/>
      <c r="EH55" s="563"/>
      <c r="EI55" s="563"/>
      <c r="EJ55" s="563"/>
      <c r="EK55" s="563"/>
      <c r="EL55" s="563"/>
      <c r="EM55" s="563"/>
      <c r="EN55" s="563"/>
      <c r="EO55" s="563"/>
      <c r="EP55" s="563"/>
      <c r="EQ55" s="563"/>
      <c r="ER55" s="563"/>
      <c r="ES55" s="563"/>
      <c r="ET55" s="563"/>
      <c r="EU55" s="563"/>
      <c r="EV55" s="563"/>
      <c r="EW55" s="563"/>
      <c r="EX55" s="563"/>
      <c r="EY55" s="563"/>
      <c r="EZ55" s="563"/>
      <c r="FA55" s="563"/>
      <c r="FB55" s="563"/>
      <c r="FC55" s="563"/>
      <c r="FD55" s="563"/>
      <c r="FE55" s="563"/>
      <c r="FF55" s="563"/>
      <c r="FG55" s="563"/>
      <c r="FH55" s="563"/>
      <c r="FI55" s="563"/>
      <c r="FJ55" s="563"/>
      <c r="FK55" s="563"/>
      <c r="FL55" s="563"/>
      <c r="FM55" s="563"/>
      <c r="FN55" s="563"/>
      <c r="FO55" s="563"/>
      <c r="FP55" s="563"/>
      <c r="FQ55" s="563"/>
      <c r="FR55" s="563"/>
      <c r="FS55" s="563"/>
      <c r="FT55" s="563"/>
      <c r="FU55" s="563"/>
      <c r="FV55" s="563"/>
      <c r="FW55" s="563"/>
      <c r="FX55" s="563"/>
      <c r="FY55" s="563"/>
      <c r="FZ55" s="563"/>
      <c r="GA55" s="563"/>
      <c r="GB55" s="563"/>
      <c r="GC55" s="563"/>
      <c r="GD55" s="563"/>
      <c r="GE55" s="563"/>
      <c r="GF55" s="563"/>
      <c r="GG55" s="563"/>
      <c r="GH55" s="563"/>
      <c r="GI55" s="563"/>
      <c r="GJ55" s="563"/>
      <c r="GK55" s="563"/>
      <c r="GL55" s="563"/>
      <c r="GM55" s="563"/>
      <c r="GN55" s="563"/>
      <c r="GO55" s="563"/>
      <c r="GP55" s="563"/>
      <c r="GQ55" s="563"/>
      <c r="GR55" s="563"/>
      <c r="GS55" s="563"/>
      <c r="GT55" s="563"/>
      <c r="GU55" s="563"/>
      <c r="GV55" s="563"/>
      <c r="GW55" s="563"/>
      <c r="GX55" s="563"/>
      <c r="GY55" s="563"/>
      <c r="GZ55" s="563"/>
      <c r="HA55" s="563"/>
      <c r="HB55" s="563"/>
      <c r="HC55" s="563"/>
      <c r="HD55" s="563"/>
      <c r="HE55" s="563"/>
      <c r="HF55" s="563"/>
      <c r="HG55" s="563"/>
      <c r="HH55" s="563"/>
      <c r="HI55" s="563"/>
      <c r="HJ55" s="563"/>
      <c r="HK55" s="563"/>
      <c r="HL55" s="563"/>
      <c r="HM55" s="563"/>
      <c r="HN55" s="563"/>
      <c r="HO55" s="563"/>
      <c r="HP55" s="563"/>
      <c r="HQ55" s="563"/>
      <c r="HR55" s="563"/>
      <c r="HS55" s="563"/>
      <c r="HT55" s="563"/>
      <c r="HU55" s="563"/>
      <c r="HV55" s="563"/>
      <c r="HW55" s="563"/>
      <c r="HX55" s="563"/>
      <c r="HY55" s="563"/>
      <c r="HZ55" s="563"/>
      <c r="IA55" s="563"/>
      <c r="IB55" s="563"/>
      <c r="IC55" s="563"/>
      <c r="ID55" s="563"/>
      <c r="IE55" s="563"/>
      <c r="IF55" s="563"/>
      <c r="IG55" s="563"/>
      <c r="IH55" s="563"/>
      <c r="II55" s="563"/>
      <c r="IJ55" s="563"/>
      <c r="IK55" s="563"/>
      <c r="IL55" s="563"/>
      <c r="IM55" s="563"/>
      <c r="IN55" s="563"/>
      <c r="IO55" s="563"/>
      <c r="IP55" s="563"/>
      <c r="IQ55" s="563"/>
      <c r="IR55" s="563"/>
      <c r="IS55" s="563"/>
      <c r="IT55" s="563"/>
      <c r="IU55" s="563"/>
      <c r="IV55" s="563"/>
      <c r="IW55" s="563"/>
      <c r="IX55" s="563"/>
      <c r="IY55" s="563"/>
      <c r="IZ55" s="563"/>
      <c r="JA55" s="563"/>
      <c r="JB55" s="563"/>
      <c r="JC55" s="563"/>
      <c r="JD55" s="563"/>
      <c r="JE55" s="563"/>
      <c r="JF55" s="563"/>
      <c r="JG55" s="563"/>
      <c r="JH55" s="563"/>
      <c r="JI55" s="563"/>
      <c r="JJ55" s="563"/>
      <c r="JK55" s="563"/>
      <c r="JL55" s="563"/>
      <c r="JM55" s="563"/>
      <c r="JN55" s="563"/>
      <c r="JO55" s="563"/>
      <c r="JP55" s="563"/>
      <c r="JQ55" s="563"/>
      <c r="JR55" s="563"/>
      <c r="JS55" s="563"/>
      <c r="JT55" s="563"/>
      <c r="JU55" s="563"/>
      <c r="JV55" s="563"/>
      <c r="JW55" s="563"/>
      <c r="JX55" s="563"/>
      <c r="JY55" s="563"/>
      <c r="JZ55" s="563"/>
      <c r="KA55" s="563"/>
      <c r="KB55" s="563"/>
      <c r="KC55" s="563"/>
      <c r="KD55" s="563"/>
      <c r="KE55" s="563"/>
      <c r="KF55" s="563"/>
      <c r="KG55" s="563"/>
      <c r="KH55" s="563"/>
      <c r="KI55" s="563"/>
      <c r="KJ55" s="563"/>
      <c r="KK55" s="563"/>
      <c r="KL55" s="563"/>
      <c r="KM55" s="563"/>
      <c r="KN55" s="563"/>
      <c r="KO55" s="563"/>
      <c r="KP55" s="563"/>
      <c r="KQ55" s="563"/>
      <c r="KR55" s="563"/>
      <c r="KS55" s="563"/>
      <c r="KT55" s="563"/>
      <c r="KU55" s="563"/>
      <c r="KV55" s="563"/>
      <c r="KW55" s="563"/>
      <c r="KX55" s="563"/>
      <c r="KY55" s="563"/>
      <c r="KZ55" s="563"/>
      <c r="LA55" s="563"/>
      <c r="LB55" s="563"/>
      <c r="LC55" s="563"/>
      <c r="LD55" s="563"/>
      <c r="LE55" s="563"/>
      <c r="LF55" s="563"/>
      <c r="LG55" s="563"/>
      <c r="LH55" s="563"/>
      <c r="LI55" s="563"/>
      <c r="LJ55" s="563"/>
      <c r="LK55" s="563"/>
      <c r="LL55" s="563"/>
      <c r="LM55" s="563"/>
      <c r="LN55" s="563"/>
      <c r="LO55" s="563"/>
      <c r="LP55" s="563"/>
      <c r="LQ55" s="563"/>
      <c r="LR55" s="563"/>
      <c r="LS55" s="563"/>
      <c r="LT55" s="563"/>
      <c r="LU55" s="563"/>
      <c r="LV55" s="563"/>
      <c r="LW55" s="563"/>
      <c r="LX55" s="563"/>
      <c r="LY55" s="563"/>
      <c r="LZ55" s="563"/>
      <c r="MA55" s="563"/>
      <c r="MB55" s="563"/>
      <c r="MC55" s="563"/>
      <c r="MD55" s="563"/>
      <c r="ME55" s="563"/>
      <c r="MF55" s="563"/>
      <c r="MG55" s="563"/>
      <c r="MH55" s="563"/>
      <c r="MI55" s="563"/>
      <c r="MJ55" s="563"/>
      <c r="MK55" s="563"/>
      <c r="ML55" s="563"/>
      <c r="MM55" s="563"/>
      <c r="MN55" s="563"/>
      <c r="MO55" s="563"/>
      <c r="MP55" s="563"/>
      <c r="MQ55" s="563"/>
      <c r="MR55" s="563"/>
      <c r="MS55" s="563"/>
      <c r="MT55" s="563"/>
    </row>
    <row r="56" spans="1:358" s="510" customFormat="1">
      <c r="A56" s="565"/>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c r="CZ56" s="562"/>
      <c r="DA56" s="562"/>
      <c r="DB56" s="562"/>
      <c r="DC56" s="562"/>
      <c r="DD56" s="562"/>
      <c r="DE56" s="562"/>
      <c r="DF56" s="562"/>
      <c r="DG56" s="562"/>
      <c r="DH56" s="562"/>
      <c r="DI56" s="562"/>
      <c r="DJ56" s="562"/>
      <c r="DK56" s="562"/>
      <c r="DL56" s="562"/>
      <c r="DM56" s="562"/>
      <c r="DN56" s="562"/>
      <c r="DO56" s="562"/>
      <c r="DP56" s="562"/>
      <c r="DQ56" s="562"/>
      <c r="DR56" s="562"/>
      <c r="DS56" s="562"/>
      <c r="DT56" s="562"/>
      <c r="DU56" s="562"/>
      <c r="DV56" s="562"/>
      <c r="DW56" s="562"/>
      <c r="DX56" s="562"/>
      <c r="DY56" s="562"/>
      <c r="DZ56" s="562"/>
      <c r="EA56" s="562"/>
      <c r="EB56" s="562"/>
      <c r="EC56" s="562"/>
      <c r="ED56" s="562"/>
      <c r="EE56" s="562"/>
      <c r="EF56" s="562"/>
      <c r="EG56" s="562"/>
      <c r="EH56" s="562"/>
      <c r="EI56" s="562"/>
      <c r="EJ56" s="562"/>
      <c r="EK56" s="562"/>
      <c r="EL56" s="562"/>
      <c r="EM56" s="562"/>
      <c r="EN56" s="562"/>
      <c r="EO56" s="562"/>
      <c r="EP56" s="562"/>
      <c r="EQ56" s="562"/>
      <c r="ER56" s="562"/>
      <c r="ES56" s="562"/>
      <c r="ET56" s="562"/>
      <c r="EU56" s="562"/>
      <c r="EV56" s="562"/>
      <c r="EW56" s="562"/>
      <c r="EX56" s="562"/>
      <c r="EY56" s="562"/>
      <c r="EZ56" s="562"/>
      <c r="FA56" s="562"/>
      <c r="FB56" s="562"/>
      <c r="FC56" s="562"/>
      <c r="FD56" s="562"/>
      <c r="FE56" s="562"/>
      <c r="FF56" s="562"/>
      <c r="FG56" s="562"/>
      <c r="FH56" s="562"/>
      <c r="FI56" s="562"/>
      <c r="FJ56" s="562"/>
      <c r="FK56" s="562"/>
      <c r="FL56" s="562"/>
      <c r="FM56" s="562"/>
      <c r="FN56" s="562"/>
      <c r="FO56" s="562"/>
      <c r="FP56" s="562"/>
      <c r="FQ56" s="562"/>
      <c r="FR56" s="562"/>
      <c r="FS56" s="562"/>
      <c r="FT56" s="562"/>
      <c r="FU56" s="562"/>
      <c r="FV56" s="562"/>
      <c r="FW56" s="562"/>
      <c r="FX56" s="562"/>
      <c r="FY56" s="562"/>
      <c r="FZ56" s="562"/>
      <c r="GA56" s="562"/>
      <c r="GB56" s="562"/>
      <c r="GC56" s="562"/>
      <c r="GD56" s="562"/>
      <c r="GE56" s="562"/>
      <c r="GF56" s="562"/>
      <c r="GG56" s="562"/>
      <c r="GH56" s="562"/>
      <c r="GI56" s="562"/>
      <c r="GJ56" s="562"/>
      <c r="GK56" s="562"/>
      <c r="GL56" s="562"/>
      <c r="GM56" s="562"/>
      <c r="GN56" s="562"/>
      <c r="GO56" s="562"/>
      <c r="GP56" s="562"/>
      <c r="GQ56" s="562"/>
      <c r="GR56" s="562"/>
      <c r="GS56" s="562"/>
      <c r="GT56" s="562"/>
      <c r="GU56" s="562"/>
      <c r="GV56" s="562"/>
      <c r="GW56" s="562"/>
      <c r="GX56" s="562"/>
      <c r="GY56" s="562"/>
      <c r="GZ56" s="562"/>
      <c r="HA56" s="562"/>
      <c r="HB56" s="562"/>
      <c r="HC56" s="562"/>
      <c r="HD56" s="562"/>
      <c r="HE56" s="562"/>
      <c r="HF56" s="562"/>
      <c r="HG56" s="562"/>
      <c r="HH56" s="562"/>
      <c r="HI56" s="562"/>
      <c r="HJ56" s="562"/>
      <c r="HK56" s="562"/>
      <c r="HL56" s="562"/>
      <c r="HM56" s="562"/>
      <c r="HN56" s="562"/>
      <c r="HO56" s="562"/>
      <c r="HP56" s="562"/>
      <c r="HQ56" s="562"/>
      <c r="HR56" s="562"/>
      <c r="HS56" s="562"/>
      <c r="HT56" s="562"/>
      <c r="HU56" s="562"/>
      <c r="HV56" s="562"/>
      <c r="HW56" s="562"/>
      <c r="HX56" s="562"/>
      <c r="HY56" s="562"/>
      <c r="HZ56" s="562"/>
      <c r="IA56" s="562"/>
      <c r="IB56" s="562"/>
      <c r="IC56" s="562"/>
      <c r="ID56" s="562"/>
      <c r="IE56" s="562"/>
      <c r="IF56" s="562"/>
      <c r="IG56" s="562"/>
      <c r="IH56" s="562"/>
      <c r="II56" s="562"/>
      <c r="IJ56" s="562"/>
      <c r="IK56" s="562"/>
      <c r="IL56" s="562"/>
      <c r="IM56" s="562"/>
      <c r="IN56" s="562"/>
      <c r="IO56" s="562"/>
      <c r="IP56" s="562"/>
      <c r="IQ56" s="562"/>
      <c r="IR56" s="562"/>
      <c r="IS56" s="562"/>
      <c r="IT56" s="562"/>
      <c r="IU56" s="562"/>
      <c r="IV56" s="562"/>
      <c r="IW56" s="562"/>
      <c r="IX56" s="562"/>
      <c r="IY56" s="562"/>
      <c r="IZ56" s="562"/>
      <c r="JA56" s="562"/>
      <c r="JB56" s="562"/>
      <c r="JC56" s="562"/>
      <c r="JD56" s="562"/>
      <c r="JE56" s="562"/>
      <c r="JF56" s="562"/>
      <c r="JG56" s="562"/>
      <c r="JH56" s="562"/>
      <c r="JI56" s="562"/>
      <c r="JJ56" s="562"/>
      <c r="JK56" s="562"/>
      <c r="JL56" s="562"/>
      <c r="JM56" s="562"/>
      <c r="JN56" s="562"/>
      <c r="JO56" s="562"/>
      <c r="JP56" s="562"/>
      <c r="JQ56" s="562"/>
      <c r="JR56" s="562"/>
      <c r="JS56" s="562"/>
      <c r="JT56" s="562"/>
      <c r="JU56" s="562"/>
      <c r="JV56" s="562"/>
      <c r="JW56" s="562"/>
      <c r="JX56" s="562"/>
      <c r="JY56" s="562"/>
      <c r="JZ56" s="562"/>
      <c r="KA56" s="562"/>
      <c r="KB56" s="562"/>
      <c r="KC56" s="562"/>
      <c r="KD56" s="562"/>
      <c r="KE56" s="562"/>
      <c r="KF56" s="562"/>
      <c r="KG56" s="562"/>
      <c r="KH56" s="562"/>
      <c r="KI56" s="562"/>
      <c r="KJ56" s="562"/>
      <c r="KK56" s="562"/>
      <c r="KL56" s="562"/>
      <c r="KM56" s="562"/>
      <c r="KN56" s="562"/>
      <c r="KO56" s="562"/>
      <c r="KP56" s="562"/>
      <c r="KQ56" s="562"/>
      <c r="KR56" s="562"/>
      <c r="KS56" s="562"/>
      <c r="KT56" s="562"/>
      <c r="KU56" s="562"/>
      <c r="KV56" s="562"/>
      <c r="KW56" s="562"/>
      <c r="KX56" s="562"/>
      <c r="KY56" s="562"/>
      <c r="KZ56" s="562"/>
      <c r="LA56" s="562"/>
      <c r="LB56" s="562"/>
      <c r="LC56" s="562"/>
      <c r="LD56" s="562"/>
      <c r="LE56" s="562"/>
      <c r="LF56" s="562"/>
      <c r="LG56" s="562"/>
      <c r="LH56" s="562"/>
      <c r="LI56" s="562"/>
      <c r="LJ56" s="562"/>
      <c r="LK56" s="562"/>
      <c r="LL56" s="562"/>
      <c r="LM56" s="562"/>
      <c r="LN56" s="562"/>
      <c r="LO56" s="562"/>
      <c r="LP56" s="562"/>
      <c r="LQ56" s="562"/>
      <c r="LR56" s="562"/>
      <c r="LS56" s="562"/>
      <c r="LT56" s="562"/>
      <c r="LU56" s="562"/>
      <c r="LV56" s="562"/>
      <c r="LW56" s="562"/>
      <c r="LX56" s="562"/>
      <c r="LY56" s="562"/>
      <c r="LZ56" s="562"/>
      <c r="MA56" s="562"/>
      <c r="MB56" s="562"/>
      <c r="MC56" s="562"/>
      <c r="MD56" s="562"/>
      <c r="ME56" s="562"/>
      <c r="MF56" s="562"/>
      <c r="MG56" s="562"/>
      <c r="MH56" s="562"/>
      <c r="MI56" s="562"/>
      <c r="MJ56" s="562"/>
      <c r="MK56" s="562"/>
      <c r="ML56" s="562"/>
      <c r="MM56" s="562"/>
      <c r="MN56" s="562"/>
      <c r="MO56" s="562"/>
      <c r="MP56" s="562"/>
      <c r="MQ56" s="562"/>
      <c r="MR56" s="562"/>
      <c r="MS56" s="562"/>
      <c r="MT56" s="562"/>
    </row>
    <row r="57" spans="1:358" s="510" customFormat="1">
      <c r="A57" s="565"/>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c r="BJ57" s="563"/>
      <c r="BK57" s="563"/>
      <c r="BL57" s="563"/>
      <c r="BM57" s="563"/>
      <c r="BN57" s="563"/>
      <c r="BO57" s="563"/>
      <c r="BP57" s="563"/>
      <c r="BQ57" s="563"/>
      <c r="BR57" s="563"/>
      <c r="BS57" s="563"/>
      <c r="BT57" s="563"/>
      <c r="BU57" s="563"/>
      <c r="BV57" s="563"/>
      <c r="BW57" s="563"/>
      <c r="BX57" s="563"/>
      <c r="BY57" s="563"/>
      <c r="BZ57" s="563"/>
      <c r="CA57" s="563"/>
      <c r="CB57" s="563"/>
      <c r="CC57" s="563"/>
      <c r="CD57" s="563"/>
      <c r="CE57" s="563"/>
      <c r="CF57" s="563"/>
      <c r="CG57" s="563"/>
      <c r="CH57" s="563"/>
      <c r="CI57" s="563"/>
      <c r="CJ57" s="563"/>
      <c r="CK57" s="563"/>
      <c r="CL57" s="563"/>
      <c r="CM57" s="563"/>
      <c r="CN57" s="563"/>
      <c r="CO57" s="563"/>
      <c r="CP57" s="563"/>
      <c r="CQ57" s="563"/>
      <c r="CR57" s="563"/>
      <c r="CS57" s="563"/>
      <c r="CT57" s="563"/>
      <c r="CU57" s="563"/>
      <c r="CV57" s="563"/>
      <c r="CW57" s="563"/>
      <c r="CX57" s="563"/>
      <c r="CY57" s="563"/>
      <c r="CZ57" s="563"/>
      <c r="DA57" s="563"/>
      <c r="DB57" s="563"/>
      <c r="DC57" s="563"/>
      <c r="DD57" s="563"/>
      <c r="DE57" s="563"/>
      <c r="DF57" s="563"/>
      <c r="DG57" s="563"/>
      <c r="DH57" s="563"/>
      <c r="DI57" s="563"/>
      <c r="DJ57" s="563"/>
      <c r="DK57" s="563"/>
      <c r="DL57" s="563"/>
      <c r="DM57" s="563"/>
      <c r="DN57" s="563"/>
      <c r="DO57" s="563"/>
      <c r="DP57" s="563"/>
      <c r="DQ57" s="563"/>
      <c r="DR57" s="563"/>
      <c r="DS57" s="563"/>
      <c r="DT57" s="563"/>
      <c r="DU57" s="563"/>
      <c r="DV57" s="563"/>
      <c r="DW57" s="563"/>
      <c r="DX57" s="563"/>
      <c r="DY57" s="563"/>
      <c r="DZ57" s="563"/>
      <c r="EA57" s="563"/>
      <c r="EB57" s="563"/>
      <c r="EC57" s="563"/>
      <c r="ED57" s="563"/>
      <c r="EE57" s="563"/>
      <c r="EF57" s="563"/>
      <c r="EG57" s="563"/>
      <c r="EH57" s="563"/>
      <c r="EI57" s="563"/>
      <c r="EJ57" s="563"/>
      <c r="EK57" s="563"/>
      <c r="EL57" s="563"/>
      <c r="EM57" s="563"/>
      <c r="EN57" s="563"/>
      <c r="EO57" s="563"/>
      <c r="EP57" s="563"/>
      <c r="EQ57" s="563"/>
      <c r="ER57" s="563"/>
      <c r="ES57" s="563"/>
      <c r="ET57" s="563"/>
      <c r="EU57" s="563"/>
      <c r="EV57" s="563"/>
      <c r="EW57" s="563"/>
      <c r="EX57" s="563"/>
      <c r="EY57" s="563"/>
      <c r="EZ57" s="563"/>
      <c r="FA57" s="563"/>
      <c r="FB57" s="563"/>
      <c r="FC57" s="563"/>
      <c r="FD57" s="563"/>
      <c r="FE57" s="563"/>
      <c r="FF57" s="563"/>
      <c r="FG57" s="563"/>
      <c r="FH57" s="563"/>
      <c r="FI57" s="563"/>
      <c r="FJ57" s="563"/>
      <c r="FK57" s="563"/>
      <c r="FL57" s="563"/>
      <c r="FM57" s="563"/>
      <c r="FN57" s="563"/>
      <c r="FO57" s="563"/>
      <c r="FP57" s="563"/>
      <c r="FQ57" s="563"/>
      <c r="FR57" s="563"/>
      <c r="FS57" s="563"/>
      <c r="FT57" s="563"/>
      <c r="FU57" s="563"/>
      <c r="FV57" s="563"/>
      <c r="FW57" s="563"/>
      <c r="FX57" s="563"/>
      <c r="FY57" s="563"/>
      <c r="FZ57" s="563"/>
      <c r="GA57" s="563"/>
      <c r="GB57" s="563"/>
      <c r="GC57" s="563"/>
      <c r="GD57" s="563"/>
      <c r="GE57" s="563"/>
      <c r="GF57" s="563"/>
      <c r="GG57" s="563"/>
      <c r="GH57" s="563"/>
      <c r="GI57" s="563"/>
      <c r="GJ57" s="563"/>
      <c r="GK57" s="563"/>
      <c r="GL57" s="563"/>
      <c r="GM57" s="563"/>
      <c r="GN57" s="563"/>
      <c r="GO57" s="563"/>
      <c r="GP57" s="563"/>
      <c r="GQ57" s="563"/>
      <c r="GR57" s="563"/>
      <c r="GS57" s="563"/>
      <c r="GT57" s="563"/>
      <c r="GU57" s="563"/>
      <c r="GV57" s="563"/>
      <c r="GW57" s="563"/>
      <c r="GX57" s="563"/>
      <c r="GY57" s="563"/>
      <c r="GZ57" s="563"/>
      <c r="HA57" s="563"/>
      <c r="HB57" s="563"/>
      <c r="HC57" s="563"/>
      <c r="HD57" s="563"/>
      <c r="HE57" s="563"/>
      <c r="HF57" s="563"/>
      <c r="HG57" s="563"/>
      <c r="HH57" s="563"/>
      <c r="HI57" s="563"/>
      <c r="HJ57" s="563"/>
      <c r="HK57" s="563"/>
      <c r="HL57" s="563"/>
      <c r="HM57" s="563"/>
      <c r="HN57" s="563"/>
      <c r="HO57" s="563"/>
      <c r="HP57" s="563"/>
      <c r="HQ57" s="563"/>
      <c r="HR57" s="563"/>
      <c r="HS57" s="563"/>
      <c r="HT57" s="563"/>
      <c r="HU57" s="563"/>
      <c r="HV57" s="563"/>
      <c r="HW57" s="563"/>
      <c r="HX57" s="563"/>
      <c r="HY57" s="563"/>
      <c r="HZ57" s="563"/>
      <c r="IA57" s="563"/>
      <c r="IB57" s="563"/>
      <c r="IC57" s="563"/>
      <c r="ID57" s="563"/>
      <c r="IE57" s="563"/>
      <c r="IF57" s="563"/>
      <c r="IG57" s="563"/>
      <c r="IH57" s="563"/>
      <c r="II57" s="563"/>
      <c r="IJ57" s="563"/>
      <c r="IK57" s="563"/>
      <c r="IL57" s="563"/>
      <c r="IM57" s="563"/>
      <c r="IN57" s="563"/>
      <c r="IO57" s="563"/>
      <c r="IP57" s="563"/>
      <c r="IQ57" s="563"/>
      <c r="IR57" s="563"/>
      <c r="IS57" s="563"/>
      <c r="IT57" s="563"/>
      <c r="IU57" s="563"/>
      <c r="IV57" s="563"/>
      <c r="IW57" s="563"/>
      <c r="IX57" s="563"/>
      <c r="IY57" s="563"/>
      <c r="IZ57" s="563"/>
      <c r="JA57" s="563"/>
      <c r="JB57" s="563"/>
      <c r="JC57" s="563"/>
      <c r="JD57" s="563"/>
      <c r="JE57" s="563"/>
      <c r="JF57" s="563"/>
      <c r="JG57" s="563"/>
      <c r="JH57" s="563"/>
      <c r="JI57" s="563"/>
      <c r="JJ57" s="563"/>
      <c r="JK57" s="563"/>
      <c r="JL57" s="563"/>
      <c r="JM57" s="563"/>
      <c r="JN57" s="563"/>
      <c r="JO57" s="563"/>
      <c r="JP57" s="563"/>
      <c r="JQ57" s="563"/>
      <c r="JR57" s="563"/>
      <c r="JS57" s="563"/>
      <c r="JT57" s="563"/>
      <c r="JU57" s="563"/>
      <c r="JV57" s="563"/>
      <c r="JW57" s="563"/>
      <c r="JX57" s="563"/>
      <c r="JY57" s="563"/>
      <c r="JZ57" s="563"/>
      <c r="KA57" s="563"/>
      <c r="KB57" s="563"/>
      <c r="KC57" s="563"/>
      <c r="KD57" s="563"/>
      <c r="KE57" s="563"/>
      <c r="KF57" s="563"/>
      <c r="KG57" s="563"/>
      <c r="KH57" s="563"/>
      <c r="KI57" s="563"/>
      <c r="KJ57" s="563"/>
      <c r="KK57" s="563"/>
      <c r="KL57" s="563"/>
      <c r="KM57" s="563"/>
      <c r="KN57" s="563"/>
      <c r="KO57" s="563"/>
      <c r="KP57" s="563"/>
      <c r="KQ57" s="563"/>
      <c r="KR57" s="563"/>
      <c r="KS57" s="563"/>
      <c r="KT57" s="563"/>
      <c r="KU57" s="563"/>
      <c r="KV57" s="563"/>
      <c r="KW57" s="563"/>
      <c r="KX57" s="563"/>
      <c r="KY57" s="563"/>
      <c r="KZ57" s="563"/>
      <c r="LA57" s="563"/>
      <c r="LB57" s="563"/>
      <c r="LC57" s="563"/>
      <c r="LD57" s="563"/>
      <c r="LE57" s="563"/>
      <c r="LF57" s="563"/>
      <c r="LG57" s="563"/>
      <c r="LH57" s="563"/>
      <c r="LI57" s="563"/>
      <c r="LJ57" s="563"/>
      <c r="LK57" s="563"/>
      <c r="LL57" s="563"/>
      <c r="LM57" s="563"/>
      <c r="LN57" s="563"/>
      <c r="LO57" s="563"/>
      <c r="LP57" s="563"/>
      <c r="LQ57" s="563"/>
      <c r="LR57" s="563"/>
      <c r="LS57" s="563"/>
      <c r="LT57" s="563"/>
      <c r="LU57" s="563"/>
      <c r="LV57" s="563"/>
      <c r="LW57" s="563"/>
      <c r="LX57" s="563"/>
      <c r="LY57" s="563"/>
      <c r="LZ57" s="563"/>
      <c r="MA57" s="563"/>
      <c r="MB57" s="563"/>
      <c r="MC57" s="563"/>
      <c r="MD57" s="563"/>
      <c r="ME57" s="563"/>
      <c r="MF57" s="563"/>
      <c r="MG57" s="563"/>
      <c r="MH57" s="563"/>
      <c r="MI57" s="563"/>
      <c r="MJ57" s="563"/>
      <c r="MK57" s="563"/>
      <c r="ML57" s="563"/>
      <c r="MM57" s="563"/>
      <c r="MN57" s="563"/>
      <c r="MO57" s="563"/>
      <c r="MP57" s="563"/>
      <c r="MQ57" s="563"/>
      <c r="MR57" s="563"/>
      <c r="MS57" s="563"/>
      <c r="MT57" s="563"/>
    </row>
    <row r="58" spans="1:358" s="510" customFormat="1">
      <c r="A58" s="565"/>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c r="CZ58" s="562"/>
      <c r="DA58" s="562"/>
      <c r="DB58" s="562"/>
      <c r="DC58" s="562"/>
      <c r="DD58" s="562"/>
      <c r="DE58" s="562"/>
      <c r="DF58" s="562"/>
      <c r="DG58" s="562"/>
      <c r="DH58" s="562"/>
      <c r="DI58" s="562"/>
      <c r="DJ58" s="562"/>
      <c r="DK58" s="562"/>
      <c r="DL58" s="562"/>
      <c r="DM58" s="562"/>
      <c r="DN58" s="562"/>
      <c r="DO58" s="562"/>
      <c r="DP58" s="562"/>
      <c r="DQ58" s="562"/>
      <c r="DR58" s="562"/>
      <c r="DS58" s="562"/>
      <c r="DT58" s="562"/>
      <c r="DU58" s="562"/>
      <c r="DV58" s="562"/>
      <c r="DW58" s="562"/>
      <c r="DX58" s="562"/>
      <c r="DY58" s="562"/>
      <c r="DZ58" s="562"/>
      <c r="EA58" s="562"/>
      <c r="EB58" s="562"/>
      <c r="EC58" s="562"/>
      <c r="ED58" s="562"/>
      <c r="EE58" s="562"/>
      <c r="EF58" s="562"/>
      <c r="EG58" s="562"/>
      <c r="EH58" s="562"/>
      <c r="EI58" s="562"/>
      <c r="EJ58" s="562"/>
      <c r="EK58" s="562"/>
      <c r="EL58" s="562"/>
      <c r="EM58" s="562"/>
      <c r="EN58" s="562"/>
      <c r="EO58" s="562"/>
      <c r="EP58" s="562"/>
      <c r="EQ58" s="562"/>
      <c r="ER58" s="562"/>
      <c r="ES58" s="562"/>
      <c r="ET58" s="562"/>
      <c r="EU58" s="562"/>
      <c r="EV58" s="562"/>
      <c r="EW58" s="562"/>
      <c r="EX58" s="562"/>
      <c r="EY58" s="562"/>
      <c r="EZ58" s="562"/>
      <c r="FA58" s="562"/>
      <c r="FB58" s="562"/>
      <c r="FC58" s="562"/>
      <c r="FD58" s="562"/>
      <c r="FE58" s="562"/>
      <c r="FF58" s="562"/>
      <c r="FG58" s="562"/>
      <c r="FH58" s="562"/>
      <c r="FI58" s="562"/>
      <c r="FJ58" s="562"/>
      <c r="FK58" s="562"/>
      <c r="FL58" s="562"/>
      <c r="FM58" s="562"/>
      <c r="FN58" s="562"/>
      <c r="FO58" s="562"/>
      <c r="FP58" s="562"/>
      <c r="FQ58" s="562"/>
      <c r="FR58" s="562"/>
      <c r="FS58" s="562"/>
      <c r="FT58" s="562"/>
      <c r="FU58" s="562"/>
      <c r="FV58" s="562"/>
      <c r="FW58" s="562"/>
      <c r="FX58" s="562"/>
      <c r="FY58" s="562"/>
      <c r="FZ58" s="562"/>
      <c r="GA58" s="562"/>
      <c r="GB58" s="562"/>
      <c r="GC58" s="562"/>
      <c r="GD58" s="562"/>
      <c r="GE58" s="562"/>
      <c r="GF58" s="562"/>
      <c r="GG58" s="562"/>
      <c r="GH58" s="562"/>
      <c r="GI58" s="562"/>
      <c r="GJ58" s="562"/>
      <c r="GK58" s="562"/>
      <c r="GL58" s="562"/>
      <c r="GM58" s="562"/>
      <c r="GN58" s="562"/>
      <c r="GO58" s="562"/>
      <c r="GP58" s="562"/>
      <c r="GQ58" s="562"/>
      <c r="GR58" s="562"/>
      <c r="GS58" s="562"/>
      <c r="GT58" s="562"/>
      <c r="GU58" s="562"/>
      <c r="GV58" s="562"/>
      <c r="GW58" s="562"/>
      <c r="GX58" s="562"/>
      <c r="GY58" s="562"/>
      <c r="GZ58" s="562"/>
      <c r="HA58" s="562"/>
      <c r="HB58" s="562"/>
      <c r="HC58" s="562"/>
      <c r="HD58" s="562"/>
      <c r="HE58" s="562"/>
      <c r="HF58" s="562"/>
      <c r="HG58" s="562"/>
      <c r="HH58" s="562"/>
      <c r="HI58" s="562"/>
      <c r="HJ58" s="562"/>
      <c r="HK58" s="562"/>
      <c r="HL58" s="562"/>
      <c r="HM58" s="562"/>
      <c r="HN58" s="562"/>
      <c r="HO58" s="562"/>
      <c r="HP58" s="562"/>
      <c r="HQ58" s="562"/>
      <c r="HR58" s="562"/>
      <c r="HS58" s="562"/>
      <c r="HT58" s="562"/>
      <c r="HU58" s="562"/>
      <c r="HV58" s="562"/>
      <c r="HW58" s="562"/>
      <c r="HX58" s="562"/>
      <c r="HY58" s="562"/>
      <c r="HZ58" s="562"/>
      <c r="IA58" s="562"/>
      <c r="IB58" s="562"/>
      <c r="IC58" s="562"/>
      <c r="ID58" s="562"/>
      <c r="IE58" s="562"/>
      <c r="IF58" s="562"/>
      <c r="IG58" s="562"/>
      <c r="IH58" s="562"/>
      <c r="II58" s="562"/>
      <c r="IJ58" s="562"/>
      <c r="IK58" s="562"/>
      <c r="IL58" s="562"/>
      <c r="IM58" s="562"/>
      <c r="IN58" s="562"/>
      <c r="IO58" s="562"/>
      <c r="IP58" s="562"/>
      <c r="IQ58" s="562"/>
      <c r="IR58" s="562"/>
      <c r="IS58" s="562"/>
      <c r="IT58" s="562"/>
      <c r="IU58" s="562"/>
      <c r="IV58" s="562"/>
      <c r="IW58" s="562"/>
      <c r="IX58" s="562"/>
      <c r="IY58" s="562"/>
      <c r="IZ58" s="562"/>
      <c r="JA58" s="562"/>
      <c r="JB58" s="562"/>
      <c r="JC58" s="562"/>
      <c r="JD58" s="562"/>
      <c r="JE58" s="562"/>
      <c r="JF58" s="562"/>
      <c r="JG58" s="562"/>
      <c r="JH58" s="562"/>
      <c r="JI58" s="562"/>
      <c r="JJ58" s="562"/>
      <c r="JK58" s="562"/>
      <c r="JL58" s="562"/>
      <c r="JM58" s="562"/>
      <c r="JN58" s="562"/>
      <c r="JO58" s="562"/>
      <c r="JP58" s="562"/>
      <c r="JQ58" s="562"/>
      <c r="JR58" s="562"/>
      <c r="JS58" s="562"/>
      <c r="JT58" s="562"/>
      <c r="JU58" s="562"/>
      <c r="JV58" s="562"/>
      <c r="JW58" s="562"/>
      <c r="JX58" s="562"/>
      <c r="JY58" s="562"/>
      <c r="JZ58" s="562"/>
      <c r="KA58" s="562"/>
      <c r="KB58" s="562"/>
      <c r="KC58" s="562"/>
      <c r="KD58" s="562"/>
      <c r="KE58" s="562"/>
      <c r="KF58" s="562"/>
      <c r="KG58" s="562"/>
      <c r="KH58" s="562"/>
      <c r="KI58" s="562"/>
      <c r="KJ58" s="562"/>
      <c r="KK58" s="562"/>
      <c r="KL58" s="562"/>
      <c r="KM58" s="562"/>
      <c r="KN58" s="562"/>
      <c r="KO58" s="562"/>
      <c r="KP58" s="562"/>
      <c r="KQ58" s="562"/>
      <c r="KR58" s="562"/>
      <c r="KS58" s="562"/>
      <c r="KT58" s="562"/>
      <c r="KU58" s="562"/>
      <c r="KV58" s="562"/>
      <c r="KW58" s="562"/>
      <c r="KX58" s="562"/>
      <c r="KY58" s="562"/>
      <c r="KZ58" s="562"/>
      <c r="LA58" s="562"/>
      <c r="LB58" s="562"/>
      <c r="LC58" s="562"/>
      <c r="LD58" s="562"/>
      <c r="LE58" s="562"/>
      <c r="LF58" s="562"/>
      <c r="LG58" s="562"/>
      <c r="LH58" s="562"/>
      <c r="LI58" s="562"/>
      <c r="LJ58" s="562"/>
      <c r="LK58" s="562"/>
      <c r="LL58" s="562"/>
      <c r="LM58" s="562"/>
      <c r="LN58" s="562"/>
      <c r="LO58" s="562"/>
      <c r="LP58" s="562"/>
      <c r="LQ58" s="562"/>
      <c r="LR58" s="562"/>
      <c r="LS58" s="562"/>
      <c r="LT58" s="562"/>
      <c r="LU58" s="562"/>
      <c r="LV58" s="562"/>
      <c r="LW58" s="562"/>
      <c r="LX58" s="562"/>
      <c r="LY58" s="562"/>
      <c r="LZ58" s="562"/>
      <c r="MA58" s="562"/>
      <c r="MB58" s="562"/>
      <c r="MC58" s="562"/>
      <c r="MD58" s="562"/>
      <c r="ME58" s="562"/>
      <c r="MF58" s="562"/>
      <c r="MG58" s="562"/>
      <c r="MH58" s="562"/>
      <c r="MI58" s="562"/>
      <c r="MJ58" s="562"/>
      <c r="MK58" s="562"/>
      <c r="ML58" s="562"/>
      <c r="MM58" s="562"/>
      <c r="MN58" s="562"/>
      <c r="MO58" s="562"/>
      <c r="MP58" s="562"/>
      <c r="MQ58" s="562"/>
      <c r="MR58" s="562"/>
      <c r="MS58" s="562"/>
      <c r="MT58" s="562"/>
    </row>
    <row r="59" spans="1:358" s="510" customFormat="1">
      <c r="A59" s="565"/>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c r="BJ59" s="563"/>
      <c r="BK59" s="563"/>
      <c r="BL59" s="563"/>
      <c r="BM59" s="563"/>
      <c r="BN59" s="563"/>
      <c r="BO59" s="563"/>
      <c r="BP59" s="563"/>
      <c r="BQ59" s="563"/>
      <c r="BR59" s="563"/>
      <c r="BS59" s="563"/>
      <c r="BT59" s="563"/>
      <c r="BU59" s="563"/>
      <c r="BV59" s="563"/>
      <c r="BW59" s="563"/>
      <c r="BX59" s="563"/>
      <c r="BY59" s="563"/>
      <c r="BZ59" s="563"/>
      <c r="CA59" s="563"/>
      <c r="CB59" s="563"/>
      <c r="CC59" s="563"/>
      <c r="CD59" s="563"/>
      <c r="CE59" s="563"/>
      <c r="CF59" s="563"/>
      <c r="CG59" s="563"/>
      <c r="CH59" s="563"/>
      <c r="CI59" s="563"/>
      <c r="CJ59" s="563"/>
      <c r="CK59" s="563"/>
      <c r="CL59" s="563"/>
      <c r="CM59" s="563"/>
      <c r="CN59" s="563"/>
      <c r="CO59" s="563"/>
      <c r="CP59" s="563"/>
      <c r="CQ59" s="563"/>
      <c r="CR59" s="563"/>
      <c r="CS59" s="563"/>
      <c r="CT59" s="563"/>
      <c r="CU59" s="563"/>
      <c r="CV59" s="563"/>
      <c r="CW59" s="563"/>
      <c r="CX59" s="563"/>
      <c r="CY59" s="563"/>
      <c r="CZ59" s="563"/>
      <c r="DA59" s="563"/>
      <c r="DB59" s="563"/>
      <c r="DC59" s="563"/>
      <c r="DD59" s="563"/>
      <c r="DE59" s="563"/>
      <c r="DF59" s="563"/>
      <c r="DG59" s="563"/>
      <c r="DH59" s="563"/>
      <c r="DI59" s="563"/>
      <c r="DJ59" s="563"/>
      <c r="DK59" s="563"/>
      <c r="DL59" s="563"/>
      <c r="DM59" s="563"/>
      <c r="DN59" s="563"/>
      <c r="DO59" s="563"/>
      <c r="DP59" s="563"/>
      <c r="DQ59" s="563"/>
      <c r="DR59" s="563"/>
      <c r="DS59" s="563"/>
      <c r="DT59" s="563"/>
      <c r="DU59" s="563"/>
      <c r="DV59" s="563"/>
      <c r="DW59" s="563"/>
      <c r="DX59" s="563"/>
      <c r="DY59" s="563"/>
      <c r="DZ59" s="563"/>
      <c r="EA59" s="563"/>
      <c r="EB59" s="563"/>
      <c r="EC59" s="563"/>
      <c r="ED59" s="563"/>
      <c r="EE59" s="563"/>
      <c r="EF59" s="563"/>
      <c r="EG59" s="563"/>
      <c r="EH59" s="563"/>
      <c r="EI59" s="563"/>
      <c r="EJ59" s="563"/>
      <c r="EK59" s="563"/>
      <c r="EL59" s="563"/>
      <c r="EM59" s="563"/>
      <c r="EN59" s="563"/>
      <c r="EO59" s="563"/>
      <c r="EP59" s="563"/>
      <c r="EQ59" s="563"/>
      <c r="ER59" s="563"/>
      <c r="ES59" s="563"/>
      <c r="ET59" s="563"/>
      <c r="EU59" s="563"/>
      <c r="EV59" s="563"/>
      <c r="EW59" s="563"/>
      <c r="EX59" s="563"/>
      <c r="EY59" s="563"/>
      <c r="EZ59" s="563"/>
      <c r="FA59" s="563"/>
      <c r="FB59" s="563"/>
      <c r="FC59" s="563"/>
      <c r="FD59" s="563"/>
      <c r="FE59" s="563"/>
      <c r="FF59" s="563"/>
      <c r="FG59" s="563"/>
      <c r="FH59" s="563"/>
      <c r="FI59" s="563"/>
      <c r="FJ59" s="563"/>
      <c r="FK59" s="563"/>
      <c r="FL59" s="563"/>
      <c r="FM59" s="563"/>
      <c r="FN59" s="563"/>
      <c r="FO59" s="563"/>
      <c r="FP59" s="563"/>
      <c r="FQ59" s="563"/>
      <c r="FR59" s="563"/>
      <c r="FS59" s="563"/>
      <c r="FT59" s="563"/>
      <c r="FU59" s="563"/>
      <c r="FV59" s="563"/>
      <c r="FW59" s="563"/>
      <c r="FX59" s="563"/>
      <c r="FY59" s="563"/>
      <c r="FZ59" s="563"/>
      <c r="GA59" s="563"/>
      <c r="GB59" s="563"/>
      <c r="GC59" s="563"/>
      <c r="GD59" s="563"/>
      <c r="GE59" s="563"/>
      <c r="GF59" s="563"/>
      <c r="GG59" s="563"/>
      <c r="GH59" s="563"/>
      <c r="GI59" s="563"/>
      <c r="GJ59" s="563"/>
      <c r="GK59" s="563"/>
      <c r="GL59" s="563"/>
      <c r="GM59" s="563"/>
      <c r="GN59" s="563"/>
      <c r="GO59" s="563"/>
      <c r="GP59" s="563"/>
      <c r="GQ59" s="563"/>
      <c r="GR59" s="563"/>
      <c r="GS59" s="563"/>
      <c r="GT59" s="563"/>
      <c r="GU59" s="563"/>
      <c r="GV59" s="563"/>
      <c r="GW59" s="563"/>
      <c r="GX59" s="563"/>
      <c r="GY59" s="563"/>
      <c r="GZ59" s="563"/>
      <c r="HA59" s="563"/>
      <c r="HB59" s="563"/>
      <c r="HC59" s="563"/>
      <c r="HD59" s="563"/>
      <c r="HE59" s="563"/>
      <c r="HF59" s="563"/>
      <c r="HG59" s="563"/>
      <c r="HH59" s="563"/>
      <c r="HI59" s="563"/>
      <c r="HJ59" s="563"/>
      <c r="HK59" s="563"/>
      <c r="HL59" s="563"/>
      <c r="HM59" s="563"/>
      <c r="HN59" s="563"/>
      <c r="HO59" s="563"/>
      <c r="HP59" s="563"/>
      <c r="HQ59" s="563"/>
      <c r="HR59" s="563"/>
      <c r="HS59" s="563"/>
      <c r="HT59" s="563"/>
      <c r="HU59" s="563"/>
      <c r="HV59" s="563"/>
      <c r="HW59" s="563"/>
      <c r="HX59" s="563"/>
      <c r="HY59" s="563"/>
      <c r="HZ59" s="563"/>
      <c r="IA59" s="563"/>
      <c r="IB59" s="563"/>
      <c r="IC59" s="563"/>
      <c r="ID59" s="563"/>
      <c r="IE59" s="563"/>
      <c r="IF59" s="563"/>
      <c r="IG59" s="563"/>
      <c r="IH59" s="563"/>
      <c r="II59" s="563"/>
      <c r="IJ59" s="563"/>
      <c r="IK59" s="563"/>
      <c r="IL59" s="563"/>
      <c r="IM59" s="563"/>
      <c r="IN59" s="563"/>
      <c r="IO59" s="563"/>
      <c r="IP59" s="563"/>
      <c r="IQ59" s="563"/>
      <c r="IR59" s="563"/>
      <c r="IS59" s="563"/>
      <c r="IT59" s="563"/>
      <c r="IU59" s="563"/>
      <c r="IV59" s="563"/>
      <c r="IW59" s="563"/>
      <c r="IX59" s="563"/>
      <c r="IY59" s="563"/>
      <c r="IZ59" s="563"/>
      <c r="JA59" s="563"/>
      <c r="JB59" s="563"/>
      <c r="JC59" s="563"/>
      <c r="JD59" s="563"/>
      <c r="JE59" s="563"/>
      <c r="JF59" s="563"/>
      <c r="JG59" s="563"/>
      <c r="JH59" s="563"/>
      <c r="JI59" s="563"/>
      <c r="JJ59" s="563"/>
      <c r="JK59" s="563"/>
      <c r="JL59" s="563"/>
      <c r="JM59" s="563"/>
      <c r="JN59" s="563"/>
      <c r="JO59" s="563"/>
      <c r="JP59" s="563"/>
      <c r="JQ59" s="563"/>
      <c r="JR59" s="563"/>
      <c r="JS59" s="563"/>
      <c r="JT59" s="563"/>
      <c r="JU59" s="563"/>
      <c r="JV59" s="563"/>
      <c r="JW59" s="563"/>
      <c r="JX59" s="563"/>
      <c r="JY59" s="563"/>
      <c r="JZ59" s="563"/>
      <c r="KA59" s="563"/>
      <c r="KB59" s="563"/>
      <c r="KC59" s="563"/>
      <c r="KD59" s="563"/>
      <c r="KE59" s="563"/>
      <c r="KF59" s="563"/>
      <c r="KG59" s="563"/>
      <c r="KH59" s="563"/>
      <c r="KI59" s="563"/>
      <c r="KJ59" s="563"/>
      <c r="KK59" s="563"/>
      <c r="KL59" s="563"/>
      <c r="KM59" s="563"/>
      <c r="KN59" s="563"/>
      <c r="KO59" s="563"/>
      <c r="KP59" s="563"/>
      <c r="KQ59" s="563"/>
      <c r="KR59" s="563"/>
      <c r="KS59" s="563"/>
      <c r="KT59" s="563"/>
      <c r="KU59" s="563"/>
      <c r="KV59" s="563"/>
      <c r="KW59" s="563"/>
      <c r="KX59" s="563"/>
      <c r="KY59" s="563"/>
      <c r="KZ59" s="563"/>
      <c r="LA59" s="563"/>
      <c r="LB59" s="563"/>
      <c r="LC59" s="563"/>
      <c r="LD59" s="563"/>
      <c r="LE59" s="563"/>
      <c r="LF59" s="563"/>
      <c r="LG59" s="563"/>
      <c r="LH59" s="563"/>
      <c r="LI59" s="563"/>
      <c r="LJ59" s="563"/>
      <c r="LK59" s="563"/>
      <c r="LL59" s="563"/>
      <c r="LM59" s="563"/>
      <c r="LN59" s="563"/>
      <c r="LO59" s="563"/>
      <c r="LP59" s="563"/>
      <c r="LQ59" s="563"/>
      <c r="LR59" s="563"/>
      <c r="LS59" s="563"/>
      <c r="LT59" s="563"/>
      <c r="LU59" s="563"/>
      <c r="LV59" s="563"/>
      <c r="LW59" s="563"/>
      <c r="LX59" s="563"/>
      <c r="LY59" s="563"/>
      <c r="LZ59" s="563"/>
      <c r="MA59" s="563"/>
      <c r="MB59" s="563"/>
      <c r="MC59" s="563"/>
      <c r="MD59" s="563"/>
      <c r="ME59" s="563"/>
      <c r="MF59" s="563"/>
      <c r="MG59" s="563"/>
      <c r="MH59" s="563"/>
      <c r="MI59" s="563"/>
      <c r="MJ59" s="563"/>
      <c r="MK59" s="563"/>
      <c r="ML59" s="563"/>
      <c r="MM59" s="563"/>
      <c r="MN59" s="563"/>
      <c r="MO59" s="563"/>
      <c r="MP59" s="563"/>
      <c r="MQ59" s="563"/>
      <c r="MR59" s="563"/>
      <c r="MS59" s="563"/>
      <c r="MT59" s="563"/>
    </row>
    <row r="60" spans="1:358" s="510" customFormat="1">
      <c r="A60" s="565"/>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c r="CZ60" s="562"/>
      <c r="DA60" s="562"/>
      <c r="DB60" s="562"/>
      <c r="DC60" s="562"/>
      <c r="DD60" s="562"/>
      <c r="DE60" s="562"/>
      <c r="DF60" s="562"/>
      <c r="DG60" s="562"/>
      <c r="DH60" s="562"/>
      <c r="DI60" s="562"/>
      <c r="DJ60" s="562"/>
      <c r="DK60" s="562"/>
      <c r="DL60" s="562"/>
      <c r="DM60" s="562"/>
      <c r="DN60" s="562"/>
      <c r="DO60" s="562"/>
      <c r="DP60" s="562"/>
      <c r="DQ60" s="562"/>
      <c r="DR60" s="562"/>
      <c r="DS60" s="562"/>
      <c r="DT60" s="562"/>
      <c r="DU60" s="562"/>
      <c r="DV60" s="562"/>
      <c r="DW60" s="562"/>
      <c r="DX60" s="562"/>
      <c r="DY60" s="562"/>
      <c r="DZ60" s="562"/>
      <c r="EA60" s="562"/>
      <c r="EB60" s="562"/>
      <c r="EC60" s="562"/>
      <c r="ED60" s="562"/>
      <c r="EE60" s="562"/>
      <c r="EF60" s="562"/>
      <c r="EG60" s="562"/>
      <c r="EH60" s="562"/>
      <c r="EI60" s="562"/>
      <c r="EJ60" s="562"/>
      <c r="EK60" s="562"/>
      <c r="EL60" s="562"/>
      <c r="EM60" s="562"/>
      <c r="EN60" s="562"/>
      <c r="EO60" s="562"/>
      <c r="EP60" s="562"/>
      <c r="EQ60" s="562"/>
      <c r="ER60" s="562"/>
      <c r="ES60" s="562"/>
      <c r="ET60" s="562"/>
      <c r="EU60" s="562"/>
      <c r="EV60" s="562"/>
      <c r="EW60" s="562"/>
      <c r="EX60" s="562"/>
      <c r="EY60" s="562"/>
      <c r="EZ60" s="562"/>
      <c r="FA60" s="562"/>
      <c r="FB60" s="562"/>
      <c r="FC60" s="562"/>
      <c r="FD60" s="562"/>
      <c r="FE60" s="562"/>
      <c r="FF60" s="562"/>
      <c r="FG60" s="562"/>
      <c r="FH60" s="562"/>
      <c r="FI60" s="562"/>
      <c r="FJ60" s="562"/>
      <c r="FK60" s="562"/>
      <c r="FL60" s="562"/>
      <c r="FM60" s="562"/>
      <c r="FN60" s="562"/>
      <c r="FO60" s="562"/>
      <c r="FP60" s="562"/>
      <c r="FQ60" s="562"/>
      <c r="FR60" s="562"/>
      <c r="FS60" s="562"/>
      <c r="FT60" s="562"/>
      <c r="FU60" s="562"/>
      <c r="FV60" s="562"/>
      <c r="FW60" s="562"/>
      <c r="FX60" s="562"/>
      <c r="FY60" s="562"/>
      <c r="FZ60" s="562"/>
      <c r="GA60" s="562"/>
      <c r="GB60" s="562"/>
      <c r="GC60" s="562"/>
      <c r="GD60" s="562"/>
      <c r="GE60" s="562"/>
      <c r="GF60" s="562"/>
      <c r="GG60" s="562"/>
      <c r="GH60" s="562"/>
      <c r="GI60" s="562"/>
      <c r="GJ60" s="562"/>
      <c r="GK60" s="562"/>
      <c r="GL60" s="562"/>
      <c r="GM60" s="562"/>
      <c r="GN60" s="562"/>
      <c r="GO60" s="562"/>
      <c r="GP60" s="562"/>
      <c r="GQ60" s="562"/>
      <c r="GR60" s="562"/>
      <c r="GS60" s="562"/>
      <c r="GT60" s="562"/>
      <c r="GU60" s="562"/>
      <c r="GV60" s="562"/>
      <c r="GW60" s="562"/>
      <c r="GX60" s="562"/>
      <c r="GY60" s="562"/>
      <c r="GZ60" s="562"/>
      <c r="HA60" s="562"/>
      <c r="HB60" s="562"/>
      <c r="HC60" s="562"/>
      <c r="HD60" s="562"/>
      <c r="HE60" s="562"/>
      <c r="HF60" s="562"/>
      <c r="HG60" s="562"/>
      <c r="HH60" s="562"/>
      <c r="HI60" s="562"/>
      <c r="HJ60" s="562"/>
      <c r="HK60" s="562"/>
      <c r="HL60" s="562"/>
      <c r="HM60" s="562"/>
      <c r="HN60" s="562"/>
      <c r="HO60" s="562"/>
      <c r="HP60" s="562"/>
      <c r="HQ60" s="562"/>
      <c r="HR60" s="562"/>
      <c r="HS60" s="562"/>
      <c r="HT60" s="562"/>
      <c r="HU60" s="562"/>
      <c r="HV60" s="562"/>
      <c r="HW60" s="562"/>
      <c r="HX60" s="562"/>
      <c r="HY60" s="562"/>
      <c r="HZ60" s="562"/>
      <c r="IA60" s="562"/>
      <c r="IB60" s="562"/>
      <c r="IC60" s="562"/>
      <c r="ID60" s="562"/>
      <c r="IE60" s="562"/>
      <c r="IF60" s="562"/>
      <c r="IG60" s="562"/>
      <c r="IH60" s="562"/>
      <c r="II60" s="562"/>
      <c r="IJ60" s="562"/>
      <c r="IK60" s="562"/>
      <c r="IL60" s="562"/>
      <c r="IM60" s="562"/>
      <c r="IN60" s="562"/>
      <c r="IO60" s="562"/>
      <c r="IP60" s="562"/>
      <c r="IQ60" s="562"/>
      <c r="IR60" s="562"/>
      <c r="IS60" s="562"/>
      <c r="IT60" s="562"/>
      <c r="IU60" s="562"/>
      <c r="IV60" s="562"/>
      <c r="IW60" s="562"/>
      <c r="IX60" s="562"/>
      <c r="IY60" s="562"/>
      <c r="IZ60" s="562"/>
      <c r="JA60" s="562"/>
      <c r="JB60" s="562"/>
      <c r="JC60" s="562"/>
      <c r="JD60" s="562"/>
      <c r="JE60" s="562"/>
      <c r="JF60" s="562"/>
      <c r="JG60" s="562"/>
      <c r="JH60" s="562"/>
      <c r="JI60" s="562"/>
      <c r="JJ60" s="562"/>
      <c r="JK60" s="562"/>
      <c r="JL60" s="562"/>
      <c r="JM60" s="562"/>
      <c r="JN60" s="562"/>
      <c r="JO60" s="562"/>
      <c r="JP60" s="562"/>
      <c r="JQ60" s="562"/>
      <c r="JR60" s="562"/>
      <c r="JS60" s="562"/>
      <c r="JT60" s="562"/>
      <c r="JU60" s="562"/>
      <c r="JV60" s="562"/>
      <c r="JW60" s="562"/>
      <c r="JX60" s="562"/>
      <c r="JY60" s="562"/>
      <c r="JZ60" s="562"/>
      <c r="KA60" s="562"/>
      <c r="KB60" s="562"/>
      <c r="KC60" s="562"/>
      <c r="KD60" s="562"/>
      <c r="KE60" s="562"/>
      <c r="KF60" s="562"/>
      <c r="KG60" s="562"/>
      <c r="KH60" s="562"/>
      <c r="KI60" s="562"/>
      <c r="KJ60" s="562"/>
      <c r="KK60" s="562"/>
      <c r="KL60" s="562"/>
      <c r="KM60" s="562"/>
      <c r="KN60" s="562"/>
      <c r="KO60" s="562"/>
      <c r="KP60" s="562"/>
      <c r="KQ60" s="562"/>
      <c r="KR60" s="562"/>
      <c r="KS60" s="562"/>
      <c r="KT60" s="562"/>
      <c r="KU60" s="562"/>
      <c r="KV60" s="562"/>
      <c r="KW60" s="562"/>
      <c r="KX60" s="562"/>
      <c r="KY60" s="562"/>
      <c r="KZ60" s="562"/>
      <c r="LA60" s="562"/>
      <c r="LB60" s="562"/>
      <c r="LC60" s="562"/>
      <c r="LD60" s="562"/>
      <c r="LE60" s="562"/>
      <c r="LF60" s="562"/>
      <c r="LG60" s="562"/>
      <c r="LH60" s="562"/>
      <c r="LI60" s="562"/>
      <c r="LJ60" s="562"/>
      <c r="LK60" s="562"/>
      <c r="LL60" s="562"/>
      <c r="LM60" s="562"/>
      <c r="LN60" s="562"/>
      <c r="LO60" s="562"/>
      <c r="LP60" s="562"/>
      <c r="LQ60" s="562"/>
      <c r="LR60" s="562"/>
      <c r="LS60" s="562"/>
      <c r="LT60" s="562"/>
      <c r="LU60" s="562"/>
      <c r="LV60" s="562"/>
      <c r="LW60" s="562"/>
      <c r="LX60" s="562"/>
      <c r="LY60" s="562"/>
      <c r="LZ60" s="562"/>
      <c r="MA60" s="562"/>
      <c r="MB60" s="562"/>
      <c r="MC60" s="562"/>
      <c r="MD60" s="562"/>
      <c r="ME60" s="562"/>
      <c r="MF60" s="562"/>
      <c r="MG60" s="562"/>
      <c r="MH60" s="562"/>
      <c r="MI60" s="562"/>
      <c r="MJ60" s="562"/>
      <c r="MK60" s="562"/>
      <c r="ML60" s="562"/>
      <c r="MM60" s="562"/>
      <c r="MN60" s="562"/>
      <c r="MO60" s="562"/>
      <c r="MP60" s="562"/>
      <c r="MQ60" s="562"/>
      <c r="MR60" s="562"/>
      <c r="MS60" s="562"/>
      <c r="MT60" s="562"/>
    </row>
    <row r="61" spans="1:358" s="510" customFormat="1">
      <c r="A61" s="565"/>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563"/>
      <c r="BS61" s="563"/>
      <c r="BT61" s="563"/>
      <c r="BU61" s="563"/>
      <c r="BV61" s="563"/>
      <c r="BW61" s="563"/>
      <c r="BX61" s="563"/>
      <c r="BY61" s="563"/>
      <c r="BZ61" s="563"/>
      <c r="CA61" s="563"/>
      <c r="CB61" s="563"/>
      <c r="CC61" s="563"/>
      <c r="CD61" s="563"/>
      <c r="CE61" s="563"/>
      <c r="CF61" s="563"/>
      <c r="CG61" s="563"/>
      <c r="CH61" s="563"/>
      <c r="CI61" s="563"/>
      <c r="CJ61" s="563"/>
      <c r="CK61" s="563"/>
      <c r="CL61" s="563"/>
      <c r="CM61" s="563"/>
      <c r="CN61" s="563"/>
      <c r="CO61" s="563"/>
      <c r="CP61" s="563"/>
      <c r="CQ61" s="563"/>
      <c r="CR61" s="563"/>
      <c r="CS61" s="563"/>
      <c r="CT61" s="563"/>
      <c r="CU61" s="563"/>
      <c r="CV61" s="563"/>
      <c r="CW61" s="563"/>
      <c r="CX61" s="563"/>
      <c r="CY61" s="563"/>
      <c r="CZ61" s="563"/>
      <c r="DA61" s="563"/>
      <c r="DB61" s="563"/>
      <c r="DC61" s="563"/>
      <c r="DD61" s="563"/>
      <c r="DE61" s="563"/>
      <c r="DF61" s="563"/>
      <c r="DG61" s="563"/>
      <c r="DH61" s="563"/>
      <c r="DI61" s="563"/>
      <c r="DJ61" s="563"/>
      <c r="DK61" s="563"/>
      <c r="DL61" s="563"/>
      <c r="DM61" s="563"/>
      <c r="DN61" s="563"/>
      <c r="DO61" s="563"/>
      <c r="DP61" s="563"/>
      <c r="DQ61" s="563"/>
      <c r="DR61" s="563"/>
      <c r="DS61" s="563"/>
      <c r="DT61" s="563"/>
      <c r="DU61" s="563"/>
      <c r="DV61" s="563"/>
      <c r="DW61" s="563"/>
      <c r="DX61" s="563"/>
      <c r="DY61" s="563"/>
      <c r="DZ61" s="563"/>
      <c r="EA61" s="563"/>
      <c r="EB61" s="563"/>
      <c r="EC61" s="563"/>
      <c r="ED61" s="563"/>
      <c r="EE61" s="563"/>
      <c r="EF61" s="563"/>
      <c r="EG61" s="563"/>
      <c r="EH61" s="563"/>
      <c r="EI61" s="563"/>
      <c r="EJ61" s="563"/>
      <c r="EK61" s="563"/>
      <c r="EL61" s="563"/>
      <c r="EM61" s="563"/>
      <c r="EN61" s="563"/>
      <c r="EO61" s="563"/>
      <c r="EP61" s="563"/>
      <c r="EQ61" s="563"/>
      <c r="ER61" s="563"/>
      <c r="ES61" s="563"/>
      <c r="ET61" s="563"/>
      <c r="EU61" s="563"/>
      <c r="EV61" s="563"/>
      <c r="EW61" s="563"/>
      <c r="EX61" s="563"/>
      <c r="EY61" s="563"/>
      <c r="EZ61" s="563"/>
      <c r="FA61" s="563"/>
      <c r="FB61" s="563"/>
      <c r="FC61" s="563"/>
      <c r="FD61" s="563"/>
      <c r="FE61" s="563"/>
      <c r="FF61" s="563"/>
      <c r="FG61" s="563"/>
      <c r="FH61" s="563"/>
      <c r="FI61" s="563"/>
      <c r="FJ61" s="563"/>
      <c r="FK61" s="563"/>
      <c r="FL61" s="563"/>
      <c r="FM61" s="563"/>
      <c r="FN61" s="563"/>
      <c r="FO61" s="563"/>
      <c r="FP61" s="563"/>
      <c r="FQ61" s="563"/>
      <c r="FR61" s="563"/>
      <c r="FS61" s="563"/>
      <c r="FT61" s="563"/>
      <c r="FU61" s="563"/>
      <c r="FV61" s="563"/>
      <c r="FW61" s="563"/>
      <c r="FX61" s="563"/>
      <c r="FY61" s="563"/>
      <c r="FZ61" s="563"/>
      <c r="GA61" s="563"/>
      <c r="GB61" s="563"/>
      <c r="GC61" s="563"/>
      <c r="GD61" s="563"/>
      <c r="GE61" s="563"/>
      <c r="GF61" s="563"/>
      <c r="GG61" s="563"/>
      <c r="GH61" s="563"/>
      <c r="GI61" s="563"/>
      <c r="GJ61" s="563"/>
      <c r="GK61" s="563"/>
      <c r="GL61" s="563"/>
      <c r="GM61" s="563"/>
      <c r="GN61" s="563"/>
      <c r="GO61" s="563"/>
      <c r="GP61" s="563"/>
      <c r="GQ61" s="563"/>
      <c r="GR61" s="563"/>
      <c r="GS61" s="563"/>
      <c r="GT61" s="563"/>
      <c r="GU61" s="563"/>
      <c r="GV61" s="563"/>
      <c r="GW61" s="563"/>
      <c r="GX61" s="563"/>
      <c r="GY61" s="563"/>
      <c r="GZ61" s="563"/>
      <c r="HA61" s="563"/>
      <c r="HB61" s="563"/>
      <c r="HC61" s="563"/>
      <c r="HD61" s="563"/>
      <c r="HE61" s="563"/>
      <c r="HF61" s="563"/>
      <c r="HG61" s="563"/>
      <c r="HH61" s="563"/>
      <c r="HI61" s="563"/>
      <c r="HJ61" s="563"/>
      <c r="HK61" s="563"/>
      <c r="HL61" s="563"/>
      <c r="HM61" s="563"/>
      <c r="HN61" s="563"/>
      <c r="HO61" s="563"/>
      <c r="HP61" s="563"/>
      <c r="HQ61" s="563"/>
      <c r="HR61" s="563"/>
      <c r="HS61" s="563"/>
      <c r="HT61" s="563"/>
      <c r="HU61" s="563"/>
      <c r="HV61" s="563"/>
      <c r="HW61" s="563"/>
      <c r="HX61" s="563"/>
      <c r="HY61" s="563"/>
      <c r="HZ61" s="563"/>
      <c r="IA61" s="563"/>
      <c r="IB61" s="563"/>
      <c r="IC61" s="563"/>
      <c r="ID61" s="563"/>
      <c r="IE61" s="563"/>
      <c r="IF61" s="563"/>
      <c r="IG61" s="563"/>
      <c r="IH61" s="563"/>
      <c r="II61" s="563"/>
      <c r="IJ61" s="563"/>
      <c r="IK61" s="563"/>
      <c r="IL61" s="563"/>
      <c r="IM61" s="563"/>
      <c r="IN61" s="563"/>
      <c r="IO61" s="563"/>
      <c r="IP61" s="563"/>
      <c r="IQ61" s="563"/>
      <c r="IR61" s="563"/>
      <c r="IS61" s="563"/>
      <c r="IT61" s="563"/>
      <c r="IU61" s="563"/>
      <c r="IV61" s="563"/>
      <c r="IW61" s="563"/>
      <c r="IX61" s="563"/>
      <c r="IY61" s="563"/>
      <c r="IZ61" s="563"/>
      <c r="JA61" s="563"/>
      <c r="JB61" s="563"/>
      <c r="JC61" s="563"/>
      <c r="JD61" s="563"/>
      <c r="JE61" s="563"/>
      <c r="JF61" s="563"/>
      <c r="JG61" s="563"/>
      <c r="JH61" s="563"/>
      <c r="JI61" s="563"/>
      <c r="JJ61" s="563"/>
      <c r="JK61" s="563"/>
      <c r="JL61" s="563"/>
      <c r="JM61" s="563"/>
      <c r="JN61" s="563"/>
      <c r="JO61" s="563"/>
      <c r="JP61" s="563"/>
      <c r="JQ61" s="563"/>
      <c r="JR61" s="563"/>
      <c r="JS61" s="563"/>
      <c r="JT61" s="563"/>
      <c r="JU61" s="563"/>
      <c r="JV61" s="563"/>
      <c r="JW61" s="563"/>
      <c r="JX61" s="563"/>
      <c r="JY61" s="563"/>
      <c r="JZ61" s="563"/>
      <c r="KA61" s="563"/>
      <c r="KB61" s="563"/>
      <c r="KC61" s="563"/>
      <c r="KD61" s="563"/>
      <c r="KE61" s="563"/>
      <c r="KF61" s="563"/>
      <c r="KG61" s="563"/>
      <c r="KH61" s="563"/>
      <c r="KI61" s="563"/>
      <c r="KJ61" s="563"/>
      <c r="KK61" s="563"/>
      <c r="KL61" s="563"/>
      <c r="KM61" s="563"/>
      <c r="KN61" s="563"/>
      <c r="KO61" s="563"/>
      <c r="KP61" s="563"/>
      <c r="KQ61" s="563"/>
      <c r="KR61" s="563"/>
      <c r="KS61" s="563"/>
      <c r="KT61" s="563"/>
      <c r="KU61" s="563"/>
      <c r="KV61" s="563"/>
      <c r="KW61" s="563"/>
      <c r="KX61" s="563"/>
      <c r="KY61" s="563"/>
      <c r="KZ61" s="563"/>
      <c r="LA61" s="563"/>
      <c r="LB61" s="563"/>
      <c r="LC61" s="563"/>
      <c r="LD61" s="563"/>
      <c r="LE61" s="563"/>
      <c r="LF61" s="563"/>
      <c r="LG61" s="563"/>
      <c r="LH61" s="563"/>
      <c r="LI61" s="563"/>
      <c r="LJ61" s="563"/>
      <c r="LK61" s="563"/>
      <c r="LL61" s="563"/>
      <c r="LM61" s="563"/>
      <c r="LN61" s="563"/>
      <c r="LO61" s="563"/>
      <c r="LP61" s="563"/>
      <c r="LQ61" s="563"/>
      <c r="LR61" s="563"/>
      <c r="LS61" s="563"/>
      <c r="LT61" s="563"/>
      <c r="LU61" s="563"/>
      <c r="LV61" s="563"/>
      <c r="LW61" s="563"/>
      <c r="LX61" s="563"/>
      <c r="LY61" s="563"/>
      <c r="LZ61" s="563"/>
      <c r="MA61" s="563"/>
      <c r="MB61" s="563"/>
      <c r="MC61" s="563"/>
      <c r="MD61" s="563"/>
      <c r="ME61" s="563"/>
      <c r="MF61" s="563"/>
      <c r="MG61" s="563"/>
      <c r="MH61" s="563"/>
      <c r="MI61" s="563"/>
      <c r="MJ61" s="563"/>
      <c r="MK61" s="563"/>
      <c r="ML61" s="563"/>
      <c r="MM61" s="563"/>
      <c r="MN61" s="563"/>
      <c r="MO61" s="563"/>
      <c r="MP61" s="563"/>
      <c r="MQ61" s="563"/>
      <c r="MR61" s="563"/>
      <c r="MS61" s="563"/>
      <c r="MT61" s="563"/>
    </row>
    <row r="62" spans="1:358" s="510" customFormat="1">
      <c r="A62" s="565"/>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c r="CZ62" s="562"/>
      <c r="DA62" s="562"/>
      <c r="DB62" s="562"/>
      <c r="DC62" s="562"/>
      <c r="DD62" s="562"/>
      <c r="DE62" s="562"/>
      <c r="DF62" s="562"/>
      <c r="DG62" s="562"/>
      <c r="DH62" s="562"/>
      <c r="DI62" s="562"/>
      <c r="DJ62" s="562"/>
      <c r="DK62" s="562"/>
      <c r="DL62" s="562"/>
      <c r="DM62" s="562"/>
      <c r="DN62" s="562"/>
      <c r="DO62" s="562"/>
      <c r="DP62" s="562"/>
      <c r="DQ62" s="562"/>
      <c r="DR62" s="562"/>
      <c r="DS62" s="562"/>
      <c r="DT62" s="562"/>
      <c r="DU62" s="562"/>
      <c r="DV62" s="562"/>
      <c r="DW62" s="562"/>
      <c r="DX62" s="562"/>
      <c r="DY62" s="562"/>
      <c r="DZ62" s="562"/>
      <c r="EA62" s="562"/>
      <c r="EB62" s="562"/>
      <c r="EC62" s="562"/>
      <c r="ED62" s="562"/>
      <c r="EE62" s="562"/>
      <c r="EF62" s="562"/>
      <c r="EG62" s="562"/>
      <c r="EH62" s="562"/>
      <c r="EI62" s="562"/>
      <c r="EJ62" s="562"/>
      <c r="EK62" s="562"/>
      <c r="EL62" s="562"/>
      <c r="EM62" s="562"/>
      <c r="EN62" s="562"/>
      <c r="EO62" s="562"/>
      <c r="EP62" s="562"/>
      <c r="EQ62" s="562"/>
      <c r="ER62" s="562"/>
      <c r="ES62" s="562"/>
      <c r="ET62" s="562"/>
      <c r="EU62" s="562"/>
      <c r="EV62" s="562"/>
      <c r="EW62" s="562"/>
      <c r="EX62" s="562"/>
      <c r="EY62" s="562"/>
      <c r="EZ62" s="562"/>
      <c r="FA62" s="562"/>
      <c r="FB62" s="562"/>
      <c r="FC62" s="562"/>
      <c r="FD62" s="562"/>
      <c r="FE62" s="562"/>
      <c r="FF62" s="562"/>
      <c r="FG62" s="562"/>
      <c r="FH62" s="562"/>
      <c r="FI62" s="562"/>
      <c r="FJ62" s="562"/>
      <c r="FK62" s="562"/>
      <c r="FL62" s="562"/>
      <c r="FM62" s="562"/>
      <c r="FN62" s="562"/>
      <c r="FO62" s="562"/>
      <c r="FP62" s="562"/>
      <c r="FQ62" s="562"/>
      <c r="FR62" s="562"/>
      <c r="FS62" s="562"/>
      <c r="FT62" s="562"/>
      <c r="FU62" s="562"/>
      <c r="FV62" s="562"/>
      <c r="FW62" s="562"/>
      <c r="FX62" s="562"/>
      <c r="FY62" s="562"/>
      <c r="FZ62" s="562"/>
      <c r="GA62" s="562"/>
      <c r="GB62" s="562"/>
      <c r="GC62" s="562"/>
      <c r="GD62" s="562"/>
      <c r="GE62" s="562"/>
      <c r="GF62" s="562"/>
      <c r="GG62" s="562"/>
      <c r="GH62" s="562"/>
      <c r="GI62" s="562"/>
      <c r="GJ62" s="562"/>
      <c r="GK62" s="562"/>
      <c r="GL62" s="562"/>
      <c r="GM62" s="562"/>
      <c r="GN62" s="562"/>
      <c r="GO62" s="562"/>
      <c r="GP62" s="562"/>
      <c r="GQ62" s="562"/>
      <c r="GR62" s="562"/>
      <c r="GS62" s="562"/>
      <c r="GT62" s="562"/>
      <c r="GU62" s="562"/>
      <c r="GV62" s="562"/>
      <c r="GW62" s="562"/>
      <c r="GX62" s="562"/>
      <c r="GY62" s="562"/>
      <c r="GZ62" s="562"/>
      <c r="HA62" s="562"/>
      <c r="HB62" s="562"/>
      <c r="HC62" s="562"/>
      <c r="HD62" s="562"/>
      <c r="HE62" s="562"/>
      <c r="HF62" s="562"/>
      <c r="HG62" s="562"/>
      <c r="HH62" s="562"/>
      <c r="HI62" s="562"/>
      <c r="HJ62" s="562"/>
      <c r="HK62" s="562"/>
      <c r="HL62" s="562"/>
      <c r="HM62" s="562"/>
      <c r="HN62" s="562"/>
      <c r="HO62" s="562"/>
      <c r="HP62" s="562"/>
      <c r="HQ62" s="562"/>
      <c r="HR62" s="562"/>
      <c r="HS62" s="562"/>
      <c r="HT62" s="562"/>
      <c r="HU62" s="562"/>
      <c r="HV62" s="562"/>
      <c r="HW62" s="562"/>
      <c r="HX62" s="562"/>
      <c r="HY62" s="562"/>
      <c r="HZ62" s="562"/>
      <c r="IA62" s="562"/>
      <c r="IB62" s="562"/>
      <c r="IC62" s="562"/>
      <c r="ID62" s="562"/>
      <c r="IE62" s="562"/>
      <c r="IF62" s="562"/>
      <c r="IG62" s="562"/>
      <c r="IH62" s="562"/>
      <c r="II62" s="562"/>
      <c r="IJ62" s="562"/>
      <c r="IK62" s="562"/>
      <c r="IL62" s="562"/>
      <c r="IM62" s="562"/>
      <c r="IN62" s="562"/>
      <c r="IO62" s="562"/>
      <c r="IP62" s="562"/>
      <c r="IQ62" s="562"/>
      <c r="IR62" s="562"/>
      <c r="IS62" s="562"/>
      <c r="IT62" s="562"/>
      <c r="IU62" s="562"/>
      <c r="IV62" s="562"/>
      <c r="IW62" s="562"/>
      <c r="IX62" s="562"/>
      <c r="IY62" s="562"/>
      <c r="IZ62" s="562"/>
      <c r="JA62" s="562"/>
      <c r="JB62" s="562"/>
      <c r="JC62" s="562"/>
      <c r="JD62" s="562"/>
      <c r="JE62" s="562"/>
      <c r="JF62" s="562"/>
      <c r="JG62" s="562"/>
      <c r="JH62" s="562"/>
      <c r="JI62" s="562"/>
      <c r="JJ62" s="562"/>
      <c r="JK62" s="562"/>
      <c r="JL62" s="562"/>
      <c r="JM62" s="562"/>
      <c r="JN62" s="562"/>
      <c r="JO62" s="562"/>
      <c r="JP62" s="562"/>
      <c r="JQ62" s="562"/>
      <c r="JR62" s="562"/>
      <c r="JS62" s="562"/>
      <c r="JT62" s="562"/>
      <c r="JU62" s="562"/>
      <c r="JV62" s="562"/>
      <c r="JW62" s="562"/>
      <c r="JX62" s="562"/>
      <c r="JY62" s="562"/>
      <c r="JZ62" s="562"/>
      <c r="KA62" s="562"/>
      <c r="KB62" s="562"/>
      <c r="KC62" s="562"/>
      <c r="KD62" s="562"/>
      <c r="KE62" s="562"/>
      <c r="KF62" s="562"/>
      <c r="KG62" s="562"/>
      <c r="KH62" s="562"/>
      <c r="KI62" s="562"/>
      <c r="KJ62" s="562"/>
      <c r="KK62" s="562"/>
      <c r="KL62" s="562"/>
      <c r="KM62" s="562"/>
      <c r="KN62" s="562"/>
      <c r="KO62" s="562"/>
      <c r="KP62" s="562"/>
      <c r="KQ62" s="562"/>
      <c r="KR62" s="562"/>
      <c r="KS62" s="562"/>
      <c r="KT62" s="562"/>
      <c r="KU62" s="562"/>
      <c r="KV62" s="562"/>
      <c r="KW62" s="562"/>
      <c r="KX62" s="562"/>
      <c r="KY62" s="562"/>
      <c r="KZ62" s="562"/>
      <c r="LA62" s="562"/>
      <c r="LB62" s="562"/>
      <c r="LC62" s="562"/>
      <c r="LD62" s="562"/>
      <c r="LE62" s="562"/>
      <c r="LF62" s="562"/>
      <c r="LG62" s="562"/>
      <c r="LH62" s="562"/>
      <c r="LI62" s="562"/>
      <c r="LJ62" s="562"/>
      <c r="LK62" s="562"/>
      <c r="LL62" s="562"/>
      <c r="LM62" s="562"/>
      <c r="LN62" s="562"/>
      <c r="LO62" s="562"/>
      <c r="LP62" s="562"/>
      <c r="LQ62" s="562"/>
      <c r="LR62" s="562"/>
      <c r="LS62" s="562"/>
      <c r="LT62" s="562"/>
      <c r="LU62" s="562"/>
      <c r="LV62" s="562"/>
      <c r="LW62" s="562"/>
      <c r="LX62" s="562"/>
      <c r="LY62" s="562"/>
      <c r="LZ62" s="562"/>
      <c r="MA62" s="562"/>
      <c r="MB62" s="562"/>
      <c r="MC62" s="562"/>
      <c r="MD62" s="562"/>
      <c r="ME62" s="562"/>
      <c r="MF62" s="562"/>
      <c r="MG62" s="562"/>
      <c r="MH62" s="562"/>
      <c r="MI62" s="562"/>
      <c r="MJ62" s="562"/>
      <c r="MK62" s="562"/>
      <c r="ML62" s="562"/>
      <c r="MM62" s="562"/>
      <c r="MN62" s="562"/>
      <c r="MO62" s="562"/>
      <c r="MP62" s="562"/>
      <c r="MQ62" s="562"/>
      <c r="MR62" s="562"/>
      <c r="MS62" s="562"/>
      <c r="MT62" s="562"/>
    </row>
    <row r="63" spans="1:358" s="510" customFormat="1">
      <c r="A63" s="565"/>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c r="BJ63" s="563"/>
      <c r="BK63" s="563"/>
      <c r="BL63" s="563"/>
      <c r="BM63" s="563"/>
      <c r="BN63" s="563"/>
      <c r="BO63" s="563"/>
      <c r="BP63" s="563"/>
      <c r="BQ63" s="563"/>
      <c r="BR63" s="563"/>
      <c r="BS63" s="563"/>
      <c r="BT63" s="563"/>
      <c r="BU63" s="563"/>
      <c r="BV63" s="563"/>
      <c r="BW63" s="563"/>
      <c r="BX63" s="563"/>
      <c r="BY63" s="563"/>
      <c r="BZ63" s="563"/>
      <c r="CA63" s="563"/>
      <c r="CB63" s="563"/>
      <c r="CC63" s="563"/>
      <c r="CD63" s="563"/>
      <c r="CE63" s="563"/>
      <c r="CF63" s="563"/>
      <c r="CG63" s="563"/>
      <c r="CH63" s="563"/>
      <c r="CI63" s="563"/>
      <c r="CJ63" s="563"/>
      <c r="CK63" s="563"/>
      <c r="CL63" s="563"/>
      <c r="CM63" s="563"/>
      <c r="CN63" s="563"/>
      <c r="CO63" s="563"/>
      <c r="CP63" s="563"/>
      <c r="CQ63" s="563"/>
      <c r="CR63" s="563"/>
      <c r="CS63" s="563"/>
      <c r="CT63" s="563"/>
      <c r="CU63" s="563"/>
      <c r="CV63" s="563"/>
      <c r="CW63" s="563"/>
      <c r="CX63" s="563"/>
      <c r="CY63" s="563"/>
      <c r="CZ63" s="563"/>
      <c r="DA63" s="563"/>
      <c r="DB63" s="563"/>
      <c r="DC63" s="563"/>
      <c r="DD63" s="563"/>
      <c r="DE63" s="563"/>
      <c r="DF63" s="563"/>
      <c r="DG63" s="563"/>
      <c r="DH63" s="563"/>
      <c r="DI63" s="563"/>
      <c r="DJ63" s="563"/>
      <c r="DK63" s="563"/>
      <c r="DL63" s="563"/>
      <c r="DM63" s="563"/>
      <c r="DN63" s="563"/>
      <c r="DO63" s="563"/>
      <c r="DP63" s="563"/>
      <c r="DQ63" s="563"/>
      <c r="DR63" s="563"/>
      <c r="DS63" s="563"/>
      <c r="DT63" s="563"/>
      <c r="DU63" s="563"/>
      <c r="DV63" s="563"/>
      <c r="DW63" s="563"/>
      <c r="DX63" s="563"/>
      <c r="DY63" s="563"/>
      <c r="DZ63" s="563"/>
      <c r="EA63" s="563"/>
      <c r="EB63" s="563"/>
      <c r="EC63" s="563"/>
      <c r="ED63" s="563"/>
      <c r="EE63" s="563"/>
      <c r="EF63" s="563"/>
      <c r="EG63" s="563"/>
      <c r="EH63" s="563"/>
      <c r="EI63" s="563"/>
      <c r="EJ63" s="563"/>
      <c r="EK63" s="563"/>
      <c r="EL63" s="563"/>
      <c r="EM63" s="563"/>
      <c r="EN63" s="563"/>
      <c r="EO63" s="563"/>
      <c r="EP63" s="563"/>
      <c r="EQ63" s="563"/>
      <c r="ER63" s="563"/>
      <c r="ES63" s="563"/>
      <c r="ET63" s="563"/>
      <c r="EU63" s="563"/>
      <c r="EV63" s="563"/>
      <c r="EW63" s="563"/>
      <c r="EX63" s="563"/>
      <c r="EY63" s="563"/>
      <c r="EZ63" s="563"/>
      <c r="FA63" s="563"/>
      <c r="FB63" s="563"/>
      <c r="FC63" s="563"/>
      <c r="FD63" s="563"/>
      <c r="FE63" s="563"/>
      <c r="FF63" s="563"/>
      <c r="FG63" s="563"/>
      <c r="FH63" s="563"/>
      <c r="FI63" s="563"/>
      <c r="FJ63" s="563"/>
      <c r="FK63" s="563"/>
      <c r="FL63" s="563"/>
      <c r="FM63" s="563"/>
      <c r="FN63" s="563"/>
      <c r="FO63" s="563"/>
      <c r="FP63" s="563"/>
      <c r="FQ63" s="563"/>
      <c r="FR63" s="563"/>
      <c r="FS63" s="563"/>
      <c r="FT63" s="563"/>
      <c r="FU63" s="563"/>
      <c r="FV63" s="563"/>
      <c r="FW63" s="563"/>
      <c r="FX63" s="563"/>
      <c r="FY63" s="563"/>
      <c r="FZ63" s="563"/>
      <c r="GA63" s="563"/>
      <c r="GB63" s="563"/>
      <c r="GC63" s="563"/>
      <c r="GD63" s="563"/>
      <c r="GE63" s="563"/>
      <c r="GF63" s="563"/>
      <c r="GG63" s="563"/>
      <c r="GH63" s="563"/>
      <c r="GI63" s="563"/>
      <c r="GJ63" s="563"/>
      <c r="GK63" s="563"/>
      <c r="GL63" s="563"/>
      <c r="GM63" s="563"/>
      <c r="GN63" s="563"/>
      <c r="GO63" s="563"/>
      <c r="GP63" s="563"/>
      <c r="GQ63" s="563"/>
      <c r="GR63" s="563"/>
      <c r="GS63" s="563"/>
      <c r="GT63" s="563"/>
      <c r="GU63" s="563"/>
      <c r="GV63" s="563"/>
      <c r="GW63" s="563"/>
      <c r="GX63" s="563"/>
      <c r="GY63" s="563"/>
      <c r="GZ63" s="563"/>
      <c r="HA63" s="563"/>
      <c r="HB63" s="563"/>
      <c r="HC63" s="563"/>
      <c r="HD63" s="563"/>
      <c r="HE63" s="563"/>
      <c r="HF63" s="563"/>
      <c r="HG63" s="563"/>
      <c r="HH63" s="563"/>
      <c r="HI63" s="563"/>
      <c r="HJ63" s="563"/>
      <c r="HK63" s="563"/>
      <c r="HL63" s="563"/>
      <c r="HM63" s="563"/>
      <c r="HN63" s="563"/>
      <c r="HO63" s="563"/>
      <c r="HP63" s="563"/>
      <c r="HQ63" s="563"/>
      <c r="HR63" s="563"/>
      <c r="HS63" s="563"/>
      <c r="HT63" s="563"/>
      <c r="HU63" s="563"/>
      <c r="HV63" s="563"/>
      <c r="HW63" s="563"/>
      <c r="HX63" s="563"/>
      <c r="HY63" s="563"/>
      <c r="HZ63" s="563"/>
      <c r="IA63" s="563"/>
      <c r="IB63" s="563"/>
      <c r="IC63" s="563"/>
      <c r="ID63" s="563"/>
      <c r="IE63" s="563"/>
      <c r="IF63" s="563"/>
      <c r="IG63" s="563"/>
      <c r="IH63" s="563"/>
      <c r="II63" s="563"/>
      <c r="IJ63" s="563"/>
      <c r="IK63" s="563"/>
      <c r="IL63" s="563"/>
      <c r="IM63" s="563"/>
      <c r="IN63" s="563"/>
      <c r="IO63" s="563"/>
      <c r="IP63" s="563"/>
      <c r="IQ63" s="563"/>
      <c r="IR63" s="563"/>
      <c r="IS63" s="563"/>
      <c r="IT63" s="563"/>
      <c r="IU63" s="563"/>
      <c r="IV63" s="563"/>
      <c r="IW63" s="563"/>
      <c r="IX63" s="563"/>
      <c r="IY63" s="563"/>
      <c r="IZ63" s="563"/>
      <c r="JA63" s="563"/>
      <c r="JB63" s="563"/>
      <c r="JC63" s="563"/>
      <c r="JD63" s="563"/>
      <c r="JE63" s="563"/>
      <c r="JF63" s="563"/>
      <c r="JG63" s="563"/>
      <c r="JH63" s="563"/>
      <c r="JI63" s="563"/>
      <c r="JJ63" s="563"/>
      <c r="JK63" s="563"/>
      <c r="JL63" s="563"/>
      <c r="JM63" s="563"/>
      <c r="JN63" s="563"/>
      <c r="JO63" s="563"/>
      <c r="JP63" s="563"/>
      <c r="JQ63" s="563"/>
      <c r="JR63" s="563"/>
      <c r="JS63" s="563"/>
      <c r="JT63" s="563"/>
      <c r="JU63" s="563"/>
      <c r="JV63" s="563"/>
      <c r="JW63" s="563"/>
      <c r="JX63" s="563"/>
      <c r="JY63" s="563"/>
      <c r="JZ63" s="563"/>
      <c r="KA63" s="563"/>
      <c r="KB63" s="563"/>
      <c r="KC63" s="563"/>
      <c r="KD63" s="563"/>
      <c r="KE63" s="563"/>
      <c r="KF63" s="563"/>
      <c r="KG63" s="563"/>
      <c r="KH63" s="563"/>
      <c r="KI63" s="563"/>
      <c r="KJ63" s="563"/>
      <c r="KK63" s="563"/>
      <c r="KL63" s="563"/>
      <c r="KM63" s="563"/>
      <c r="KN63" s="563"/>
      <c r="KO63" s="563"/>
      <c r="KP63" s="563"/>
      <c r="KQ63" s="563"/>
      <c r="KR63" s="563"/>
      <c r="KS63" s="563"/>
      <c r="KT63" s="563"/>
      <c r="KU63" s="563"/>
      <c r="KV63" s="563"/>
      <c r="KW63" s="563"/>
      <c r="KX63" s="563"/>
      <c r="KY63" s="563"/>
      <c r="KZ63" s="563"/>
      <c r="LA63" s="563"/>
      <c r="LB63" s="563"/>
      <c r="LC63" s="563"/>
      <c r="LD63" s="563"/>
      <c r="LE63" s="563"/>
      <c r="LF63" s="563"/>
      <c r="LG63" s="563"/>
      <c r="LH63" s="563"/>
      <c r="LI63" s="563"/>
      <c r="LJ63" s="563"/>
      <c r="LK63" s="563"/>
      <c r="LL63" s="563"/>
      <c r="LM63" s="563"/>
      <c r="LN63" s="563"/>
      <c r="LO63" s="563"/>
      <c r="LP63" s="563"/>
      <c r="LQ63" s="563"/>
      <c r="LR63" s="563"/>
      <c r="LS63" s="563"/>
      <c r="LT63" s="563"/>
      <c r="LU63" s="563"/>
      <c r="LV63" s="563"/>
      <c r="LW63" s="563"/>
      <c r="LX63" s="563"/>
      <c r="LY63" s="563"/>
      <c r="LZ63" s="563"/>
      <c r="MA63" s="563"/>
      <c r="MB63" s="563"/>
      <c r="MC63" s="563"/>
      <c r="MD63" s="563"/>
      <c r="ME63" s="563"/>
      <c r="MF63" s="563"/>
      <c r="MG63" s="563"/>
      <c r="MH63" s="563"/>
      <c r="MI63" s="563"/>
      <c r="MJ63" s="563"/>
      <c r="MK63" s="563"/>
      <c r="ML63" s="563"/>
      <c r="MM63" s="563"/>
      <c r="MN63" s="563"/>
      <c r="MO63" s="563"/>
      <c r="MP63" s="563"/>
      <c r="MQ63" s="563"/>
      <c r="MR63" s="563"/>
      <c r="MS63" s="563"/>
      <c r="MT63" s="563"/>
    </row>
    <row r="64" spans="1:358" s="510" customFormat="1">
      <c r="A64" s="565"/>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c r="CZ64" s="562"/>
      <c r="DA64" s="562"/>
      <c r="DB64" s="562"/>
      <c r="DC64" s="562"/>
      <c r="DD64" s="562"/>
      <c r="DE64" s="562"/>
      <c r="DF64" s="562"/>
      <c r="DG64" s="562"/>
      <c r="DH64" s="562"/>
      <c r="DI64" s="562"/>
      <c r="DJ64" s="562"/>
      <c r="DK64" s="562"/>
      <c r="DL64" s="562"/>
      <c r="DM64" s="562"/>
      <c r="DN64" s="562"/>
      <c r="DO64" s="562"/>
      <c r="DP64" s="562"/>
      <c r="DQ64" s="562"/>
      <c r="DR64" s="562"/>
      <c r="DS64" s="562"/>
      <c r="DT64" s="562"/>
      <c r="DU64" s="562"/>
      <c r="DV64" s="562"/>
      <c r="DW64" s="562"/>
      <c r="DX64" s="562"/>
      <c r="DY64" s="562"/>
      <c r="DZ64" s="562"/>
      <c r="EA64" s="562"/>
      <c r="EB64" s="562"/>
      <c r="EC64" s="562"/>
      <c r="ED64" s="562"/>
      <c r="EE64" s="562"/>
      <c r="EF64" s="562"/>
      <c r="EG64" s="562"/>
      <c r="EH64" s="562"/>
      <c r="EI64" s="562"/>
      <c r="EJ64" s="562"/>
      <c r="EK64" s="562"/>
      <c r="EL64" s="562"/>
      <c r="EM64" s="562"/>
      <c r="EN64" s="562"/>
      <c r="EO64" s="562"/>
      <c r="EP64" s="562"/>
      <c r="EQ64" s="562"/>
      <c r="ER64" s="562"/>
      <c r="ES64" s="562"/>
      <c r="ET64" s="562"/>
      <c r="EU64" s="562"/>
      <c r="EV64" s="562"/>
      <c r="EW64" s="562"/>
      <c r="EX64" s="562"/>
      <c r="EY64" s="562"/>
      <c r="EZ64" s="562"/>
      <c r="FA64" s="562"/>
      <c r="FB64" s="562"/>
      <c r="FC64" s="562"/>
      <c r="FD64" s="562"/>
      <c r="FE64" s="562"/>
      <c r="FF64" s="562"/>
      <c r="FG64" s="562"/>
      <c r="FH64" s="562"/>
      <c r="FI64" s="562"/>
      <c r="FJ64" s="562"/>
      <c r="FK64" s="562"/>
      <c r="FL64" s="562"/>
      <c r="FM64" s="562"/>
      <c r="FN64" s="562"/>
      <c r="FO64" s="562"/>
      <c r="FP64" s="562"/>
      <c r="FQ64" s="562"/>
      <c r="FR64" s="562"/>
      <c r="FS64" s="562"/>
      <c r="FT64" s="562"/>
      <c r="FU64" s="562"/>
      <c r="FV64" s="562"/>
      <c r="FW64" s="562"/>
      <c r="FX64" s="562"/>
      <c r="FY64" s="562"/>
      <c r="FZ64" s="562"/>
      <c r="GA64" s="562"/>
      <c r="GB64" s="562"/>
      <c r="GC64" s="562"/>
      <c r="GD64" s="562"/>
      <c r="GE64" s="562"/>
      <c r="GF64" s="562"/>
      <c r="GG64" s="562"/>
      <c r="GH64" s="562"/>
      <c r="GI64" s="562"/>
      <c r="GJ64" s="562"/>
      <c r="GK64" s="562"/>
      <c r="GL64" s="562"/>
      <c r="GM64" s="562"/>
      <c r="GN64" s="562"/>
      <c r="GO64" s="562"/>
      <c r="GP64" s="562"/>
      <c r="GQ64" s="562"/>
      <c r="GR64" s="562"/>
      <c r="GS64" s="562"/>
      <c r="GT64" s="562"/>
      <c r="GU64" s="562"/>
      <c r="GV64" s="562"/>
      <c r="GW64" s="562"/>
      <c r="GX64" s="562"/>
      <c r="GY64" s="562"/>
      <c r="GZ64" s="562"/>
      <c r="HA64" s="562"/>
      <c r="HB64" s="562"/>
      <c r="HC64" s="562"/>
      <c r="HD64" s="562"/>
      <c r="HE64" s="562"/>
      <c r="HF64" s="562"/>
      <c r="HG64" s="562"/>
      <c r="HH64" s="562"/>
      <c r="HI64" s="562"/>
      <c r="HJ64" s="562"/>
      <c r="HK64" s="562"/>
      <c r="HL64" s="562"/>
      <c r="HM64" s="562"/>
      <c r="HN64" s="562"/>
      <c r="HO64" s="562"/>
      <c r="HP64" s="562"/>
      <c r="HQ64" s="562"/>
      <c r="HR64" s="562"/>
      <c r="HS64" s="562"/>
      <c r="HT64" s="562"/>
      <c r="HU64" s="562"/>
      <c r="HV64" s="562"/>
      <c r="HW64" s="562"/>
      <c r="HX64" s="562"/>
      <c r="HY64" s="562"/>
      <c r="HZ64" s="562"/>
      <c r="IA64" s="562"/>
      <c r="IB64" s="562"/>
      <c r="IC64" s="562"/>
      <c r="ID64" s="562"/>
      <c r="IE64" s="562"/>
      <c r="IF64" s="562"/>
      <c r="IG64" s="562"/>
      <c r="IH64" s="562"/>
      <c r="II64" s="562"/>
      <c r="IJ64" s="562"/>
      <c r="IK64" s="562"/>
      <c r="IL64" s="562"/>
      <c r="IM64" s="562"/>
      <c r="IN64" s="562"/>
      <c r="IO64" s="562"/>
      <c r="IP64" s="562"/>
      <c r="IQ64" s="562"/>
      <c r="IR64" s="562"/>
      <c r="IS64" s="562"/>
      <c r="IT64" s="562"/>
      <c r="IU64" s="562"/>
      <c r="IV64" s="562"/>
      <c r="IW64" s="562"/>
      <c r="IX64" s="562"/>
      <c r="IY64" s="562"/>
      <c r="IZ64" s="562"/>
      <c r="JA64" s="562"/>
      <c r="JB64" s="562"/>
      <c r="JC64" s="562"/>
      <c r="JD64" s="562"/>
      <c r="JE64" s="562"/>
      <c r="JF64" s="562"/>
      <c r="JG64" s="562"/>
      <c r="JH64" s="562"/>
      <c r="JI64" s="562"/>
      <c r="JJ64" s="562"/>
      <c r="JK64" s="562"/>
      <c r="JL64" s="562"/>
      <c r="JM64" s="562"/>
      <c r="JN64" s="562"/>
      <c r="JO64" s="562"/>
      <c r="JP64" s="562"/>
      <c r="JQ64" s="562"/>
      <c r="JR64" s="562"/>
      <c r="JS64" s="562"/>
      <c r="JT64" s="562"/>
      <c r="JU64" s="562"/>
      <c r="JV64" s="562"/>
      <c r="JW64" s="562"/>
      <c r="JX64" s="562"/>
      <c r="JY64" s="562"/>
      <c r="JZ64" s="562"/>
      <c r="KA64" s="562"/>
      <c r="KB64" s="562"/>
      <c r="KC64" s="562"/>
      <c r="KD64" s="562"/>
      <c r="KE64" s="562"/>
      <c r="KF64" s="562"/>
      <c r="KG64" s="562"/>
      <c r="KH64" s="562"/>
      <c r="KI64" s="562"/>
      <c r="KJ64" s="562"/>
      <c r="KK64" s="562"/>
      <c r="KL64" s="562"/>
      <c r="KM64" s="562"/>
      <c r="KN64" s="562"/>
      <c r="KO64" s="562"/>
      <c r="KP64" s="562"/>
      <c r="KQ64" s="562"/>
      <c r="KR64" s="562"/>
      <c r="KS64" s="562"/>
      <c r="KT64" s="562"/>
      <c r="KU64" s="562"/>
      <c r="KV64" s="562"/>
      <c r="KW64" s="562"/>
      <c r="KX64" s="562"/>
      <c r="KY64" s="562"/>
      <c r="KZ64" s="562"/>
      <c r="LA64" s="562"/>
      <c r="LB64" s="562"/>
      <c r="LC64" s="562"/>
      <c r="LD64" s="562"/>
      <c r="LE64" s="562"/>
      <c r="LF64" s="562"/>
      <c r="LG64" s="562"/>
      <c r="LH64" s="562"/>
      <c r="LI64" s="562"/>
      <c r="LJ64" s="562"/>
      <c r="LK64" s="562"/>
      <c r="LL64" s="562"/>
      <c r="LM64" s="562"/>
      <c r="LN64" s="562"/>
      <c r="LO64" s="562"/>
      <c r="LP64" s="562"/>
      <c r="LQ64" s="562"/>
      <c r="LR64" s="562"/>
      <c r="LS64" s="562"/>
      <c r="LT64" s="562"/>
      <c r="LU64" s="562"/>
      <c r="LV64" s="562"/>
      <c r="LW64" s="562"/>
      <c r="LX64" s="562"/>
      <c r="LY64" s="562"/>
      <c r="LZ64" s="562"/>
      <c r="MA64" s="562"/>
      <c r="MB64" s="562"/>
      <c r="MC64" s="562"/>
      <c r="MD64" s="562"/>
      <c r="ME64" s="562"/>
      <c r="MF64" s="562"/>
      <c r="MG64" s="562"/>
      <c r="MH64" s="562"/>
      <c r="MI64" s="562"/>
      <c r="MJ64" s="562"/>
      <c r="MK64" s="562"/>
      <c r="ML64" s="562"/>
      <c r="MM64" s="562"/>
      <c r="MN64" s="562"/>
      <c r="MO64" s="562"/>
      <c r="MP64" s="562"/>
      <c r="MQ64" s="562"/>
      <c r="MR64" s="562"/>
      <c r="MS64" s="562"/>
      <c r="MT64" s="562"/>
    </row>
    <row r="65" spans="1:358" s="510" customFormat="1">
      <c r="A65" s="565"/>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c r="BJ65" s="563"/>
      <c r="BK65" s="563"/>
      <c r="BL65" s="563"/>
      <c r="BM65" s="563"/>
      <c r="BN65" s="563"/>
      <c r="BO65" s="563"/>
      <c r="BP65" s="563"/>
      <c r="BQ65" s="563"/>
      <c r="BR65" s="563"/>
      <c r="BS65" s="563"/>
      <c r="BT65" s="563"/>
      <c r="BU65" s="563"/>
      <c r="BV65" s="563"/>
      <c r="BW65" s="563"/>
      <c r="BX65" s="563"/>
      <c r="BY65" s="563"/>
      <c r="BZ65" s="563"/>
      <c r="CA65" s="563"/>
      <c r="CB65" s="563"/>
      <c r="CC65" s="563"/>
      <c r="CD65" s="563"/>
      <c r="CE65" s="563"/>
      <c r="CF65" s="563"/>
      <c r="CG65" s="563"/>
      <c r="CH65" s="563"/>
      <c r="CI65" s="563"/>
      <c r="CJ65" s="563"/>
      <c r="CK65" s="563"/>
      <c r="CL65" s="563"/>
      <c r="CM65" s="563"/>
      <c r="CN65" s="563"/>
      <c r="CO65" s="563"/>
      <c r="CP65" s="563"/>
      <c r="CQ65" s="563"/>
      <c r="CR65" s="563"/>
      <c r="CS65" s="563"/>
      <c r="CT65" s="563"/>
      <c r="CU65" s="563"/>
      <c r="CV65" s="563"/>
      <c r="CW65" s="563"/>
      <c r="CX65" s="563"/>
      <c r="CY65" s="563"/>
      <c r="CZ65" s="563"/>
      <c r="DA65" s="563"/>
      <c r="DB65" s="563"/>
      <c r="DC65" s="563"/>
      <c r="DD65" s="563"/>
      <c r="DE65" s="563"/>
      <c r="DF65" s="563"/>
      <c r="DG65" s="563"/>
      <c r="DH65" s="563"/>
      <c r="DI65" s="563"/>
      <c r="DJ65" s="563"/>
      <c r="DK65" s="563"/>
      <c r="DL65" s="563"/>
      <c r="DM65" s="563"/>
      <c r="DN65" s="563"/>
      <c r="DO65" s="563"/>
      <c r="DP65" s="563"/>
      <c r="DQ65" s="563"/>
      <c r="DR65" s="563"/>
      <c r="DS65" s="563"/>
      <c r="DT65" s="563"/>
      <c r="DU65" s="563"/>
      <c r="DV65" s="563"/>
      <c r="DW65" s="563"/>
      <c r="DX65" s="563"/>
      <c r="DY65" s="563"/>
      <c r="DZ65" s="563"/>
      <c r="EA65" s="563"/>
      <c r="EB65" s="563"/>
      <c r="EC65" s="563"/>
      <c r="ED65" s="563"/>
      <c r="EE65" s="563"/>
      <c r="EF65" s="563"/>
      <c r="EG65" s="563"/>
      <c r="EH65" s="563"/>
      <c r="EI65" s="563"/>
      <c r="EJ65" s="563"/>
      <c r="EK65" s="563"/>
      <c r="EL65" s="563"/>
      <c r="EM65" s="563"/>
      <c r="EN65" s="563"/>
      <c r="EO65" s="563"/>
      <c r="EP65" s="563"/>
      <c r="EQ65" s="563"/>
      <c r="ER65" s="563"/>
      <c r="ES65" s="563"/>
      <c r="ET65" s="563"/>
      <c r="EU65" s="563"/>
      <c r="EV65" s="563"/>
      <c r="EW65" s="563"/>
      <c r="EX65" s="563"/>
      <c r="EY65" s="563"/>
      <c r="EZ65" s="563"/>
      <c r="FA65" s="563"/>
      <c r="FB65" s="563"/>
      <c r="FC65" s="563"/>
      <c r="FD65" s="563"/>
      <c r="FE65" s="563"/>
      <c r="FF65" s="563"/>
      <c r="FG65" s="563"/>
      <c r="FH65" s="563"/>
      <c r="FI65" s="563"/>
      <c r="FJ65" s="563"/>
      <c r="FK65" s="563"/>
      <c r="FL65" s="563"/>
      <c r="FM65" s="563"/>
      <c r="FN65" s="563"/>
      <c r="FO65" s="563"/>
      <c r="FP65" s="563"/>
      <c r="FQ65" s="563"/>
      <c r="FR65" s="563"/>
      <c r="FS65" s="563"/>
      <c r="FT65" s="563"/>
      <c r="FU65" s="563"/>
      <c r="FV65" s="563"/>
      <c r="FW65" s="563"/>
      <c r="FX65" s="563"/>
      <c r="FY65" s="563"/>
      <c r="FZ65" s="563"/>
      <c r="GA65" s="563"/>
      <c r="GB65" s="563"/>
      <c r="GC65" s="563"/>
      <c r="GD65" s="563"/>
      <c r="GE65" s="563"/>
      <c r="GF65" s="563"/>
      <c r="GG65" s="563"/>
      <c r="GH65" s="563"/>
      <c r="GI65" s="563"/>
      <c r="GJ65" s="563"/>
      <c r="GK65" s="563"/>
      <c r="GL65" s="563"/>
      <c r="GM65" s="563"/>
      <c r="GN65" s="563"/>
      <c r="GO65" s="563"/>
      <c r="GP65" s="563"/>
      <c r="GQ65" s="563"/>
      <c r="GR65" s="563"/>
      <c r="GS65" s="563"/>
      <c r="GT65" s="563"/>
      <c r="GU65" s="563"/>
      <c r="GV65" s="563"/>
      <c r="GW65" s="563"/>
      <c r="GX65" s="563"/>
      <c r="GY65" s="563"/>
      <c r="GZ65" s="563"/>
      <c r="HA65" s="563"/>
      <c r="HB65" s="563"/>
      <c r="HC65" s="563"/>
      <c r="HD65" s="563"/>
      <c r="HE65" s="563"/>
      <c r="HF65" s="563"/>
      <c r="HG65" s="563"/>
      <c r="HH65" s="563"/>
      <c r="HI65" s="563"/>
      <c r="HJ65" s="563"/>
      <c r="HK65" s="563"/>
      <c r="HL65" s="563"/>
      <c r="HM65" s="563"/>
      <c r="HN65" s="563"/>
      <c r="HO65" s="563"/>
      <c r="HP65" s="563"/>
      <c r="HQ65" s="563"/>
      <c r="HR65" s="563"/>
      <c r="HS65" s="563"/>
      <c r="HT65" s="563"/>
      <c r="HU65" s="563"/>
      <c r="HV65" s="563"/>
      <c r="HW65" s="563"/>
      <c r="HX65" s="563"/>
      <c r="HY65" s="563"/>
      <c r="HZ65" s="563"/>
      <c r="IA65" s="563"/>
      <c r="IB65" s="563"/>
      <c r="IC65" s="563"/>
      <c r="ID65" s="563"/>
      <c r="IE65" s="563"/>
      <c r="IF65" s="563"/>
      <c r="IG65" s="563"/>
      <c r="IH65" s="563"/>
      <c r="II65" s="563"/>
      <c r="IJ65" s="563"/>
      <c r="IK65" s="563"/>
      <c r="IL65" s="563"/>
      <c r="IM65" s="563"/>
      <c r="IN65" s="563"/>
      <c r="IO65" s="563"/>
      <c r="IP65" s="563"/>
      <c r="IQ65" s="563"/>
      <c r="IR65" s="563"/>
      <c r="IS65" s="563"/>
      <c r="IT65" s="563"/>
      <c r="IU65" s="563"/>
      <c r="IV65" s="563"/>
      <c r="IW65" s="563"/>
      <c r="IX65" s="563"/>
      <c r="IY65" s="563"/>
      <c r="IZ65" s="563"/>
      <c r="JA65" s="563"/>
      <c r="JB65" s="563"/>
      <c r="JC65" s="563"/>
      <c r="JD65" s="563"/>
      <c r="JE65" s="563"/>
      <c r="JF65" s="563"/>
      <c r="JG65" s="563"/>
      <c r="JH65" s="563"/>
      <c r="JI65" s="563"/>
      <c r="JJ65" s="563"/>
      <c r="JK65" s="563"/>
      <c r="JL65" s="563"/>
      <c r="JM65" s="563"/>
      <c r="JN65" s="563"/>
      <c r="JO65" s="563"/>
      <c r="JP65" s="563"/>
      <c r="JQ65" s="563"/>
      <c r="JR65" s="563"/>
      <c r="JS65" s="563"/>
      <c r="JT65" s="563"/>
      <c r="JU65" s="563"/>
      <c r="JV65" s="563"/>
      <c r="JW65" s="563"/>
      <c r="JX65" s="563"/>
      <c r="JY65" s="563"/>
      <c r="JZ65" s="563"/>
      <c r="KA65" s="563"/>
      <c r="KB65" s="563"/>
      <c r="KC65" s="563"/>
      <c r="KD65" s="563"/>
      <c r="KE65" s="563"/>
      <c r="KF65" s="563"/>
      <c r="KG65" s="563"/>
      <c r="KH65" s="563"/>
      <c r="KI65" s="563"/>
      <c r="KJ65" s="563"/>
      <c r="KK65" s="563"/>
      <c r="KL65" s="563"/>
      <c r="KM65" s="563"/>
      <c r="KN65" s="563"/>
      <c r="KO65" s="563"/>
      <c r="KP65" s="563"/>
      <c r="KQ65" s="563"/>
      <c r="KR65" s="563"/>
      <c r="KS65" s="563"/>
      <c r="KT65" s="563"/>
      <c r="KU65" s="563"/>
      <c r="KV65" s="563"/>
      <c r="KW65" s="563"/>
      <c r="KX65" s="563"/>
      <c r="KY65" s="563"/>
      <c r="KZ65" s="563"/>
      <c r="LA65" s="563"/>
      <c r="LB65" s="563"/>
      <c r="LC65" s="563"/>
      <c r="LD65" s="563"/>
      <c r="LE65" s="563"/>
      <c r="LF65" s="563"/>
      <c r="LG65" s="563"/>
      <c r="LH65" s="563"/>
      <c r="LI65" s="563"/>
      <c r="LJ65" s="563"/>
      <c r="LK65" s="563"/>
      <c r="LL65" s="563"/>
      <c r="LM65" s="563"/>
      <c r="LN65" s="563"/>
      <c r="LO65" s="563"/>
      <c r="LP65" s="563"/>
      <c r="LQ65" s="563"/>
      <c r="LR65" s="563"/>
      <c r="LS65" s="563"/>
      <c r="LT65" s="563"/>
      <c r="LU65" s="563"/>
      <c r="LV65" s="563"/>
      <c r="LW65" s="563"/>
      <c r="LX65" s="563"/>
      <c r="LY65" s="563"/>
      <c r="LZ65" s="563"/>
      <c r="MA65" s="563"/>
      <c r="MB65" s="563"/>
      <c r="MC65" s="563"/>
      <c r="MD65" s="563"/>
      <c r="ME65" s="563"/>
      <c r="MF65" s="563"/>
      <c r="MG65" s="563"/>
      <c r="MH65" s="563"/>
      <c r="MI65" s="563"/>
      <c r="MJ65" s="563"/>
      <c r="MK65" s="563"/>
      <c r="ML65" s="563"/>
      <c r="MM65" s="563"/>
      <c r="MN65" s="563"/>
      <c r="MO65" s="563"/>
      <c r="MP65" s="563"/>
      <c r="MQ65" s="563"/>
      <c r="MR65" s="563"/>
      <c r="MS65" s="563"/>
      <c r="MT65" s="563"/>
    </row>
    <row r="66" spans="1:358" s="510" customFormat="1">
      <c r="A66" s="565"/>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c r="CZ66" s="562"/>
      <c r="DA66" s="562"/>
      <c r="DB66" s="562"/>
      <c r="DC66" s="562"/>
      <c r="DD66" s="562"/>
      <c r="DE66" s="562"/>
      <c r="DF66" s="562"/>
      <c r="DG66" s="562"/>
      <c r="DH66" s="562"/>
      <c r="DI66" s="562"/>
      <c r="DJ66" s="562"/>
      <c r="DK66" s="562"/>
      <c r="DL66" s="562"/>
      <c r="DM66" s="562"/>
      <c r="DN66" s="562"/>
      <c r="DO66" s="562"/>
      <c r="DP66" s="562"/>
      <c r="DQ66" s="562"/>
      <c r="DR66" s="562"/>
      <c r="DS66" s="562"/>
      <c r="DT66" s="562"/>
      <c r="DU66" s="562"/>
      <c r="DV66" s="562"/>
      <c r="DW66" s="562"/>
      <c r="DX66" s="562"/>
      <c r="DY66" s="562"/>
      <c r="DZ66" s="562"/>
      <c r="EA66" s="562"/>
      <c r="EB66" s="562"/>
      <c r="EC66" s="562"/>
      <c r="ED66" s="562"/>
      <c r="EE66" s="562"/>
      <c r="EF66" s="562"/>
      <c r="EG66" s="562"/>
      <c r="EH66" s="562"/>
      <c r="EI66" s="562"/>
      <c r="EJ66" s="562"/>
      <c r="EK66" s="562"/>
      <c r="EL66" s="562"/>
      <c r="EM66" s="562"/>
      <c r="EN66" s="562"/>
      <c r="EO66" s="562"/>
      <c r="EP66" s="562"/>
      <c r="EQ66" s="562"/>
      <c r="ER66" s="562"/>
      <c r="ES66" s="562"/>
      <c r="ET66" s="562"/>
      <c r="EU66" s="562"/>
      <c r="EV66" s="562"/>
      <c r="EW66" s="562"/>
      <c r="EX66" s="562"/>
      <c r="EY66" s="562"/>
      <c r="EZ66" s="562"/>
      <c r="FA66" s="562"/>
      <c r="FB66" s="562"/>
      <c r="FC66" s="562"/>
      <c r="FD66" s="562"/>
      <c r="FE66" s="562"/>
      <c r="FF66" s="562"/>
      <c r="FG66" s="562"/>
      <c r="FH66" s="562"/>
      <c r="FI66" s="562"/>
      <c r="FJ66" s="562"/>
      <c r="FK66" s="562"/>
      <c r="FL66" s="562"/>
      <c r="FM66" s="562"/>
      <c r="FN66" s="562"/>
      <c r="FO66" s="562"/>
      <c r="FP66" s="562"/>
      <c r="FQ66" s="562"/>
      <c r="FR66" s="562"/>
      <c r="FS66" s="562"/>
      <c r="FT66" s="562"/>
      <c r="FU66" s="562"/>
      <c r="FV66" s="562"/>
      <c r="FW66" s="562"/>
      <c r="FX66" s="562"/>
      <c r="FY66" s="562"/>
      <c r="FZ66" s="562"/>
      <c r="GA66" s="562"/>
      <c r="GB66" s="562"/>
      <c r="GC66" s="562"/>
      <c r="GD66" s="562"/>
      <c r="GE66" s="562"/>
      <c r="GF66" s="562"/>
      <c r="GG66" s="562"/>
      <c r="GH66" s="562"/>
      <c r="GI66" s="562"/>
      <c r="GJ66" s="562"/>
      <c r="GK66" s="562"/>
      <c r="GL66" s="562"/>
      <c r="GM66" s="562"/>
      <c r="GN66" s="562"/>
      <c r="GO66" s="562"/>
      <c r="GP66" s="562"/>
      <c r="GQ66" s="562"/>
      <c r="GR66" s="562"/>
      <c r="GS66" s="562"/>
      <c r="GT66" s="562"/>
      <c r="GU66" s="562"/>
      <c r="GV66" s="562"/>
      <c r="GW66" s="562"/>
      <c r="GX66" s="562"/>
      <c r="GY66" s="562"/>
      <c r="GZ66" s="562"/>
      <c r="HA66" s="562"/>
      <c r="HB66" s="562"/>
      <c r="HC66" s="562"/>
      <c r="HD66" s="562"/>
      <c r="HE66" s="562"/>
      <c r="HF66" s="562"/>
      <c r="HG66" s="562"/>
      <c r="HH66" s="562"/>
      <c r="HI66" s="562"/>
      <c r="HJ66" s="562"/>
      <c r="HK66" s="562"/>
      <c r="HL66" s="562"/>
      <c r="HM66" s="562"/>
      <c r="HN66" s="562"/>
      <c r="HO66" s="562"/>
      <c r="HP66" s="562"/>
      <c r="HQ66" s="562"/>
      <c r="HR66" s="562"/>
      <c r="HS66" s="562"/>
      <c r="HT66" s="562"/>
      <c r="HU66" s="562"/>
      <c r="HV66" s="562"/>
      <c r="HW66" s="562"/>
      <c r="HX66" s="562"/>
      <c r="HY66" s="562"/>
      <c r="HZ66" s="562"/>
      <c r="IA66" s="562"/>
      <c r="IB66" s="562"/>
      <c r="IC66" s="562"/>
      <c r="ID66" s="562"/>
      <c r="IE66" s="562"/>
      <c r="IF66" s="562"/>
      <c r="IG66" s="562"/>
      <c r="IH66" s="562"/>
      <c r="II66" s="562"/>
      <c r="IJ66" s="562"/>
      <c r="IK66" s="562"/>
      <c r="IL66" s="562"/>
      <c r="IM66" s="562"/>
      <c r="IN66" s="562"/>
      <c r="IO66" s="562"/>
      <c r="IP66" s="562"/>
      <c r="IQ66" s="562"/>
      <c r="IR66" s="562"/>
      <c r="IS66" s="562"/>
      <c r="IT66" s="562"/>
      <c r="IU66" s="562"/>
      <c r="IV66" s="562"/>
      <c r="IW66" s="562"/>
      <c r="IX66" s="562"/>
      <c r="IY66" s="562"/>
      <c r="IZ66" s="562"/>
      <c r="JA66" s="562"/>
      <c r="JB66" s="562"/>
      <c r="JC66" s="562"/>
      <c r="JD66" s="562"/>
      <c r="JE66" s="562"/>
      <c r="JF66" s="562"/>
      <c r="JG66" s="562"/>
      <c r="JH66" s="562"/>
      <c r="JI66" s="562"/>
      <c r="JJ66" s="562"/>
      <c r="JK66" s="562"/>
      <c r="JL66" s="562"/>
      <c r="JM66" s="562"/>
      <c r="JN66" s="562"/>
      <c r="JO66" s="562"/>
      <c r="JP66" s="562"/>
      <c r="JQ66" s="562"/>
      <c r="JR66" s="562"/>
      <c r="JS66" s="562"/>
      <c r="JT66" s="562"/>
      <c r="JU66" s="562"/>
      <c r="JV66" s="562"/>
      <c r="JW66" s="562"/>
      <c r="JX66" s="562"/>
      <c r="JY66" s="562"/>
      <c r="JZ66" s="562"/>
      <c r="KA66" s="562"/>
      <c r="KB66" s="562"/>
      <c r="KC66" s="562"/>
      <c r="KD66" s="562"/>
      <c r="KE66" s="562"/>
      <c r="KF66" s="562"/>
      <c r="KG66" s="562"/>
      <c r="KH66" s="562"/>
      <c r="KI66" s="562"/>
      <c r="KJ66" s="562"/>
      <c r="KK66" s="562"/>
      <c r="KL66" s="562"/>
      <c r="KM66" s="562"/>
      <c r="KN66" s="562"/>
      <c r="KO66" s="562"/>
      <c r="KP66" s="562"/>
      <c r="KQ66" s="562"/>
      <c r="KR66" s="562"/>
      <c r="KS66" s="562"/>
      <c r="KT66" s="562"/>
      <c r="KU66" s="562"/>
      <c r="KV66" s="562"/>
      <c r="KW66" s="562"/>
      <c r="KX66" s="562"/>
      <c r="KY66" s="562"/>
      <c r="KZ66" s="562"/>
      <c r="LA66" s="562"/>
      <c r="LB66" s="562"/>
      <c r="LC66" s="562"/>
      <c r="LD66" s="562"/>
      <c r="LE66" s="562"/>
      <c r="LF66" s="562"/>
      <c r="LG66" s="562"/>
      <c r="LH66" s="562"/>
      <c r="LI66" s="562"/>
      <c r="LJ66" s="562"/>
      <c r="LK66" s="562"/>
      <c r="LL66" s="562"/>
      <c r="LM66" s="562"/>
      <c r="LN66" s="562"/>
      <c r="LO66" s="562"/>
      <c r="LP66" s="562"/>
      <c r="LQ66" s="562"/>
      <c r="LR66" s="562"/>
      <c r="LS66" s="562"/>
      <c r="LT66" s="562"/>
      <c r="LU66" s="562"/>
      <c r="LV66" s="562"/>
      <c r="LW66" s="562"/>
      <c r="LX66" s="562"/>
      <c r="LY66" s="562"/>
      <c r="LZ66" s="562"/>
      <c r="MA66" s="562"/>
      <c r="MB66" s="562"/>
      <c r="MC66" s="562"/>
      <c r="MD66" s="562"/>
      <c r="ME66" s="562"/>
      <c r="MF66" s="562"/>
      <c r="MG66" s="562"/>
      <c r="MH66" s="562"/>
      <c r="MI66" s="562"/>
      <c r="MJ66" s="562"/>
      <c r="MK66" s="562"/>
      <c r="ML66" s="562"/>
      <c r="MM66" s="562"/>
      <c r="MN66" s="562"/>
      <c r="MO66" s="562"/>
      <c r="MP66" s="562"/>
      <c r="MQ66" s="562"/>
      <c r="MR66" s="562"/>
      <c r="MS66" s="562"/>
      <c r="MT66" s="562"/>
    </row>
    <row r="67" spans="1:358" s="510" customFormat="1">
      <c r="A67" s="565"/>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c r="BJ67" s="563"/>
      <c r="BK67" s="563"/>
      <c r="BL67" s="563"/>
      <c r="BM67" s="563"/>
      <c r="BN67" s="563"/>
      <c r="BO67" s="563"/>
      <c r="BP67" s="563"/>
      <c r="BQ67" s="563"/>
      <c r="BR67" s="563"/>
      <c r="BS67" s="563"/>
      <c r="BT67" s="563"/>
      <c r="BU67" s="563"/>
      <c r="BV67" s="563"/>
      <c r="BW67" s="563"/>
      <c r="BX67" s="563"/>
      <c r="BY67" s="563"/>
      <c r="BZ67" s="563"/>
      <c r="CA67" s="563"/>
      <c r="CB67" s="563"/>
      <c r="CC67" s="563"/>
      <c r="CD67" s="563"/>
      <c r="CE67" s="563"/>
      <c r="CF67" s="563"/>
      <c r="CG67" s="563"/>
      <c r="CH67" s="563"/>
      <c r="CI67" s="563"/>
      <c r="CJ67" s="563"/>
      <c r="CK67" s="563"/>
      <c r="CL67" s="563"/>
      <c r="CM67" s="563"/>
      <c r="CN67" s="563"/>
      <c r="CO67" s="563"/>
      <c r="CP67" s="563"/>
      <c r="CQ67" s="563"/>
      <c r="CR67" s="563"/>
      <c r="CS67" s="563"/>
      <c r="CT67" s="563"/>
      <c r="CU67" s="563"/>
      <c r="CV67" s="563"/>
      <c r="CW67" s="563"/>
      <c r="CX67" s="563"/>
      <c r="CY67" s="563"/>
      <c r="CZ67" s="563"/>
      <c r="DA67" s="563"/>
      <c r="DB67" s="563"/>
      <c r="DC67" s="563"/>
      <c r="DD67" s="563"/>
      <c r="DE67" s="563"/>
      <c r="DF67" s="563"/>
      <c r="DG67" s="563"/>
      <c r="DH67" s="563"/>
      <c r="DI67" s="563"/>
      <c r="DJ67" s="563"/>
      <c r="DK67" s="563"/>
      <c r="DL67" s="563"/>
      <c r="DM67" s="563"/>
      <c r="DN67" s="563"/>
      <c r="DO67" s="563"/>
      <c r="DP67" s="563"/>
      <c r="DQ67" s="563"/>
      <c r="DR67" s="563"/>
      <c r="DS67" s="563"/>
      <c r="DT67" s="563"/>
      <c r="DU67" s="563"/>
      <c r="DV67" s="563"/>
      <c r="DW67" s="563"/>
      <c r="DX67" s="563"/>
      <c r="DY67" s="563"/>
      <c r="DZ67" s="563"/>
      <c r="EA67" s="563"/>
      <c r="EB67" s="563"/>
      <c r="EC67" s="563"/>
      <c r="ED67" s="563"/>
      <c r="EE67" s="563"/>
      <c r="EF67" s="563"/>
      <c r="EG67" s="563"/>
      <c r="EH67" s="563"/>
      <c r="EI67" s="563"/>
      <c r="EJ67" s="563"/>
      <c r="EK67" s="563"/>
      <c r="EL67" s="563"/>
      <c r="EM67" s="563"/>
      <c r="EN67" s="563"/>
      <c r="EO67" s="563"/>
      <c r="EP67" s="563"/>
      <c r="EQ67" s="563"/>
      <c r="ER67" s="563"/>
      <c r="ES67" s="563"/>
      <c r="ET67" s="563"/>
      <c r="EU67" s="563"/>
      <c r="EV67" s="563"/>
      <c r="EW67" s="563"/>
      <c r="EX67" s="563"/>
      <c r="EY67" s="563"/>
      <c r="EZ67" s="563"/>
      <c r="FA67" s="563"/>
      <c r="FB67" s="563"/>
      <c r="FC67" s="563"/>
      <c r="FD67" s="563"/>
      <c r="FE67" s="563"/>
      <c r="FF67" s="563"/>
      <c r="FG67" s="563"/>
      <c r="FH67" s="563"/>
      <c r="FI67" s="563"/>
      <c r="FJ67" s="563"/>
      <c r="FK67" s="563"/>
      <c r="FL67" s="563"/>
      <c r="FM67" s="563"/>
      <c r="FN67" s="563"/>
      <c r="FO67" s="563"/>
      <c r="FP67" s="563"/>
      <c r="FQ67" s="563"/>
      <c r="FR67" s="563"/>
      <c r="FS67" s="563"/>
      <c r="FT67" s="563"/>
      <c r="FU67" s="563"/>
      <c r="FV67" s="563"/>
      <c r="FW67" s="563"/>
      <c r="FX67" s="563"/>
      <c r="FY67" s="563"/>
      <c r="FZ67" s="563"/>
      <c r="GA67" s="563"/>
      <c r="GB67" s="563"/>
      <c r="GC67" s="563"/>
      <c r="GD67" s="563"/>
      <c r="GE67" s="563"/>
      <c r="GF67" s="563"/>
      <c r="GG67" s="563"/>
      <c r="GH67" s="563"/>
      <c r="GI67" s="563"/>
      <c r="GJ67" s="563"/>
      <c r="GK67" s="563"/>
      <c r="GL67" s="563"/>
      <c r="GM67" s="563"/>
      <c r="GN67" s="563"/>
      <c r="GO67" s="563"/>
      <c r="GP67" s="563"/>
      <c r="GQ67" s="563"/>
      <c r="GR67" s="563"/>
      <c r="GS67" s="563"/>
      <c r="GT67" s="563"/>
      <c r="GU67" s="563"/>
      <c r="GV67" s="563"/>
      <c r="GW67" s="563"/>
      <c r="GX67" s="563"/>
      <c r="GY67" s="563"/>
      <c r="GZ67" s="563"/>
      <c r="HA67" s="563"/>
      <c r="HB67" s="563"/>
      <c r="HC67" s="563"/>
      <c r="HD67" s="563"/>
      <c r="HE67" s="563"/>
      <c r="HF67" s="563"/>
      <c r="HG67" s="563"/>
      <c r="HH67" s="563"/>
      <c r="HI67" s="563"/>
      <c r="HJ67" s="563"/>
      <c r="HK67" s="563"/>
      <c r="HL67" s="563"/>
      <c r="HM67" s="563"/>
      <c r="HN67" s="563"/>
      <c r="HO67" s="563"/>
      <c r="HP67" s="563"/>
      <c r="HQ67" s="563"/>
      <c r="HR67" s="563"/>
      <c r="HS67" s="563"/>
      <c r="HT67" s="563"/>
      <c r="HU67" s="563"/>
      <c r="HV67" s="563"/>
      <c r="HW67" s="563"/>
      <c r="HX67" s="563"/>
      <c r="HY67" s="563"/>
      <c r="HZ67" s="563"/>
      <c r="IA67" s="563"/>
      <c r="IB67" s="563"/>
      <c r="IC67" s="563"/>
      <c r="ID67" s="563"/>
      <c r="IE67" s="563"/>
      <c r="IF67" s="563"/>
      <c r="IG67" s="563"/>
      <c r="IH67" s="563"/>
      <c r="II67" s="563"/>
      <c r="IJ67" s="563"/>
      <c r="IK67" s="563"/>
      <c r="IL67" s="563"/>
      <c r="IM67" s="563"/>
      <c r="IN67" s="563"/>
      <c r="IO67" s="563"/>
      <c r="IP67" s="563"/>
      <c r="IQ67" s="563"/>
      <c r="IR67" s="563"/>
      <c r="IS67" s="563"/>
      <c r="IT67" s="563"/>
      <c r="IU67" s="563"/>
      <c r="IV67" s="563"/>
      <c r="IW67" s="563"/>
      <c r="IX67" s="563"/>
      <c r="IY67" s="563"/>
      <c r="IZ67" s="563"/>
      <c r="JA67" s="563"/>
      <c r="JB67" s="563"/>
      <c r="JC67" s="563"/>
      <c r="JD67" s="563"/>
      <c r="JE67" s="563"/>
      <c r="JF67" s="563"/>
      <c r="JG67" s="563"/>
      <c r="JH67" s="563"/>
      <c r="JI67" s="563"/>
      <c r="JJ67" s="563"/>
      <c r="JK67" s="563"/>
      <c r="JL67" s="563"/>
      <c r="JM67" s="563"/>
      <c r="JN67" s="563"/>
      <c r="JO67" s="563"/>
      <c r="JP67" s="563"/>
      <c r="JQ67" s="563"/>
      <c r="JR67" s="563"/>
      <c r="JS67" s="563"/>
      <c r="JT67" s="563"/>
      <c r="JU67" s="563"/>
      <c r="JV67" s="563"/>
      <c r="JW67" s="563"/>
      <c r="JX67" s="563"/>
      <c r="JY67" s="563"/>
      <c r="JZ67" s="563"/>
      <c r="KA67" s="563"/>
      <c r="KB67" s="563"/>
      <c r="KC67" s="563"/>
      <c r="KD67" s="563"/>
      <c r="KE67" s="563"/>
      <c r="KF67" s="563"/>
      <c r="KG67" s="563"/>
      <c r="KH67" s="563"/>
      <c r="KI67" s="563"/>
      <c r="KJ67" s="563"/>
      <c r="KK67" s="563"/>
      <c r="KL67" s="563"/>
      <c r="KM67" s="563"/>
      <c r="KN67" s="563"/>
      <c r="KO67" s="563"/>
      <c r="KP67" s="563"/>
      <c r="KQ67" s="563"/>
      <c r="KR67" s="563"/>
      <c r="KS67" s="563"/>
      <c r="KT67" s="563"/>
      <c r="KU67" s="563"/>
      <c r="KV67" s="563"/>
      <c r="KW67" s="563"/>
      <c r="KX67" s="563"/>
      <c r="KY67" s="563"/>
      <c r="KZ67" s="563"/>
      <c r="LA67" s="563"/>
      <c r="LB67" s="563"/>
      <c r="LC67" s="563"/>
      <c r="LD67" s="563"/>
      <c r="LE67" s="563"/>
      <c r="LF67" s="563"/>
      <c r="LG67" s="563"/>
      <c r="LH67" s="563"/>
      <c r="LI67" s="563"/>
      <c r="LJ67" s="563"/>
      <c r="LK67" s="563"/>
      <c r="LL67" s="563"/>
      <c r="LM67" s="563"/>
      <c r="LN67" s="563"/>
      <c r="LO67" s="563"/>
      <c r="LP67" s="563"/>
      <c r="LQ67" s="563"/>
      <c r="LR67" s="563"/>
      <c r="LS67" s="563"/>
      <c r="LT67" s="563"/>
      <c r="LU67" s="563"/>
      <c r="LV67" s="563"/>
      <c r="LW67" s="563"/>
      <c r="LX67" s="563"/>
      <c r="LY67" s="563"/>
      <c r="LZ67" s="563"/>
      <c r="MA67" s="563"/>
      <c r="MB67" s="563"/>
      <c r="MC67" s="563"/>
      <c r="MD67" s="563"/>
      <c r="ME67" s="563"/>
      <c r="MF67" s="563"/>
      <c r="MG67" s="563"/>
      <c r="MH67" s="563"/>
      <c r="MI67" s="563"/>
      <c r="MJ67" s="563"/>
      <c r="MK67" s="563"/>
      <c r="ML67" s="563"/>
      <c r="MM67" s="563"/>
      <c r="MN67" s="563"/>
      <c r="MO67" s="563"/>
      <c r="MP67" s="563"/>
      <c r="MQ67" s="563"/>
      <c r="MR67" s="563"/>
      <c r="MS67" s="563"/>
      <c r="MT67" s="563"/>
    </row>
    <row r="68" spans="1:358" s="510" customFormat="1">
      <c r="A68" s="565"/>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c r="CZ68" s="562"/>
      <c r="DA68" s="562"/>
      <c r="DB68" s="562"/>
      <c r="DC68" s="562"/>
      <c r="DD68" s="562"/>
      <c r="DE68" s="562"/>
      <c r="DF68" s="562"/>
      <c r="DG68" s="562"/>
      <c r="DH68" s="562"/>
      <c r="DI68" s="562"/>
      <c r="DJ68" s="562"/>
      <c r="DK68" s="562"/>
      <c r="DL68" s="562"/>
      <c r="DM68" s="562"/>
      <c r="DN68" s="562"/>
      <c r="DO68" s="562"/>
      <c r="DP68" s="562"/>
      <c r="DQ68" s="562"/>
      <c r="DR68" s="562"/>
      <c r="DS68" s="562"/>
      <c r="DT68" s="562"/>
      <c r="DU68" s="562"/>
      <c r="DV68" s="562"/>
      <c r="DW68" s="562"/>
      <c r="DX68" s="562"/>
      <c r="DY68" s="562"/>
      <c r="DZ68" s="562"/>
      <c r="EA68" s="562"/>
      <c r="EB68" s="562"/>
      <c r="EC68" s="562"/>
      <c r="ED68" s="562"/>
      <c r="EE68" s="562"/>
      <c r="EF68" s="562"/>
      <c r="EG68" s="562"/>
      <c r="EH68" s="562"/>
      <c r="EI68" s="562"/>
      <c r="EJ68" s="562"/>
      <c r="EK68" s="562"/>
      <c r="EL68" s="562"/>
      <c r="EM68" s="562"/>
      <c r="EN68" s="562"/>
      <c r="EO68" s="562"/>
      <c r="EP68" s="562"/>
      <c r="EQ68" s="562"/>
      <c r="ER68" s="562"/>
      <c r="ES68" s="562"/>
      <c r="ET68" s="562"/>
      <c r="EU68" s="562"/>
      <c r="EV68" s="562"/>
      <c r="EW68" s="562"/>
      <c r="EX68" s="562"/>
      <c r="EY68" s="562"/>
      <c r="EZ68" s="562"/>
      <c r="FA68" s="562"/>
      <c r="FB68" s="562"/>
      <c r="FC68" s="562"/>
      <c r="FD68" s="562"/>
      <c r="FE68" s="562"/>
      <c r="FF68" s="562"/>
      <c r="FG68" s="562"/>
      <c r="FH68" s="562"/>
      <c r="FI68" s="562"/>
      <c r="FJ68" s="562"/>
      <c r="FK68" s="562"/>
      <c r="FL68" s="562"/>
      <c r="FM68" s="562"/>
      <c r="FN68" s="562"/>
      <c r="FO68" s="562"/>
      <c r="FP68" s="562"/>
      <c r="FQ68" s="562"/>
      <c r="FR68" s="562"/>
      <c r="FS68" s="562"/>
      <c r="FT68" s="562"/>
      <c r="FU68" s="562"/>
      <c r="FV68" s="562"/>
      <c r="FW68" s="562"/>
      <c r="FX68" s="562"/>
      <c r="FY68" s="562"/>
      <c r="FZ68" s="562"/>
      <c r="GA68" s="562"/>
      <c r="GB68" s="562"/>
      <c r="GC68" s="562"/>
      <c r="GD68" s="562"/>
      <c r="GE68" s="562"/>
      <c r="GF68" s="562"/>
      <c r="GG68" s="562"/>
      <c r="GH68" s="562"/>
      <c r="GI68" s="562"/>
      <c r="GJ68" s="562"/>
      <c r="GK68" s="562"/>
      <c r="GL68" s="562"/>
      <c r="GM68" s="562"/>
      <c r="GN68" s="562"/>
      <c r="GO68" s="562"/>
      <c r="GP68" s="562"/>
      <c r="GQ68" s="562"/>
      <c r="GR68" s="562"/>
      <c r="GS68" s="562"/>
      <c r="GT68" s="562"/>
      <c r="GU68" s="562"/>
      <c r="GV68" s="562"/>
      <c r="GW68" s="562"/>
      <c r="GX68" s="562"/>
      <c r="GY68" s="562"/>
      <c r="GZ68" s="562"/>
      <c r="HA68" s="562"/>
      <c r="HB68" s="562"/>
      <c r="HC68" s="562"/>
      <c r="HD68" s="562"/>
      <c r="HE68" s="562"/>
      <c r="HF68" s="562"/>
      <c r="HG68" s="562"/>
      <c r="HH68" s="562"/>
      <c r="HI68" s="562"/>
      <c r="HJ68" s="562"/>
      <c r="HK68" s="562"/>
      <c r="HL68" s="562"/>
      <c r="HM68" s="562"/>
      <c r="HN68" s="562"/>
      <c r="HO68" s="562"/>
      <c r="HP68" s="562"/>
      <c r="HQ68" s="562"/>
      <c r="HR68" s="562"/>
      <c r="HS68" s="562"/>
      <c r="HT68" s="562"/>
      <c r="HU68" s="562"/>
      <c r="HV68" s="562"/>
      <c r="HW68" s="562"/>
      <c r="HX68" s="562"/>
      <c r="HY68" s="562"/>
      <c r="HZ68" s="562"/>
      <c r="IA68" s="562"/>
      <c r="IB68" s="562"/>
      <c r="IC68" s="562"/>
      <c r="ID68" s="562"/>
      <c r="IE68" s="562"/>
      <c r="IF68" s="562"/>
      <c r="IG68" s="562"/>
      <c r="IH68" s="562"/>
      <c r="II68" s="562"/>
      <c r="IJ68" s="562"/>
      <c r="IK68" s="562"/>
      <c r="IL68" s="562"/>
      <c r="IM68" s="562"/>
      <c r="IN68" s="562"/>
      <c r="IO68" s="562"/>
      <c r="IP68" s="562"/>
      <c r="IQ68" s="562"/>
      <c r="IR68" s="562"/>
      <c r="IS68" s="562"/>
      <c r="IT68" s="562"/>
      <c r="IU68" s="562"/>
      <c r="IV68" s="562"/>
      <c r="IW68" s="562"/>
      <c r="IX68" s="562"/>
      <c r="IY68" s="562"/>
      <c r="IZ68" s="562"/>
      <c r="JA68" s="562"/>
      <c r="JB68" s="562"/>
      <c r="JC68" s="562"/>
      <c r="JD68" s="562"/>
      <c r="JE68" s="562"/>
      <c r="JF68" s="562"/>
      <c r="JG68" s="562"/>
      <c r="JH68" s="562"/>
      <c r="JI68" s="562"/>
      <c r="JJ68" s="562"/>
      <c r="JK68" s="562"/>
      <c r="JL68" s="562"/>
      <c r="JM68" s="562"/>
      <c r="JN68" s="562"/>
      <c r="JO68" s="562"/>
      <c r="JP68" s="562"/>
      <c r="JQ68" s="562"/>
      <c r="JR68" s="562"/>
      <c r="JS68" s="562"/>
      <c r="JT68" s="562"/>
      <c r="JU68" s="562"/>
      <c r="JV68" s="562"/>
      <c r="JW68" s="562"/>
      <c r="JX68" s="562"/>
      <c r="JY68" s="562"/>
      <c r="JZ68" s="562"/>
      <c r="KA68" s="562"/>
      <c r="KB68" s="562"/>
      <c r="KC68" s="562"/>
      <c r="KD68" s="562"/>
      <c r="KE68" s="562"/>
      <c r="KF68" s="562"/>
      <c r="KG68" s="562"/>
      <c r="KH68" s="562"/>
      <c r="KI68" s="562"/>
      <c r="KJ68" s="562"/>
      <c r="KK68" s="562"/>
      <c r="KL68" s="562"/>
      <c r="KM68" s="562"/>
      <c r="KN68" s="562"/>
      <c r="KO68" s="562"/>
      <c r="KP68" s="562"/>
      <c r="KQ68" s="562"/>
      <c r="KR68" s="562"/>
      <c r="KS68" s="562"/>
      <c r="KT68" s="562"/>
      <c r="KU68" s="562"/>
      <c r="KV68" s="562"/>
      <c r="KW68" s="562"/>
      <c r="KX68" s="562"/>
      <c r="KY68" s="562"/>
      <c r="KZ68" s="562"/>
      <c r="LA68" s="562"/>
      <c r="LB68" s="562"/>
      <c r="LC68" s="562"/>
      <c r="LD68" s="562"/>
      <c r="LE68" s="562"/>
      <c r="LF68" s="562"/>
      <c r="LG68" s="562"/>
      <c r="LH68" s="562"/>
      <c r="LI68" s="562"/>
      <c r="LJ68" s="562"/>
      <c r="LK68" s="562"/>
      <c r="LL68" s="562"/>
      <c r="LM68" s="562"/>
      <c r="LN68" s="562"/>
      <c r="LO68" s="562"/>
      <c r="LP68" s="562"/>
      <c r="LQ68" s="562"/>
      <c r="LR68" s="562"/>
      <c r="LS68" s="562"/>
      <c r="LT68" s="562"/>
      <c r="LU68" s="562"/>
      <c r="LV68" s="562"/>
      <c r="LW68" s="562"/>
      <c r="LX68" s="562"/>
      <c r="LY68" s="562"/>
      <c r="LZ68" s="562"/>
      <c r="MA68" s="562"/>
      <c r="MB68" s="562"/>
      <c r="MC68" s="562"/>
      <c r="MD68" s="562"/>
      <c r="ME68" s="562"/>
      <c r="MF68" s="562"/>
      <c r="MG68" s="562"/>
      <c r="MH68" s="562"/>
      <c r="MI68" s="562"/>
      <c r="MJ68" s="562"/>
      <c r="MK68" s="562"/>
      <c r="ML68" s="562"/>
      <c r="MM68" s="562"/>
      <c r="MN68" s="562"/>
      <c r="MO68" s="562"/>
      <c r="MP68" s="562"/>
      <c r="MQ68" s="562"/>
      <c r="MR68" s="562"/>
      <c r="MS68" s="562"/>
      <c r="MT68" s="562"/>
    </row>
    <row r="69" spans="1:358" s="510" customFormat="1">
      <c r="A69" s="565"/>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c r="BJ69" s="563"/>
      <c r="BK69" s="563"/>
      <c r="BL69" s="563"/>
      <c r="BM69" s="563"/>
      <c r="BN69" s="563"/>
      <c r="BO69" s="563"/>
      <c r="BP69" s="563"/>
      <c r="BQ69" s="563"/>
      <c r="BR69" s="563"/>
      <c r="BS69" s="563"/>
      <c r="BT69" s="563"/>
      <c r="BU69" s="563"/>
      <c r="BV69" s="563"/>
      <c r="BW69" s="563"/>
      <c r="BX69" s="563"/>
      <c r="BY69" s="563"/>
      <c r="BZ69" s="563"/>
      <c r="CA69" s="563"/>
      <c r="CB69" s="563"/>
      <c r="CC69" s="563"/>
      <c r="CD69" s="563"/>
      <c r="CE69" s="563"/>
      <c r="CF69" s="563"/>
      <c r="CG69" s="563"/>
      <c r="CH69" s="563"/>
      <c r="CI69" s="563"/>
      <c r="CJ69" s="563"/>
      <c r="CK69" s="563"/>
      <c r="CL69" s="563"/>
      <c r="CM69" s="563"/>
      <c r="CN69" s="563"/>
      <c r="CO69" s="563"/>
      <c r="CP69" s="563"/>
      <c r="CQ69" s="563"/>
      <c r="CR69" s="563"/>
      <c r="CS69" s="563"/>
      <c r="CT69" s="563"/>
      <c r="CU69" s="563"/>
      <c r="CV69" s="563"/>
      <c r="CW69" s="563"/>
      <c r="CX69" s="563"/>
      <c r="CY69" s="563"/>
      <c r="CZ69" s="563"/>
      <c r="DA69" s="563"/>
      <c r="DB69" s="563"/>
      <c r="DC69" s="563"/>
      <c r="DD69" s="563"/>
      <c r="DE69" s="563"/>
      <c r="DF69" s="563"/>
      <c r="DG69" s="563"/>
      <c r="DH69" s="563"/>
      <c r="DI69" s="563"/>
      <c r="DJ69" s="563"/>
      <c r="DK69" s="563"/>
      <c r="DL69" s="563"/>
      <c r="DM69" s="563"/>
      <c r="DN69" s="563"/>
      <c r="DO69" s="563"/>
      <c r="DP69" s="563"/>
      <c r="DQ69" s="563"/>
      <c r="DR69" s="563"/>
      <c r="DS69" s="563"/>
      <c r="DT69" s="563"/>
      <c r="DU69" s="563"/>
      <c r="DV69" s="563"/>
      <c r="DW69" s="563"/>
      <c r="DX69" s="563"/>
      <c r="DY69" s="563"/>
      <c r="DZ69" s="563"/>
      <c r="EA69" s="563"/>
      <c r="EB69" s="563"/>
      <c r="EC69" s="563"/>
      <c r="ED69" s="563"/>
      <c r="EE69" s="563"/>
      <c r="EF69" s="563"/>
      <c r="EG69" s="563"/>
      <c r="EH69" s="563"/>
      <c r="EI69" s="563"/>
      <c r="EJ69" s="563"/>
      <c r="EK69" s="563"/>
      <c r="EL69" s="563"/>
      <c r="EM69" s="563"/>
      <c r="EN69" s="563"/>
      <c r="EO69" s="563"/>
      <c r="EP69" s="563"/>
      <c r="EQ69" s="563"/>
      <c r="ER69" s="563"/>
      <c r="ES69" s="563"/>
      <c r="ET69" s="563"/>
      <c r="EU69" s="563"/>
      <c r="EV69" s="563"/>
      <c r="EW69" s="563"/>
      <c r="EX69" s="563"/>
      <c r="EY69" s="563"/>
      <c r="EZ69" s="563"/>
      <c r="FA69" s="563"/>
      <c r="FB69" s="563"/>
      <c r="FC69" s="563"/>
      <c r="FD69" s="563"/>
      <c r="FE69" s="563"/>
      <c r="FF69" s="563"/>
      <c r="FG69" s="563"/>
      <c r="FH69" s="563"/>
      <c r="FI69" s="563"/>
      <c r="FJ69" s="563"/>
      <c r="FK69" s="563"/>
      <c r="FL69" s="563"/>
      <c r="FM69" s="563"/>
      <c r="FN69" s="563"/>
      <c r="FO69" s="563"/>
      <c r="FP69" s="563"/>
      <c r="FQ69" s="563"/>
      <c r="FR69" s="563"/>
      <c r="FS69" s="563"/>
      <c r="FT69" s="563"/>
      <c r="FU69" s="563"/>
      <c r="FV69" s="563"/>
      <c r="FW69" s="563"/>
      <c r="FX69" s="563"/>
      <c r="FY69" s="563"/>
      <c r="FZ69" s="563"/>
      <c r="GA69" s="563"/>
      <c r="GB69" s="563"/>
      <c r="GC69" s="563"/>
      <c r="GD69" s="563"/>
      <c r="GE69" s="563"/>
      <c r="GF69" s="563"/>
      <c r="GG69" s="563"/>
      <c r="GH69" s="563"/>
      <c r="GI69" s="563"/>
      <c r="GJ69" s="563"/>
      <c r="GK69" s="563"/>
      <c r="GL69" s="563"/>
      <c r="GM69" s="563"/>
      <c r="GN69" s="563"/>
      <c r="GO69" s="563"/>
      <c r="GP69" s="563"/>
      <c r="GQ69" s="563"/>
      <c r="GR69" s="563"/>
      <c r="GS69" s="563"/>
      <c r="GT69" s="563"/>
      <c r="GU69" s="563"/>
      <c r="GV69" s="563"/>
      <c r="GW69" s="563"/>
      <c r="GX69" s="563"/>
      <c r="GY69" s="563"/>
      <c r="GZ69" s="563"/>
      <c r="HA69" s="563"/>
      <c r="HB69" s="563"/>
      <c r="HC69" s="563"/>
      <c r="HD69" s="563"/>
      <c r="HE69" s="563"/>
      <c r="HF69" s="563"/>
      <c r="HG69" s="563"/>
      <c r="HH69" s="563"/>
      <c r="HI69" s="563"/>
      <c r="HJ69" s="563"/>
      <c r="HK69" s="563"/>
      <c r="HL69" s="563"/>
      <c r="HM69" s="563"/>
      <c r="HN69" s="563"/>
      <c r="HO69" s="563"/>
      <c r="HP69" s="563"/>
      <c r="HQ69" s="563"/>
      <c r="HR69" s="563"/>
      <c r="HS69" s="563"/>
      <c r="HT69" s="563"/>
      <c r="HU69" s="563"/>
      <c r="HV69" s="563"/>
      <c r="HW69" s="563"/>
      <c r="HX69" s="563"/>
      <c r="HY69" s="563"/>
      <c r="HZ69" s="563"/>
      <c r="IA69" s="563"/>
      <c r="IB69" s="563"/>
      <c r="IC69" s="563"/>
      <c r="ID69" s="563"/>
      <c r="IE69" s="563"/>
      <c r="IF69" s="563"/>
      <c r="IG69" s="563"/>
      <c r="IH69" s="563"/>
      <c r="II69" s="563"/>
      <c r="IJ69" s="563"/>
      <c r="IK69" s="563"/>
      <c r="IL69" s="563"/>
      <c r="IM69" s="563"/>
      <c r="IN69" s="563"/>
      <c r="IO69" s="563"/>
      <c r="IP69" s="563"/>
      <c r="IQ69" s="563"/>
      <c r="IR69" s="563"/>
      <c r="IS69" s="563"/>
      <c r="IT69" s="563"/>
      <c r="IU69" s="563"/>
      <c r="IV69" s="563"/>
      <c r="IW69" s="563"/>
      <c r="IX69" s="563"/>
      <c r="IY69" s="563"/>
      <c r="IZ69" s="563"/>
      <c r="JA69" s="563"/>
      <c r="JB69" s="563"/>
      <c r="JC69" s="563"/>
      <c r="JD69" s="563"/>
      <c r="JE69" s="563"/>
      <c r="JF69" s="563"/>
      <c r="JG69" s="563"/>
      <c r="JH69" s="563"/>
      <c r="JI69" s="563"/>
      <c r="JJ69" s="563"/>
      <c r="JK69" s="563"/>
      <c r="JL69" s="563"/>
      <c r="JM69" s="563"/>
      <c r="JN69" s="563"/>
      <c r="JO69" s="563"/>
      <c r="JP69" s="563"/>
      <c r="JQ69" s="563"/>
      <c r="JR69" s="563"/>
      <c r="JS69" s="563"/>
      <c r="JT69" s="563"/>
      <c r="JU69" s="563"/>
      <c r="JV69" s="563"/>
      <c r="JW69" s="563"/>
      <c r="JX69" s="563"/>
      <c r="JY69" s="563"/>
      <c r="JZ69" s="563"/>
      <c r="KA69" s="563"/>
      <c r="KB69" s="563"/>
      <c r="KC69" s="563"/>
      <c r="KD69" s="563"/>
      <c r="KE69" s="563"/>
      <c r="KF69" s="563"/>
      <c r="KG69" s="563"/>
      <c r="KH69" s="563"/>
      <c r="KI69" s="563"/>
      <c r="KJ69" s="563"/>
      <c r="KK69" s="563"/>
      <c r="KL69" s="563"/>
      <c r="KM69" s="563"/>
      <c r="KN69" s="563"/>
      <c r="KO69" s="563"/>
      <c r="KP69" s="563"/>
      <c r="KQ69" s="563"/>
      <c r="KR69" s="563"/>
      <c r="KS69" s="563"/>
      <c r="KT69" s="563"/>
      <c r="KU69" s="563"/>
      <c r="KV69" s="563"/>
      <c r="KW69" s="563"/>
      <c r="KX69" s="563"/>
      <c r="KY69" s="563"/>
      <c r="KZ69" s="563"/>
      <c r="LA69" s="563"/>
      <c r="LB69" s="563"/>
      <c r="LC69" s="563"/>
      <c r="LD69" s="563"/>
      <c r="LE69" s="563"/>
      <c r="LF69" s="563"/>
      <c r="LG69" s="563"/>
      <c r="LH69" s="563"/>
      <c r="LI69" s="563"/>
      <c r="LJ69" s="563"/>
      <c r="LK69" s="563"/>
      <c r="LL69" s="563"/>
      <c r="LM69" s="563"/>
      <c r="LN69" s="563"/>
      <c r="LO69" s="563"/>
      <c r="LP69" s="563"/>
      <c r="LQ69" s="563"/>
      <c r="LR69" s="563"/>
      <c r="LS69" s="563"/>
      <c r="LT69" s="563"/>
      <c r="LU69" s="563"/>
      <c r="LV69" s="563"/>
      <c r="LW69" s="563"/>
      <c r="LX69" s="563"/>
      <c r="LY69" s="563"/>
      <c r="LZ69" s="563"/>
      <c r="MA69" s="563"/>
      <c r="MB69" s="563"/>
      <c r="MC69" s="563"/>
      <c r="MD69" s="563"/>
      <c r="ME69" s="563"/>
      <c r="MF69" s="563"/>
      <c r="MG69" s="563"/>
      <c r="MH69" s="563"/>
      <c r="MI69" s="563"/>
      <c r="MJ69" s="563"/>
      <c r="MK69" s="563"/>
      <c r="ML69" s="563"/>
      <c r="MM69" s="563"/>
      <c r="MN69" s="563"/>
      <c r="MO69" s="563"/>
      <c r="MP69" s="563"/>
      <c r="MQ69" s="563"/>
      <c r="MR69" s="563"/>
      <c r="MS69" s="563"/>
      <c r="MT69" s="563"/>
    </row>
    <row r="70" spans="1:358" s="510" customFormat="1">
      <c r="A70" s="565"/>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c r="CZ70" s="562"/>
      <c r="DA70" s="562"/>
      <c r="DB70" s="562"/>
      <c r="DC70" s="562"/>
      <c r="DD70" s="562"/>
      <c r="DE70" s="562"/>
      <c r="DF70" s="562"/>
      <c r="DG70" s="562"/>
      <c r="DH70" s="562"/>
      <c r="DI70" s="562"/>
      <c r="DJ70" s="562"/>
      <c r="DK70" s="562"/>
      <c r="DL70" s="562"/>
      <c r="DM70" s="562"/>
      <c r="DN70" s="562"/>
      <c r="DO70" s="562"/>
      <c r="DP70" s="562"/>
      <c r="DQ70" s="562"/>
      <c r="DR70" s="562"/>
      <c r="DS70" s="562"/>
      <c r="DT70" s="562"/>
      <c r="DU70" s="562"/>
      <c r="DV70" s="562"/>
      <c r="DW70" s="562"/>
      <c r="DX70" s="562"/>
      <c r="DY70" s="562"/>
      <c r="DZ70" s="562"/>
      <c r="EA70" s="562"/>
      <c r="EB70" s="562"/>
      <c r="EC70" s="562"/>
      <c r="ED70" s="562"/>
      <c r="EE70" s="562"/>
      <c r="EF70" s="562"/>
      <c r="EG70" s="562"/>
      <c r="EH70" s="562"/>
      <c r="EI70" s="562"/>
      <c r="EJ70" s="562"/>
      <c r="EK70" s="562"/>
      <c r="EL70" s="562"/>
      <c r="EM70" s="562"/>
      <c r="EN70" s="562"/>
      <c r="EO70" s="562"/>
      <c r="EP70" s="562"/>
      <c r="EQ70" s="562"/>
      <c r="ER70" s="562"/>
      <c r="ES70" s="562"/>
      <c r="ET70" s="562"/>
      <c r="EU70" s="562"/>
      <c r="EV70" s="562"/>
      <c r="EW70" s="562"/>
      <c r="EX70" s="562"/>
      <c r="EY70" s="562"/>
      <c r="EZ70" s="562"/>
      <c r="FA70" s="562"/>
      <c r="FB70" s="562"/>
      <c r="FC70" s="562"/>
      <c r="FD70" s="562"/>
      <c r="FE70" s="562"/>
      <c r="FF70" s="562"/>
      <c r="FG70" s="562"/>
      <c r="FH70" s="562"/>
      <c r="FI70" s="562"/>
      <c r="FJ70" s="562"/>
      <c r="FK70" s="562"/>
      <c r="FL70" s="562"/>
      <c r="FM70" s="562"/>
      <c r="FN70" s="562"/>
      <c r="FO70" s="562"/>
      <c r="FP70" s="562"/>
      <c r="FQ70" s="562"/>
      <c r="FR70" s="562"/>
      <c r="FS70" s="562"/>
      <c r="FT70" s="562"/>
      <c r="FU70" s="562"/>
      <c r="FV70" s="562"/>
      <c r="FW70" s="562"/>
      <c r="FX70" s="562"/>
      <c r="FY70" s="562"/>
      <c r="FZ70" s="562"/>
      <c r="GA70" s="562"/>
      <c r="GB70" s="562"/>
      <c r="GC70" s="562"/>
      <c r="GD70" s="562"/>
      <c r="GE70" s="562"/>
      <c r="GF70" s="562"/>
      <c r="GG70" s="562"/>
      <c r="GH70" s="562"/>
      <c r="GI70" s="562"/>
      <c r="GJ70" s="562"/>
      <c r="GK70" s="562"/>
      <c r="GL70" s="562"/>
      <c r="GM70" s="562"/>
      <c r="GN70" s="562"/>
      <c r="GO70" s="562"/>
      <c r="GP70" s="562"/>
      <c r="GQ70" s="562"/>
      <c r="GR70" s="562"/>
      <c r="GS70" s="562"/>
      <c r="GT70" s="562"/>
      <c r="GU70" s="562"/>
      <c r="GV70" s="562"/>
      <c r="GW70" s="562"/>
      <c r="GX70" s="562"/>
      <c r="GY70" s="562"/>
      <c r="GZ70" s="562"/>
      <c r="HA70" s="562"/>
      <c r="HB70" s="562"/>
      <c r="HC70" s="562"/>
      <c r="HD70" s="562"/>
      <c r="HE70" s="562"/>
      <c r="HF70" s="562"/>
      <c r="HG70" s="562"/>
      <c r="HH70" s="562"/>
      <c r="HI70" s="562"/>
      <c r="HJ70" s="562"/>
      <c r="HK70" s="562"/>
      <c r="HL70" s="562"/>
      <c r="HM70" s="562"/>
      <c r="HN70" s="562"/>
      <c r="HO70" s="562"/>
      <c r="HP70" s="562"/>
      <c r="HQ70" s="562"/>
      <c r="HR70" s="562"/>
      <c r="HS70" s="562"/>
      <c r="HT70" s="562"/>
      <c r="HU70" s="562"/>
      <c r="HV70" s="562"/>
      <c r="HW70" s="562"/>
      <c r="HX70" s="562"/>
      <c r="HY70" s="562"/>
      <c r="HZ70" s="562"/>
      <c r="IA70" s="562"/>
      <c r="IB70" s="562"/>
      <c r="IC70" s="562"/>
      <c r="ID70" s="562"/>
      <c r="IE70" s="562"/>
      <c r="IF70" s="562"/>
      <c r="IG70" s="562"/>
      <c r="IH70" s="562"/>
      <c r="II70" s="562"/>
      <c r="IJ70" s="562"/>
      <c r="IK70" s="562"/>
      <c r="IL70" s="562"/>
      <c r="IM70" s="562"/>
      <c r="IN70" s="562"/>
      <c r="IO70" s="562"/>
      <c r="IP70" s="562"/>
      <c r="IQ70" s="562"/>
      <c r="IR70" s="562"/>
      <c r="IS70" s="562"/>
      <c r="IT70" s="562"/>
      <c r="IU70" s="562"/>
      <c r="IV70" s="562"/>
      <c r="IW70" s="562"/>
      <c r="IX70" s="562"/>
      <c r="IY70" s="562"/>
      <c r="IZ70" s="562"/>
      <c r="JA70" s="562"/>
      <c r="JB70" s="562"/>
      <c r="JC70" s="562"/>
      <c r="JD70" s="562"/>
      <c r="JE70" s="562"/>
      <c r="JF70" s="562"/>
      <c r="JG70" s="562"/>
      <c r="JH70" s="562"/>
      <c r="JI70" s="562"/>
      <c r="JJ70" s="562"/>
      <c r="JK70" s="562"/>
      <c r="JL70" s="562"/>
      <c r="JM70" s="562"/>
      <c r="JN70" s="562"/>
      <c r="JO70" s="562"/>
      <c r="JP70" s="562"/>
      <c r="JQ70" s="562"/>
      <c r="JR70" s="562"/>
      <c r="JS70" s="562"/>
      <c r="JT70" s="562"/>
      <c r="JU70" s="562"/>
      <c r="JV70" s="562"/>
      <c r="JW70" s="562"/>
      <c r="JX70" s="562"/>
      <c r="JY70" s="562"/>
      <c r="JZ70" s="562"/>
      <c r="KA70" s="562"/>
      <c r="KB70" s="562"/>
      <c r="KC70" s="562"/>
      <c r="KD70" s="562"/>
      <c r="KE70" s="562"/>
      <c r="KF70" s="562"/>
      <c r="KG70" s="562"/>
      <c r="KH70" s="562"/>
      <c r="KI70" s="562"/>
      <c r="KJ70" s="562"/>
      <c r="KK70" s="562"/>
      <c r="KL70" s="562"/>
      <c r="KM70" s="562"/>
      <c r="KN70" s="562"/>
      <c r="KO70" s="562"/>
      <c r="KP70" s="562"/>
      <c r="KQ70" s="562"/>
      <c r="KR70" s="562"/>
      <c r="KS70" s="562"/>
      <c r="KT70" s="562"/>
      <c r="KU70" s="562"/>
      <c r="KV70" s="562"/>
      <c r="KW70" s="562"/>
      <c r="KX70" s="562"/>
      <c r="KY70" s="562"/>
      <c r="KZ70" s="562"/>
      <c r="LA70" s="562"/>
      <c r="LB70" s="562"/>
      <c r="LC70" s="562"/>
      <c r="LD70" s="562"/>
      <c r="LE70" s="562"/>
      <c r="LF70" s="562"/>
      <c r="LG70" s="562"/>
      <c r="LH70" s="562"/>
      <c r="LI70" s="562"/>
      <c r="LJ70" s="562"/>
      <c r="LK70" s="562"/>
      <c r="LL70" s="562"/>
      <c r="LM70" s="562"/>
      <c r="LN70" s="562"/>
      <c r="LO70" s="562"/>
      <c r="LP70" s="562"/>
      <c r="LQ70" s="562"/>
      <c r="LR70" s="562"/>
      <c r="LS70" s="562"/>
      <c r="LT70" s="562"/>
      <c r="LU70" s="562"/>
      <c r="LV70" s="562"/>
      <c r="LW70" s="562"/>
      <c r="LX70" s="562"/>
      <c r="LY70" s="562"/>
      <c r="LZ70" s="562"/>
      <c r="MA70" s="562"/>
      <c r="MB70" s="562"/>
      <c r="MC70" s="562"/>
      <c r="MD70" s="562"/>
      <c r="ME70" s="562"/>
      <c r="MF70" s="562"/>
      <c r="MG70" s="562"/>
      <c r="MH70" s="562"/>
      <c r="MI70" s="562"/>
      <c r="MJ70" s="562"/>
      <c r="MK70" s="562"/>
      <c r="ML70" s="562"/>
      <c r="MM70" s="562"/>
      <c r="MN70" s="562"/>
      <c r="MO70" s="562"/>
      <c r="MP70" s="562"/>
      <c r="MQ70" s="562"/>
      <c r="MR70" s="562"/>
      <c r="MS70" s="562"/>
      <c r="MT70" s="562"/>
    </row>
    <row r="71" spans="1:358" s="510" customFormat="1">
      <c r="A71" s="565"/>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c r="BJ71" s="563"/>
      <c r="BK71" s="563"/>
      <c r="BL71" s="563"/>
      <c r="BM71" s="563"/>
      <c r="BN71" s="563"/>
      <c r="BO71" s="563"/>
      <c r="BP71" s="563"/>
      <c r="BQ71" s="563"/>
      <c r="BR71" s="563"/>
      <c r="BS71" s="563"/>
      <c r="BT71" s="563"/>
      <c r="BU71" s="563"/>
      <c r="BV71" s="563"/>
      <c r="BW71" s="563"/>
      <c r="BX71" s="563"/>
      <c r="BY71" s="563"/>
      <c r="BZ71" s="563"/>
      <c r="CA71" s="563"/>
      <c r="CB71" s="563"/>
      <c r="CC71" s="563"/>
      <c r="CD71" s="563"/>
      <c r="CE71" s="563"/>
      <c r="CF71" s="563"/>
      <c r="CG71" s="563"/>
      <c r="CH71" s="563"/>
      <c r="CI71" s="563"/>
      <c r="CJ71" s="563"/>
      <c r="CK71" s="563"/>
      <c r="CL71" s="563"/>
      <c r="CM71" s="563"/>
      <c r="CN71" s="563"/>
      <c r="CO71" s="563"/>
      <c r="CP71" s="563"/>
      <c r="CQ71" s="563"/>
      <c r="CR71" s="563"/>
      <c r="CS71" s="563"/>
      <c r="CT71" s="563"/>
      <c r="CU71" s="563"/>
      <c r="CV71" s="563"/>
      <c r="CW71" s="563"/>
      <c r="CX71" s="563"/>
      <c r="CY71" s="563"/>
      <c r="CZ71" s="563"/>
      <c r="DA71" s="563"/>
      <c r="DB71" s="563"/>
      <c r="DC71" s="563"/>
      <c r="DD71" s="563"/>
      <c r="DE71" s="563"/>
      <c r="DF71" s="563"/>
      <c r="DG71" s="563"/>
      <c r="DH71" s="563"/>
      <c r="DI71" s="563"/>
      <c r="DJ71" s="563"/>
      <c r="DK71" s="563"/>
      <c r="DL71" s="563"/>
      <c r="DM71" s="563"/>
      <c r="DN71" s="563"/>
      <c r="DO71" s="563"/>
      <c r="DP71" s="563"/>
      <c r="DQ71" s="563"/>
      <c r="DR71" s="563"/>
      <c r="DS71" s="563"/>
      <c r="DT71" s="563"/>
      <c r="DU71" s="563"/>
      <c r="DV71" s="563"/>
      <c r="DW71" s="563"/>
      <c r="DX71" s="563"/>
      <c r="DY71" s="563"/>
      <c r="DZ71" s="563"/>
      <c r="EA71" s="563"/>
      <c r="EB71" s="563"/>
      <c r="EC71" s="563"/>
      <c r="ED71" s="563"/>
      <c r="EE71" s="563"/>
      <c r="EF71" s="563"/>
      <c r="EG71" s="563"/>
      <c r="EH71" s="563"/>
      <c r="EI71" s="563"/>
      <c r="EJ71" s="563"/>
      <c r="EK71" s="563"/>
      <c r="EL71" s="563"/>
      <c r="EM71" s="563"/>
      <c r="EN71" s="563"/>
      <c r="EO71" s="563"/>
      <c r="EP71" s="563"/>
      <c r="EQ71" s="563"/>
      <c r="ER71" s="563"/>
      <c r="ES71" s="563"/>
      <c r="ET71" s="563"/>
      <c r="EU71" s="563"/>
      <c r="EV71" s="563"/>
      <c r="EW71" s="563"/>
      <c r="EX71" s="563"/>
      <c r="EY71" s="563"/>
      <c r="EZ71" s="563"/>
      <c r="FA71" s="563"/>
      <c r="FB71" s="563"/>
      <c r="FC71" s="563"/>
      <c r="FD71" s="563"/>
      <c r="FE71" s="563"/>
      <c r="FF71" s="563"/>
      <c r="FG71" s="563"/>
      <c r="FH71" s="563"/>
      <c r="FI71" s="563"/>
      <c r="FJ71" s="563"/>
      <c r="FK71" s="563"/>
      <c r="FL71" s="563"/>
      <c r="FM71" s="563"/>
      <c r="FN71" s="563"/>
      <c r="FO71" s="563"/>
      <c r="FP71" s="563"/>
      <c r="FQ71" s="563"/>
      <c r="FR71" s="563"/>
      <c r="FS71" s="563"/>
      <c r="FT71" s="563"/>
      <c r="FU71" s="563"/>
      <c r="FV71" s="563"/>
      <c r="FW71" s="563"/>
      <c r="FX71" s="563"/>
      <c r="FY71" s="563"/>
      <c r="FZ71" s="563"/>
      <c r="GA71" s="563"/>
      <c r="GB71" s="563"/>
      <c r="GC71" s="563"/>
      <c r="GD71" s="563"/>
      <c r="GE71" s="563"/>
      <c r="GF71" s="563"/>
      <c r="GG71" s="563"/>
      <c r="GH71" s="563"/>
      <c r="GI71" s="563"/>
      <c r="GJ71" s="563"/>
      <c r="GK71" s="563"/>
      <c r="GL71" s="563"/>
      <c r="GM71" s="563"/>
      <c r="GN71" s="563"/>
      <c r="GO71" s="563"/>
      <c r="GP71" s="563"/>
      <c r="GQ71" s="563"/>
      <c r="GR71" s="563"/>
      <c r="GS71" s="563"/>
      <c r="GT71" s="563"/>
      <c r="GU71" s="563"/>
      <c r="GV71" s="563"/>
      <c r="GW71" s="563"/>
      <c r="GX71" s="563"/>
      <c r="GY71" s="563"/>
      <c r="GZ71" s="563"/>
      <c r="HA71" s="563"/>
      <c r="HB71" s="563"/>
      <c r="HC71" s="563"/>
      <c r="HD71" s="563"/>
      <c r="HE71" s="563"/>
      <c r="HF71" s="563"/>
      <c r="HG71" s="563"/>
      <c r="HH71" s="563"/>
      <c r="HI71" s="563"/>
      <c r="HJ71" s="563"/>
      <c r="HK71" s="563"/>
      <c r="HL71" s="563"/>
      <c r="HM71" s="563"/>
      <c r="HN71" s="563"/>
      <c r="HO71" s="563"/>
      <c r="HP71" s="563"/>
      <c r="HQ71" s="563"/>
      <c r="HR71" s="563"/>
      <c r="HS71" s="563"/>
      <c r="HT71" s="563"/>
      <c r="HU71" s="563"/>
      <c r="HV71" s="563"/>
      <c r="HW71" s="563"/>
      <c r="HX71" s="563"/>
      <c r="HY71" s="563"/>
      <c r="HZ71" s="563"/>
      <c r="IA71" s="563"/>
      <c r="IB71" s="563"/>
      <c r="IC71" s="563"/>
      <c r="ID71" s="563"/>
      <c r="IE71" s="563"/>
      <c r="IF71" s="563"/>
      <c r="IG71" s="563"/>
      <c r="IH71" s="563"/>
      <c r="II71" s="563"/>
      <c r="IJ71" s="563"/>
      <c r="IK71" s="563"/>
      <c r="IL71" s="563"/>
      <c r="IM71" s="563"/>
      <c r="IN71" s="563"/>
      <c r="IO71" s="563"/>
      <c r="IP71" s="563"/>
      <c r="IQ71" s="563"/>
      <c r="IR71" s="563"/>
      <c r="IS71" s="563"/>
      <c r="IT71" s="563"/>
      <c r="IU71" s="563"/>
      <c r="IV71" s="563"/>
      <c r="IW71" s="563"/>
      <c r="IX71" s="563"/>
      <c r="IY71" s="563"/>
      <c r="IZ71" s="563"/>
      <c r="JA71" s="563"/>
      <c r="JB71" s="563"/>
      <c r="JC71" s="563"/>
      <c r="JD71" s="563"/>
      <c r="JE71" s="563"/>
      <c r="JF71" s="563"/>
      <c r="JG71" s="563"/>
      <c r="JH71" s="563"/>
      <c r="JI71" s="563"/>
      <c r="JJ71" s="563"/>
      <c r="JK71" s="563"/>
      <c r="JL71" s="563"/>
      <c r="JM71" s="563"/>
      <c r="JN71" s="563"/>
      <c r="JO71" s="563"/>
      <c r="JP71" s="563"/>
      <c r="JQ71" s="563"/>
      <c r="JR71" s="563"/>
      <c r="JS71" s="563"/>
      <c r="JT71" s="563"/>
      <c r="JU71" s="563"/>
      <c r="JV71" s="563"/>
      <c r="JW71" s="563"/>
      <c r="JX71" s="563"/>
      <c r="JY71" s="563"/>
      <c r="JZ71" s="563"/>
      <c r="KA71" s="563"/>
      <c r="KB71" s="563"/>
      <c r="KC71" s="563"/>
      <c r="KD71" s="563"/>
      <c r="KE71" s="563"/>
      <c r="KF71" s="563"/>
      <c r="KG71" s="563"/>
      <c r="KH71" s="563"/>
      <c r="KI71" s="563"/>
      <c r="KJ71" s="563"/>
      <c r="KK71" s="563"/>
      <c r="KL71" s="563"/>
      <c r="KM71" s="563"/>
      <c r="KN71" s="563"/>
      <c r="KO71" s="563"/>
      <c r="KP71" s="563"/>
      <c r="KQ71" s="563"/>
      <c r="KR71" s="563"/>
      <c r="KS71" s="563"/>
      <c r="KT71" s="563"/>
      <c r="KU71" s="563"/>
      <c r="KV71" s="563"/>
      <c r="KW71" s="563"/>
      <c r="KX71" s="563"/>
      <c r="KY71" s="563"/>
      <c r="KZ71" s="563"/>
      <c r="LA71" s="563"/>
      <c r="LB71" s="563"/>
      <c r="LC71" s="563"/>
      <c r="LD71" s="563"/>
      <c r="LE71" s="563"/>
      <c r="LF71" s="563"/>
      <c r="LG71" s="563"/>
      <c r="LH71" s="563"/>
      <c r="LI71" s="563"/>
      <c r="LJ71" s="563"/>
      <c r="LK71" s="563"/>
      <c r="LL71" s="563"/>
      <c r="LM71" s="563"/>
      <c r="LN71" s="563"/>
      <c r="LO71" s="563"/>
      <c r="LP71" s="563"/>
      <c r="LQ71" s="563"/>
      <c r="LR71" s="563"/>
      <c r="LS71" s="563"/>
      <c r="LT71" s="563"/>
      <c r="LU71" s="563"/>
      <c r="LV71" s="563"/>
      <c r="LW71" s="563"/>
      <c r="LX71" s="563"/>
      <c r="LY71" s="563"/>
      <c r="LZ71" s="563"/>
      <c r="MA71" s="563"/>
      <c r="MB71" s="563"/>
      <c r="MC71" s="563"/>
      <c r="MD71" s="563"/>
      <c r="ME71" s="563"/>
      <c r="MF71" s="563"/>
      <c r="MG71" s="563"/>
      <c r="MH71" s="563"/>
      <c r="MI71" s="563"/>
      <c r="MJ71" s="563"/>
      <c r="MK71" s="563"/>
      <c r="ML71" s="563"/>
      <c r="MM71" s="563"/>
      <c r="MN71" s="563"/>
      <c r="MO71" s="563"/>
      <c r="MP71" s="563"/>
      <c r="MQ71" s="563"/>
      <c r="MR71" s="563"/>
      <c r="MS71" s="563"/>
      <c r="MT71" s="563"/>
    </row>
    <row r="72" spans="1:358" s="510" customFormat="1">
      <c r="A72" s="565"/>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c r="CZ72" s="562"/>
      <c r="DA72" s="562"/>
      <c r="DB72" s="562"/>
      <c r="DC72" s="562"/>
      <c r="DD72" s="562"/>
      <c r="DE72" s="562"/>
      <c r="DF72" s="562"/>
      <c r="DG72" s="562"/>
      <c r="DH72" s="562"/>
      <c r="DI72" s="562"/>
      <c r="DJ72" s="562"/>
      <c r="DK72" s="562"/>
      <c r="DL72" s="562"/>
      <c r="DM72" s="562"/>
      <c r="DN72" s="562"/>
      <c r="DO72" s="562"/>
      <c r="DP72" s="562"/>
      <c r="DQ72" s="562"/>
      <c r="DR72" s="562"/>
      <c r="DS72" s="562"/>
      <c r="DT72" s="562"/>
      <c r="DU72" s="562"/>
      <c r="DV72" s="562"/>
      <c r="DW72" s="562"/>
      <c r="DX72" s="562"/>
      <c r="DY72" s="562"/>
      <c r="DZ72" s="562"/>
      <c r="EA72" s="562"/>
      <c r="EB72" s="562"/>
      <c r="EC72" s="562"/>
      <c r="ED72" s="562"/>
      <c r="EE72" s="562"/>
      <c r="EF72" s="562"/>
      <c r="EG72" s="562"/>
      <c r="EH72" s="562"/>
      <c r="EI72" s="562"/>
      <c r="EJ72" s="562"/>
      <c r="EK72" s="562"/>
      <c r="EL72" s="562"/>
      <c r="EM72" s="562"/>
      <c r="EN72" s="562"/>
      <c r="EO72" s="562"/>
      <c r="EP72" s="562"/>
      <c r="EQ72" s="562"/>
      <c r="ER72" s="562"/>
      <c r="ES72" s="562"/>
      <c r="ET72" s="562"/>
      <c r="EU72" s="562"/>
      <c r="EV72" s="562"/>
      <c r="EW72" s="562"/>
      <c r="EX72" s="562"/>
      <c r="EY72" s="562"/>
      <c r="EZ72" s="562"/>
      <c r="FA72" s="562"/>
      <c r="FB72" s="562"/>
      <c r="FC72" s="562"/>
      <c r="FD72" s="562"/>
      <c r="FE72" s="562"/>
      <c r="FF72" s="562"/>
      <c r="FG72" s="562"/>
      <c r="FH72" s="562"/>
      <c r="FI72" s="562"/>
      <c r="FJ72" s="562"/>
      <c r="FK72" s="562"/>
      <c r="FL72" s="562"/>
      <c r="FM72" s="562"/>
      <c r="FN72" s="562"/>
      <c r="FO72" s="562"/>
      <c r="FP72" s="562"/>
      <c r="FQ72" s="562"/>
      <c r="FR72" s="562"/>
      <c r="FS72" s="562"/>
      <c r="FT72" s="562"/>
      <c r="FU72" s="562"/>
      <c r="FV72" s="562"/>
      <c r="FW72" s="562"/>
      <c r="FX72" s="562"/>
      <c r="FY72" s="562"/>
      <c r="FZ72" s="562"/>
      <c r="GA72" s="562"/>
      <c r="GB72" s="562"/>
      <c r="GC72" s="562"/>
      <c r="GD72" s="562"/>
      <c r="GE72" s="562"/>
      <c r="GF72" s="562"/>
      <c r="GG72" s="562"/>
      <c r="GH72" s="562"/>
      <c r="GI72" s="562"/>
      <c r="GJ72" s="562"/>
      <c r="GK72" s="562"/>
      <c r="GL72" s="562"/>
      <c r="GM72" s="562"/>
      <c r="GN72" s="562"/>
      <c r="GO72" s="562"/>
      <c r="GP72" s="562"/>
      <c r="GQ72" s="562"/>
      <c r="GR72" s="562"/>
      <c r="GS72" s="562"/>
      <c r="GT72" s="562"/>
      <c r="GU72" s="562"/>
      <c r="GV72" s="562"/>
      <c r="GW72" s="562"/>
      <c r="GX72" s="562"/>
      <c r="GY72" s="562"/>
      <c r="GZ72" s="562"/>
      <c r="HA72" s="562"/>
      <c r="HB72" s="562"/>
      <c r="HC72" s="562"/>
      <c r="HD72" s="562"/>
      <c r="HE72" s="562"/>
      <c r="HF72" s="562"/>
      <c r="HG72" s="562"/>
      <c r="HH72" s="562"/>
      <c r="HI72" s="562"/>
      <c r="HJ72" s="562"/>
      <c r="HK72" s="562"/>
      <c r="HL72" s="562"/>
      <c r="HM72" s="562"/>
      <c r="HN72" s="562"/>
      <c r="HO72" s="562"/>
      <c r="HP72" s="562"/>
      <c r="HQ72" s="562"/>
      <c r="HR72" s="562"/>
      <c r="HS72" s="562"/>
      <c r="HT72" s="562"/>
      <c r="HU72" s="562"/>
      <c r="HV72" s="562"/>
      <c r="HW72" s="562"/>
      <c r="HX72" s="562"/>
      <c r="HY72" s="562"/>
      <c r="HZ72" s="562"/>
      <c r="IA72" s="562"/>
      <c r="IB72" s="562"/>
      <c r="IC72" s="562"/>
      <c r="ID72" s="562"/>
      <c r="IE72" s="562"/>
      <c r="IF72" s="562"/>
      <c r="IG72" s="562"/>
      <c r="IH72" s="562"/>
      <c r="II72" s="562"/>
      <c r="IJ72" s="562"/>
      <c r="IK72" s="562"/>
      <c r="IL72" s="562"/>
      <c r="IM72" s="562"/>
      <c r="IN72" s="562"/>
      <c r="IO72" s="562"/>
      <c r="IP72" s="562"/>
      <c r="IQ72" s="562"/>
      <c r="IR72" s="562"/>
      <c r="IS72" s="562"/>
      <c r="IT72" s="562"/>
      <c r="IU72" s="562"/>
      <c r="IV72" s="562"/>
      <c r="IW72" s="562"/>
      <c r="IX72" s="562"/>
      <c r="IY72" s="562"/>
      <c r="IZ72" s="562"/>
      <c r="JA72" s="562"/>
      <c r="JB72" s="562"/>
      <c r="JC72" s="562"/>
      <c r="JD72" s="562"/>
      <c r="JE72" s="562"/>
      <c r="JF72" s="562"/>
      <c r="JG72" s="562"/>
      <c r="JH72" s="562"/>
      <c r="JI72" s="562"/>
      <c r="JJ72" s="562"/>
      <c r="JK72" s="562"/>
      <c r="JL72" s="562"/>
      <c r="JM72" s="562"/>
      <c r="JN72" s="562"/>
      <c r="JO72" s="562"/>
      <c r="JP72" s="562"/>
      <c r="JQ72" s="562"/>
      <c r="JR72" s="562"/>
      <c r="JS72" s="562"/>
      <c r="JT72" s="562"/>
      <c r="JU72" s="562"/>
      <c r="JV72" s="562"/>
      <c r="JW72" s="562"/>
      <c r="JX72" s="562"/>
      <c r="JY72" s="562"/>
      <c r="JZ72" s="562"/>
      <c r="KA72" s="562"/>
      <c r="KB72" s="562"/>
      <c r="KC72" s="562"/>
      <c r="KD72" s="562"/>
      <c r="KE72" s="562"/>
      <c r="KF72" s="562"/>
      <c r="KG72" s="562"/>
      <c r="KH72" s="562"/>
      <c r="KI72" s="562"/>
      <c r="KJ72" s="562"/>
      <c r="KK72" s="562"/>
      <c r="KL72" s="562"/>
      <c r="KM72" s="562"/>
      <c r="KN72" s="562"/>
      <c r="KO72" s="562"/>
      <c r="KP72" s="562"/>
      <c r="KQ72" s="562"/>
      <c r="KR72" s="562"/>
      <c r="KS72" s="562"/>
      <c r="KT72" s="562"/>
      <c r="KU72" s="562"/>
      <c r="KV72" s="562"/>
      <c r="KW72" s="562"/>
      <c r="KX72" s="562"/>
      <c r="KY72" s="562"/>
      <c r="KZ72" s="562"/>
      <c r="LA72" s="562"/>
      <c r="LB72" s="562"/>
      <c r="LC72" s="562"/>
      <c r="LD72" s="562"/>
      <c r="LE72" s="562"/>
      <c r="LF72" s="562"/>
      <c r="LG72" s="562"/>
      <c r="LH72" s="562"/>
      <c r="LI72" s="562"/>
      <c r="LJ72" s="562"/>
      <c r="LK72" s="562"/>
      <c r="LL72" s="562"/>
      <c r="LM72" s="562"/>
      <c r="LN72" s="562"/>
      <c r="LO72" s="562"/>
      <c r="LP72" s="562"/>
      <c r="LQ72" s="562"/>
      <c r="LR72" s="562"/>
      <c r="LS72" s="562"/>
      <c r="LT72" s="562"/>
      <c r="LU72" s="562"/>
      <c r="LV72" s="562"/>
      <c r="LW72" s="562"/>
      <c r="LX72" s="562"/>
      <c r="LY72" s="562"/>
      <c r="LZ72" s="562"/>
      <c r="MA72" s="562"/>
      <c r="MB72" s="562"/>
      <c r="MC72" s="562"/>
      <c r="MD72" s="562"/>
      <c r="ME72" s="562"/>
      <c r="MF72" s="562"/>
      <c r="MG72" s="562"/>
      <c r="MH72" s="562"/>
      <c r="MI72" s="562"/>
      <c r="MJ72" s="562"/>
      <c r="MK72" s="562"/>
      <c r="ML72" s="562"/>
      <c r="MM72" s="562"/>
      <c r="MN72" s="562"/>
      <c r="MO72" s="562"/>
      <c r="MP72" s="562"/>
      <c r="MQ72" s="562"/>
      <c r="MR72" s="562"/>
      <c r="MS72" s="562"/>
      <c r="MT72" s="562"/>
    </row>
    <row r="73" spans="1:358" s="510" customFormat="1">
      <c r="A73" s="565"/>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c r="BJ73" s="563"/>
      <c r="BK73" s="563"/>
      <c r="BL73" s="563"/>
      <c r="BM73" s="563"/>
      <c r="BN73" s="563"/>
      <c r="BO73" s="563"/>
      <c r="BP73" s="563"/>
      <c r="BQ73" s="563"/>
      <c r="BR73" s="563"/>
      <c r="BS73" s="563"/>
      <c r="BT73" s="563"/>
      <c r="BU73" s="563"/>
      <c r="BV73" s="563"/>
      <c r="BW73" s="563"/>
      <c r="BX73" s="563"/>
      <c r="BY73" s="563"/>
      <c r="BZ73" s="563"/>
      <c r="CA73" s="563"/>
      <c r="CB73" s="563"/>
      <c r="CC73" s="563"/>
      <c r="CD73" s="563"/>
      <c r="CE73" s="563"/>
      <c r="CF73" s="563"/>
      <c r="CG73" s="563"/>
      <c r="CH73" s="563"/>
      <c r="CI73" s="563"/>
      <c r="CJ73" s="563"/>
      <c r="CK73" s="563"/>
      <c r="CL73" s="563"/>
      <c r="CM73" s="563"/>
      <c r="CN73" s="563"/>
      <c r="CO73" s="563"/>
      <c r="CP73" s="563"/>
      <c r="CQ73" s="563"/>
      <c r="CR73" s="563"/>
      <c r="CS73" s="563"/>
      <c r="CT73" s="563"/>
      <c r="CU73" s="563"/>
      <c r="CV73" s="563"/>
      <c r="CW73" s="563"/>
      <c r="CX73" s="563"/>
      <c r="CY73" s="563"/>
      <c r="CZ73" s="563"/>
      <c r="DA73" s="563"/>
      <c r="DB73" s="563"/>
      <c r="DC73" s="563"/>
      <c r="DD73" s="563"/>
      <c r="DE73" s="563"/>
      <c r="DF73" s="563"/>
      <c r="DG73" s="563"/>
      <c r="DH73" s="563"/>
      <c r="DI73" s="563"/>
      <c r="DJ73" s="563"/>
      <c r="DK73" s="563"/>
      <c r="DL73" s="563"/>
      <c r="DM73" s="563"/>
      <c r="DN73" s="563"/>
      <c r="DO73" s="563"/>
      <c r="DP73" s="563"/>
      <c r="DQ73" s="563"/>
      <c r="DR73" s="563"/>
      <c r="DS73" s="563"/>
      <c r="DT73" s="563"/>
      <c r="DU73" s="563"/>
      <c r="DV73" s="563"/>
      <c r="DW73" s="563"/>
      <c r="DX73" s="563"/>
      <c r="DY73" s="563"/>
      <c r="DZ73" s="563"/>
      <c r="EA73" s="563"/>
      <c r="EB73" s="563"/>
      <c r="EC73" s="563"/>
      <c r="ED73" s="563"/>
      <c r="EE73" s="563"/>
      <c r="EF73" s="563"/>
      <c r="EG73" s="563"/>
      <c r="EH73" s="563"/>
      <c r="EI73" s="563"/>
      <c r="EJ73" s="563"/>
      <c r="EK73" s="563"/>
      <c r="EL73" s="563"/>
      <c r="EM73" s="563"/>
      <c r="EN73" s="563"/>
      <c r="EO73" s="563"/>
      <c r="EP73" s="563"/>
      <c r="EQ73" s="563"/>
      <c r="ER73" s="563"/>
      <c r="ES73" s="563"/>
      <c r="ET73" s="563"/>
      <c r="EU73" s="563"/>
      <c r="EV73" s="563"/>
      <c r="EW73" s="563"/>
      <c r="EX73" s="563"/>
      <c r="EY73" s="563"/>
      <c r="EZ73" s="563"/>
      <c r="FA73" s="563"/>
      <c r="FB73" s="563"/>
      <c r="FC73" s="563"/>
      <c r="FD73" s="563"/>
      <c r="FE73" s="563"/>
      <c r="FF73" s="563"/>
      <c r="FG73" s="563"/>
      <c r="FH73" s="563"/>
      <c r="FI73" s="563"/>
      <c r="FJ73" s="563"/>
      <c r="FK73" s="563"/>
      <c r="FL73" s="563"/>
      <c r="FM73" s="563"/>
      <c r="FN73" s="563"/>
      <c r="FO73" s="563"/>
      <c r="FP73" s="563"/>
      <c r="FQ73" s="563"/>
      <c r="FR73" s="563"/>
      <c r="FS73" s="563"/>
      <c r="FT73" s="563"/>
      <c r="FU73" s="563"/>
      <c r="FV73" s="563"/>
      <c r="FW73" s="563"/>
      <c r="FX73" s="563"/>
      <c r="FY73" s="563"/>
      <c r="FZ73" s="563"/>
      <c r="GA73" s="563"/>
      <c r="GB73" s="563"/>
      <c r="GC73" s="563"/>
      <c r="GD73" s="563"/>
      <c r="GE73" s="563"/>
      <c r="GF73" s="563"/>
      <c r="GG73" s="563"/>
      <c r="GH73" s="563"/>
      <c r="GI73" s="563"/>
      <c r="GJ73" s="563"/>
      <c r="GK73" s="563"/>
      <c r="GL73" s="563"/>
      <c r="GM73" s="563"/>
      <c r="GN73" s="563"/>
      <c r="GO73" s="563"/>
      <c r="GP73" s="563"/>
      <c r="GQ73" s="563"/>
      <c r="GR73" s="563"/>
      <c r="GS73" s="563"/>
      <c r="GT73" s="563"/>
      <c r="GU73" s="563"/>
      <c r="GV73" s="563"/>
      <c r="GW73" s="563"/>
      <c r="GX73" s="563"/>
      <c r="GY73" s="563"/>
      <c r="GZ73" s="563"/>
      <c r="HA73" s="563"/>
      <c r="HB73" s="563"/>
      <c r="HC73" s="563"/>
      <c r="HD73" s="563"/>
      <c r="HE73" s="563"/>
      <c r="HF73" s="563"/>
      <c r="HG73" s="563"/>
      <c r="HH73" s="563"/>
      <c r="HI73" s="563"/>
      <c r="HJ73" s="563"/>
      <c r="HK73" s="563"/>
      <c r="HL73" s="563"/>
      <c r="HM73" s="563"/>
      <c r="HN73" s="563"/>
      <c r="HO73" s="563"/>
      <c r="HP73" s="563"/>
      <c r="HQ73" s="563"/>
      <c r="HR73" s="563"/>
      <c r="HS73" s="563"/>
      <c r="HT73" s="563"/>
      <c r="HU73" s="563"/>
      <c r="HV73" s="563"/>
      <c r="HW73" s="563"/>
      <c r="HX73" s="563"/>
      <c r="HY73" s="563"/>
      <c r="HZ73" s="563"/>
      <c r="IA73" s="563"/>
      <c r="IB73" s="563"/>
      <c r="IC73" s="563"/>
      <c r="ID73" s="563"/>
      <c r="IE73" s="563"/>
      <c r="IF73" s="563"/>
      <c r="IG73" s="563"/>
      <c r="IH73" s="563"/>
      <c r="II73" s="563"/>
      <c r="IJ73" s="563"/>
      <c r="IK73" s="563"/>
      <c r="IL73" s="563"/>
      <c r="IM73" s="563"/>
      <c r="IN73" s="563"/>
      <c r="IO73" s="563"/>
      <c r="IP73" s="563"/>
      <c r="IQ73" s="563"/>
      <c r="IR73" s="563"/>
      <c r="IS73" s="563"/>
      <c r="IT73" s="563"/>
      <c r="IU73" s="563"/>
      <c r="IV73" s="563"/>
      <c r="IW73" s="563"/>
      <c r="IX73" s="563"/>
      <c r="IY73" s="563"/>
      <c r="IZ73" s="563"/>
      <c r="JA73" s="563"/>
      <c r="JB73" s="563"/>
      <c r="JC73" s="563"/>
      <c r="JD73" s="563"/>
      <c r="JE73" s="563"/>
      <c r="JF73" s="563"/>
      <c r="JG73" s="563"/>
      <c r="JH73" s="563"/>
      <c r="JI73" s="563"/>
      <c r="JJ73" s="563"/>
      <c r="JK73" s="563"/>
      <c r="JL73" s="563"/>
      <c r="JM73" s="563"/>
      <c r="JN73" s="563"/>
      <c r="JO73" s="563"/>
      <c r="JP73" s="563"/>
      <c r="JQ73" s="563"/>
      <c r="JR73" s="563"/>
      <c r="JS73" s="563"/>
      <c r="JT73" s="563"/>
      <c r="JU73" s="563"/>
      <c r="JV73" s="563"/>
      <c r="JW73" s="563"/>
      <c r="JX73" s="563"/>
      <c r="JY73" s="563"/>
      <c r="JZ73" s="563"/>
      <c r="KA73" s="563"/>
      <c r="KB73" s="563"/>
      <c r="KC73" s="563"/>
      <c r="KD73" s="563"/>
      <c r="KE73" s="563"/>
      <c r="KF73" s="563"/>
      <c r="KG73" s="563"/>
      <c r="KH73" s="563"/>
      <c r="KI73" s="563"/>
      <c r="KJ73" s="563"/>
      <c r="KK73" s="563"/>
      <c r="KL73" s="563"/>
      <c r="KM73" s="563"/>
      <c r="KN73" s="563"/>
      <c r="KO73" s="563"/>
      <c r="KP73" s="563"/>
      <c r="KQ73" s="563"/>
      <c r="KR73" s="563"/>
      <c r="KS73" s="563"/>
      <c r="KT73" s="563"/>
      <c r="KU73" s="563"/>
      <c r="KV73" s="563"/>
      <c r="KW73" s="563"/>
      <c r="KX73" s="563"/>
      <c r="KY73" s="563"/>
      <c r="KZ73" s="563"/>
      <c r="LA73" s="563"/>
      <c r="LB73" s="563"/>
      <c r="LC73" s="563"/>
      <c r="LD73" s="563"/>
      <c r="LE73" s="563"/>
      <c r="LF73" s="563"/>
      <c r="LG73" s="563"/>
      <c r="LH73" s="563"/>
      <c r="LI73" s="563"/>
      <c r="LJ73" s="563"/>
      <c r="LK73" s="563"/>
      <c r="LL73" s="563"/>
      <c r="LM73" s="563"/>
      <c r="LN73" s="563"/>
      <c r="LO73" s="563"/>
      <c r="LP73" s="563"/>
      <c r="LQ73" s="563"/>
      <c r="LR73" s="563"/>
      <c r="LS73" s="563"/>
      <c r="LT73" s="563"/>
      <c r="LU73" s="563"/>
      <c r="LV73" s="563"/>
      <c r="LW73" s="563"/>
      <c r="LX73" s="563"/>
      <c r="LY73" s="563"/>
      <c r="LZ73" s="563"/>
      <c r="MA73" s="563"/>
      <c r="MB73" s="563"/>
      <c r="MC73" s="563"/>
      <c r="MD73" s="563"/>
      <c r="ME73" s="563"/>
      <c r="MF73" s="563"/>
      <c r="MG73" s="563"/>
      <c r="MH73" s="563"/>
      <c r="MI73" s="563"/>
      <c r="MJ73" s="563"/>
      <c r="MK73" s="563"/>
      <c r="ML73" s="563"/>
      <c r="MM73" s="563"/>
      <c r="MN73" s="563"/>
      <c r="MO73" s="563"/>
      <c r="MP73" s="563"/>
      <c r="MQ73" s="563"/>
      <c r="MR73" s="563"/>
      <c r="MS73" s="563"/>
      <c r="MT73" s="563"/>
    </row>
    <row r="74" spans="1:358" s="510" customFormat="1">
      <c r="A74" s="565"/>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c r="CZ74" s="562"/>
      <c r="DA74" s="562"/>
      <c r="DB74" s="562"/>
      <c r="DC74" s="562"/>
      <c r="DD74" s="562"/>
      <c r="DE74" s="562"/>
      <c r="DF74" s="562"/>
      <c r="DG74" s="562"/>
      <c r="DH74" s="562"/>
      <c r="DI74" s="562"/>
      <c r="DJ74" s="562"/>
      <c r="DK74" s="562"/>
      <c r="DL74" s="562"/>
      <c r="DM74" s="562"/>
      <c r="DN74" s="562"/>
      <c r="DO74" s="562"/>
      <c r="DP74" s="562"/>
      <c r="DQ74" s="562"/>
      <c r="DR74" s="562"/>
      <c r="DS74" s="562"/>
      <c r="DT74" s="562"/>
      <c r="DU74" s="562"/>
      <c r="DV74" s="562"/>
      <c r="DW74" s="562"/>
      <c r="DX74" s="562"/>
      <c r="DY74" s="562"/>
      <c r="DZ74" s="562"/>
      <c r="EA74" s="562"/>
      <c r="EB74" s="562"/>
      <c r="EC74" s="562"/>
      <c r="ED74" s="562"/>
      <c r="EE74" s="562"/>
      <c r="EF74" s="562"/>
      <c r="EG74" s="562"/>
      <c r="EH74" s="562"/>
      <c r="EI74" s="562"/>
      <c r="EJ74" s="562"/>
      <c r="EK74" s="562"/>
      <c r="EL74" s="562"/>
      <c r="EM74" s="562"/>
      <c r="EN74" s="562"/>
      <c r="EO74" s="562"/>
      <c r="EP74" s="562"/>
      <c r="EQ74" s="562"/>
      <c r="ER74" s="562"/>
      <c r="ES74" s="562"/>
      <c r="ET74" s="562"/>
      <c r="EU74" s="562"/>
      <c r="EV74" s="562"/>
      <c r="EW74" s="562"/>
      <c r="EX74" s="562"/>
      <c r="EY74" s="562"/>
      <c r="EZ74" s="562"/>
      <c r="FA74" s="562"/>
      <c r="FB74" s="562"/>
      <c r="FC74" s="562"/>
      <c r="FD74" s="562"/>
      <c r="FE74" s="562"/>
      <c r="FF74" s="562"/>
      <c r="FG74" s="562"/>
      <c r="FH74" s="562"/>
      <c r="FI74" s="562"/>
      <c r="FJ74" s="562"/>
      <c r="FK74" s="562"/>
      <c r="FL74" s="562"/>
      <c r="FM74" s="562"/>
      <c r="FN74" s="562"/>
      <c r="FO74" s="562"/>
      <c r="FP74" s="562"/>
      <c r="FQ74" s="562"/>
      <c r="FR74" s="562"/>
      <c r="FS74" s="562"/>
      <c r="FT74" s="562"/>
      <c r="FU74" s="562"/>
      <c r="FV74" s="562"/>
      <c r="FW74" s="562"/>
      <c r="FX74" s="562"/>
      <c r="FY74" s="562"/>
      <c r="FZ74" s="562"/>
      <c r="GA74" s="562"/>
      <c r="GB74" s="562"/>
      <c r="GC74" s="562"/>
      <c r="GD74" s="562"/>
      <c r="GE74" s="562"/>
      <c r="GF74" s="562"/>
      <c r="GG74" s="562"/>
      <c r="GH74" s="562"/>
      <c r="GI74" s="562"/>
      <c r="GJ74" s="562"/>
      <c r="GK74" s="562"/>
      <c r="GL74" s="562"/>
      <c r="GM74" s="562"/>
      <c r="GN74" s="562"/>
      <c r="GO74" s="562"/>
      <c r="GP74" s="562"/>
      <c r="GQ74" s="562"/>
      <c r="GR74" s="562"/>
      <c r="GS74" s="562"/>
      <c r="GT74" s="562"/>
      <c r="GU74" s="562"/>
      <c r="GV74" s="562"/>
      <c r="GW74" s="562"/>
      <c r="GX74" s="562"/>
      <c r="GY74" s="562"/>
      <c r="GZ74" s="562"/>
      <c r="HA74" s="562"/>
      <c r="HB74" s="562"/>
      <c r="HC74" s="562"/>
      <c r="HD74" s="562"/>
      <c r="HE74" s="562"/>
      <c r="HF74" s="562"/>
      <c r="HG74" s="562"/>
      <c r="HH74" s="562"/>
      <c r="HI74" s="562"/>
      <c r="HJ74" s="562"/>
      <c r="HK74" s="562"/>
      <c r="HL74" s="562"/>
      <c r="HM74" s="562"/>
      <c r="HN74" s="562"/>
      <c r="HO74" s="562"/>
      <c r="HP74" s="562"/>
      <c r="HQ74" s="562"/>
      <c r="HR74" s="562"/>
      <c r="HS74" s="562"/>
      <c r="HT74" s="562"/>
      <c r="HU74" s="562"/>
      <c r="HV74" s="562"/>
      <c r="HW74" s="562"/>
      <c r="HX74" s="562"/>
      <c r="HY74" s="562"/>
      <c r="HZ74" s="562"/>
      <c r="IA74" s="562"/>
      <c r="IB74" s="562"/>
      <c r="IC74" s="562"/>
      <c r="ID74" s="562"/>
      <c r="IE74" s="562"/>
      <c r="IF74" s="562"/>
      <c r="IG74" s="562"/>
      <c r="IH74" s="562"/>
      <c r="II74" s="562"/>
      <c r="IJ74" s="562"/>
      <c r="IK74" s="562"/>
      <c r="IL74" s="562"/>
      <c r="IM74" s="562"/>
      <c r="IN74" s="562"/>
      <c r="IO74" s="562"/>
      <c r="IP74" s="562"/>
      <c r="IQ74" s="562"/>
      <c r="IR74" s="562"/>
      <c r="IS74" s="562"/>
      <c r="IT74" s="562"/>
      <c r="IU74" s="562"/>
      <c r="IV74" s="562"/>
      <c r="IW74" s="562"/>
      <c r="IX74" s="562"/>
      <c r="IY74" s="562"/>
      <c r="IZ74" s="562"/>
      <c r="JA74" s="562"/>
      <c r="JB74" s="562"/>
      <c r="JC74" s="562"/>
      <c r="JD74" s="562"/>
      <c r="JE74" s="562"/>
      <c r="JF74" s="562"/>
      <c r="JG74" s="562"/>
      <c r="JH74" s="562"/>
      <c r="JI74" s="562"/>
      <c r="JJ74" s="562"/>
      <c r="JK74" s="562"/>
      <c r="JL74" s="562"/>
      <c r="JM74" s="562"/>
      <c r="JN74" s="562"/>
      <c r="JO74" s="562"/>
      <c r="JP74" s="562"/>
      <c r="JQ74" s="562"/>
      <c r="JR74" s="562"/>
      <c r="JS74" s="562"/>
      <c r="JT74" s="562"/>
      <c r="JU74" s="562"/>
      <c r="JV74" s="562"/>
      <c r="JW74" s="562"/>
      <c r="JX74" s="562"/>
      <c r="JY74" s="562"/>
      <c r="JZ74" s="562"/>
      <c r="KA74" s="562"/>
      <c r="KB74" s="562"/>
      <c r="KC74" s="562"/>
      <c r="KD74" s="562"/>
      <c r="KE74" s="562"/>
      <c r="KF74" s="562"/>
      <c r="KG74" s="562"/>
      <c r="KH74" s="562"/>
      <c r="KI74" s="562"/>
      <c r="KJ74" s="562"/>
      <c r="KK74" s="562"/>
      <c r="KL74" s="562"/>
      <c r="KM74" s="562"/>
      <c r="KN74" s="562"/>
      <c r="KO74" s="562"/>
      <c r="KP74" s="562"/>
      <c r="KQ74" s="562"/>
      <c r="KR74" s="562"/>
      <c r="KS74" s="562"/>
      <c r="KT74" s="562"/>
      <c r="KU74" s="562"/>
      <c r="KV74" s="562"/>
      <c r="KW74" s="562"/>
      <c r="KX74" s="562"/>
      <c r="KY74" s="562"/>
      <c r="KZ74" s="562"/>
      <c r="LA74" s="562"/>
      <c r="LB74" s="562"/>
      <c r="LC74" s="562"/>
      <c r="LD74" s="562"/>
      <c r="LE74" s="562"/>
      <c r="LF74" s="562"/>
      <c r="LG74" s="562"/>
      <c r="LH74" s="562"/>
      <c r="LI74" s="562"/>
      <c r="LJ74" s="562"/>
      <c r="LK74" s="562"/>
      <c r="LL74" s="562"/>
      <c r="LM74" s="562"/>
      <c r="LN74" s="562"/>
      <c r="LO74" s="562"/>
      <c r="LP74" s="562"/>
      <c r="LQ74" s="562"/>
      <c r="LR74" s="562"/>
      <c r="LS74" s="562"/>
      <c r="LT74" s="562"/>
      <c r="LU74" s="562"/>
      <c r="LV74" s="562"/>
      <c r="LW74" s="562"/>
      <c r="LX74" s="562"/>
      <c r="LY74" s="562"/>
      <c r="LZ74" s="562"/>
      <c r="MA74" s="562"/>
      <c r="MB74" s="562"/>
      <c r="MC74" s="562"/>
      <c r="MD74" s="562"/>
      <c r="ME74" s="562"/>
      <c r="MF74" s="562"/>
      <c r="MG74" s="562"/>
      <c r="MH74" s="562"/>
      <c r="MI74" s="562"/>
      <c r="MJ74" s="562"/>
      <c r="MK74" s="562"/>
      <c r="ML74" s="562"/>
      <c r="MM74" s="562"/>
      <c r="MN74" s="562"/>
      <c r="MO74" s="562"/>
      <c r="MP74" s="562"/>
      <c r="MQ74" s="562"/>
      <c r="MR74" s="562"/>
      <c r="MS74" s="562"/>
      <c r="MT74" s="562"/>
    </row>
    <row r="75" spans="1:358" s="510" customFormat="1">
      <c r="A75" s="565"/>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c r="BJ75" s="563"/>
      <c r="BK75" s="563"/>
      <c r="BL75" s="563"/>
      <c r="BM75" s="563"/>
      <c r="BN75" s="563"/>
      <c r="BO75" s="563"/>
      <c r="BP75" s="563"/>
      <c r="BQ75" s="563"/>
      <c r="BR75" s="563"/>
      <c r="BS75" s="563"/>
      <c r="BT75" s="563"/>
      <c r="BU75" s="563"/>
      <c r="BV75" s="563"/>
      <c r="BW75" s="563"/>
      <c r="BX75" s="563"/>
      <c r="BY75" s="563"/>
      <c r="BZ75" s="563"/>
      <c r="CA75" s="563"/>
      <c r="CB75" s="563"/>
      <c r="CC75" s="563"/>
      <c r="CD75" s="563"/>
      <c r="CE75" s="563"/>
      <c r="CF75" s="563"/>
      <c r="CG75" s="563"/>
      <c r="CH75" s="563"/>
      <c r="CI75" s="563"/>
      <c r="CJ75" s="563"/>
      <c r="CK75" s="563"/>
      <c r="CL75" s="563"/>
      <c r="CM75" s="563"/>
      <c r="CN75" s="563"/>
      <c r="CO75" s="563"/>
      <c r="CP75" s="563"/>
      <c r="CQ75" s="563"/>
      <c r="CR75" s="563"/>
      <c r="CS75" s="563"/>
      <c r="CT75" s="563"/>
      <c r="CU75" s="563"/>
      <c r="CV75" s="563"/>
      <c r="CW75" s="563"/>
      <c r="CX75" s="563"/>
      <c r="CY75" s="563"/>
      <c r="CZ75" s="563"/>
      <c r="DA75" s="563"/>
      <c r="DB75" s="563"/>
      <c r="DC75" s="563"/>
      <c r="DD75" s="563"/>
      <c r="DE75" s="563"/>
      <c r="DF75" s="563"/>
      <c r="DG75" s="563"/>
      <c r="DH75" s="563"/>
      <c r="DI75" s="563"/>
      <c r="DJ75" s="563"/>
      <c r="DK75" s="563"/>
      <c r="DL75" s="563"/>
      <c r="DM75" s="563"/>
      <c r="DN75" s="563"/>
      <c r="DO75" s="563"/>
      <c r="DP75" s="563"/>
      <c r="DQ75" s="563"/>
      <c r="DR75" s="563"/>
      <c r="DS75" s="563"/>
      <c r="DT75" s="563"/>
      <c r="DU75" s="563"/>
      <c r="DV75" s="563"/>
      <c r="DW75" s="563"/>
      <c r="DX75" s="563"/>
      <c r="DY75" s="563"/>
      <c r="DZ75" s="563"/>
      <c r="EA75" s="563"/>
      <c r="EB75" s="563"/>
      <c r="EC75" s="563"/>
      <c r="ED75" s="563"/>
      <c r="EE75" s="563"/>
      <c r="EF75" s="563"/>
      <c r="EG75" s="563"/>
      <c r="EH75" s="563"/>
      <c r="EI75" s="563"/>
      <c r="EJ75" s="563"/>
      <c r="EK75" s="563"/>
      <c r="EL75" s="563"/>
      <c r="EM75" s="563"/>
      <c r="EN75" s="563"/>
      <c r="EO75" s="563"/>
      <c r="EP75" s="563"/>
      <c r="EQ75" s="563"/>
      <c r="ER75" s="563"/>
      <c r="ES75" s="563"/>
      <c r="ET75" s="563"/>
      <c r="EU75" s="563"/>
      <c r="EV75" s="563"/>
      <c r="EW75" s="563"/>
      <c r="EX75" s="563"/>
      <c r="EY75" s="563"/>
      <c r="EZ75" s="563"/>
      <c r="FA75" s="563"/>
      <c r="FB75" s="563"/>
      <c r="FC75" s="563"/>
      <c r="FD75" s="563"/>
      <c r="FE75" s="563"/>
      <c r="FF75" s="563"/>
      <c r="FG75" s="563"/>
      <c r="FH75" s="563"/>
      <c r="FI75" s="563"/>
      <c r="FJ75" s="563"/>
      <c r="FK75" s="563"/>
      <c r="FL75" s="563"/>
      <c r="FM75" s="563"/>
      <c r="FN75" s="563"/>
      <c r="FO75" s="563"/>
      <c r="FP75" s="563"/>
      <c r="FQ75" s="563"/>
      <c r="FR75" s="563"/>
      <c r="FS75" s="563"/>
      <c r="FT75" s="563"/>
      <c r="FU75" s="563"/>
      <c r="FV75" s="563"/>
      <c r="FW75" s="563"/>
      <c r="FX75" s="563"/>
      <c r="FY75" s="563"/>
      <c r="FZ75" s="563"/>
      <c r="GA75" s="563"/>
      <c r="GB75" s="563"/>
      <c r="GC75" s="563"/>
      <c r="GD75" s="563"/>
      <c r="GE75" s="563"/>
      <c r="GF75" s="563"/>
      <c r="GG75" s="563"/>
      <c r="GH75" s="563"/>
      <c r="GI75" s="563"/>
      <c r="GJ75" s="563"/>
      <c r="GK75" s="563"/>
      <c r="GL75" s="563"/>
      <c r="GM75" s="563"/>
      <c r="GN75" s="563"/>
      <c r="GO75" s="563"/>
      <c r="GP75" s="563"/>
      <c r="GQ75" s="563"/>
      <c r="GR75" s="563"/>
      <c r="GS75" s="563"/>
      <c r="GT75" s="563"/>
      <c r="GU75" s="563"/>
      <c r="GV75" s="563"/>
      <c r="GW75" s="563"/>
      <c r="GX75" s="563"/>
      <c r="GY75" s="563"/>
      <c r="GZ75" s="563"/>
      <c r="HA75" s="563"/>
      <c r="HB75" s="563"/>
      <c r="HC75" s="563"/>
      <c r="HD75" s="563"/>
      <c r="HE75" s="563"/>
      <c r="HF75" s="563"/>
      <c r="HG75" s="563"/>
      <c r="HH75" s="563"/>
      <c r="HI75" s="563"/>
      <c r="HJ75" s="563"/>
      <c r="HK75" s="563"/>
      <c r="HL75" s="563"/>
      <c r="HM75" s="563"/>
      <c r="HN75" s="563"/>
      <c r="HO75" s="563"/>
      <c r="HP75" s="563"/>
      <c r="HQ75" s="563"/>
      <c r="HR75" s="563"/>
      <c r="HS75" s="563"/>
      <c r="HT75" s="563"/>
      <c r="HU75" s="563"/>
      <c r="HV75" s="563"/>
      <c r="HW75" s="563"/>
      <c r="HX75" s="563"/>
      <c r="HY75" s="563"/>
      <c r="HZ75" s="563"/>
      <c r="IA75" s="563"/>
      <c r="IB75" s="563"/>
      <c r="IC75" s="563"/>
      <c r="ID75" s="563"/>
      <c r="IE75" s="563"/>
      <c r="IF75" s="563"/>
      <c r="IG75" s="563"/>
      <c r="IH75" s="563"/>
      <c r="II75" s="563"/>
      <c r="IJ75" s="563"/>
      <c r="IK75" s="563"/>
      <c r="IL75" s="563"/>
      <c r="IM75" s="563"/>
      <c r="IN75" s="563"/>
      <c r="IO75" s="563"/>
      <c r="IP75" s="563"/>
      <c r="IQ75" s="563"/>
      <c r="IR75" s="563"/>
      <c r="IS75" s="563"/>
      <c r="IT75" s="563"/>
      <c r="IU75" s="563"/>
      <c r="IV75" s="563"/>
      <c r="IW75" s="563"/>
      <c r="IX75" s="563"/>
      <c r="IY75" s="563"/>
      <c r="IZ75" s="563"/>
      <c r="JA75" s="563"/>
      <c r="JB75" s="563"/>
      <c r="JC75" s="563"/>
      <c r="JD75" s="563"/>
      <c r="JE75" s="563"/>
      <c r="JF75" s="563"/>
      <c r="JG75" s="563"/>
      <c r="JH75" s="563"/>
      <c r="JI75" s="563"/>
      <c r="JJ75" s="563"/>
      <c r="JK75" s="563"/>
      <c r="JL75" s="563"/>
      <c r="JM75" s="563"/>
      <c r="JN75" s="563"/>
      <c r="JO75" s="563"/>
      <c r="JP75" s="563"/>
      <c r="JQ75" s="563"/>
      <c r="JR75" s="563"/>
      <c r="JS75" s="563"/>
      <c r="JT75" s="563"/>
      <c r="JU75" s="563"/>
      <c r="JV75" s="563"/>
      <c r="JW75" s="563"/>
      <c r="JX75" s="563"/>
      <c r="JY75" s="563"/>
      <c r="JZ75" s="563"/>
      <c r="KA75" s="563"/>
      <c r="KB75" s="563"/>
      <c r="KC75" s="563"/>
      <c r="KD75" s="563"/>
      <c r="KE75" s="563"/>
      <c r="KF75" s="563"/>
      <c r="KG75" s="563"/>
      <c r="KH75" s="563"/>
      <c r="KI75" s="563"/>
      <c r="KJ75" s="563"/>
      <c r="KK75" s="563"/>
      <c r="KL75" s="563"/>
      <c r="KM75" s="563"/>
      <c r="KN75" s="563"/>
      <c r="KO75" s="563"/>
      <c r="KP75" s="563"/>
      <c r="KQ75" s="563"/>
      <c r="KR75" s="563"/>
      <c r="KS75" s="563"/>
      <c r="KT75" s="563"/>
      <c r="KU75" s="563"/>
      <c r="KV75" s="563"/>
      <c r="KW75" s="563"/>
      <c r="KX75" s="563"/>
      <c r="KY75" s="563"/>
      <c r="KZ75" s="563"/>
      <c r="LA75" s="563"/>
      <c r="LB75" s="563"/>
      <c r="LC75" s="563"/>
      <c r="LD75" s="563"/>
      <c r="LE75" s="563"/>
      <c r="LF75" s="563"/>
      <c r="LG75" s="563"/>
      <c r="LH75" s="563"/>
      <c r="LI75" s="563"/>
      <c r="LJ75" s="563"/>
      <c r="LK75" s="563"/>
      <c r="LL75" s="563"/>
      <c r="LM75" s="563"/>
      <c r="LN75" s="563"/>
      <c r="LO75" s="563"/>
      <c r="LP75" s="563"/>
      <c r="LQ75" s="563"/>
      <c r="LR75" s="563"/>
      <c r="LS75" s="563"/>
      <c r="LT75" s="563"/>
      <c r="LU75" s="563"/>
      <c r="LV75" s="563"/>
      <c r="LW75" s="563"/>
      <c r="LX75" s="563"/>
      <c r="LY75" s="563"/>
      <c r="LZ75" s="563"/>
      <c r="MA75" s="563"/>
      <c r="MB75" s="563"/>
      <c r="MC75" s="563"/>
      <c r="MD75" s="563"/>
      <c r="ME75" s="563"/>
      <c r="MF75" s="563"/>
      <c r="MG75" s="563"/>
      <c r="MH75" s="563"/>
      <c r="MI75" s="563"/>
      <c r="MJ75" s="563"/>
      <c r="MK75" s="563"/>
      <c r="ML75" s="563"/>
      <c r="MM75" s="563"/>
      <c r="MN75" s="563"/>
      <c r="MO75" s="563"/>
      <c r="MP75" s="563"/>
      <c r="MQ75" s="563"/>
      <c r="MR75" s="563"/>
      <c r="MS75" s="563"/>
      <c r="MT75" s="563"/>
    </row>
    <row r="76" spans="1:358" s="510" customFormat="1">
      <c r="A76" s="565"/>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c r="CZ76" s="562"/>
      <c r="DA76" s="562"/>
      <c r="DB76" s="562"/>
      <c r="DC76" s="562"/>
      <c r="DD76" s="562"/>
      <c r="DE76" s="562"/>
      <c r="DF76" s="562"/>
      <c r="DG76" s="562"/>
      <c r="DH76" s="562"/>
      <c r="DI76" s="562"/>
      <c r="DJ76" s="562"/>
      <c r="DK76" s="562"/>
      <c r="DL76" s="562"/>
      <c r="DM76" s="562"/>
      <c r="DN76" s="562"/>
      <c r="DO76" s="562"/>
      <c r="DP76" s="562"/>
      <c r="DQ76" s="562"/>
      <c r="DR76" s="562"/>
      <c r="DS76" s="562"/>
      <c r="DT76" s="562"/>
      <c r="DU76" s="562"/>
      <c r="DV76" s="562"/>
      <c r="DW76" s="562"/>
      <c r="DX76" s="562"/>
      <c r="DY76" s="562"/>
      <c r="DZ76" s="562"/>
      <c r="EA76" s="562"/>
      <c r="EB76" s="562"/>
      <c r="EC76" s="562"/>
      <c r="ED76" s="562"/>
      <c r="EE76" s="562"/>
      <c r="EF76" s="562"/>
      <c r="EG76" s="562"/>
      <c r="EH76" s="562"/>
      <c r="EI76" s="562"/>
      <c r="EJ76" s="562"/>
      <c r="EK76" s="562"/>
      <c r="EL76" s="562"/>
      <c r="EM76" s="562"/>
      <c r="EN76" s="562"/>
      <c r="EO76" s="562"/>
      <c r="EP76" s="562"/>
      <c r="EQ76" s="562"/>
      <c r="ER76" s="562"/>
      <c r="ES76" s="562"/>
      <c r="ET76" s="562"/>
      <c r="EU76" s="562"/>
      <c r="EV76" s="562"/>
      <c r="EW76" s="562"/>
      <c r="EX76" s="562"/>
      <c r="EY76" s="562"/>
      <c r="EZ76" s="562"/>
      <c r="FA76" s="562"/>
      <c r="FB76" s="562"/>
      <c r="FC76" s="562"/>
      <c r="FD76" s="562"/>
      <c r="FE76" s="562"/>
      <c r="FF76" s="562"/>
      <c r="FG76" s="562"/>
      <c r="FH76" s="562"/>
      <c r="FI76" s="562"/>
      <c r="FJ76" s="562"/>
      <c r="FK76" s="562"/>
      <c r="FL76" s="562"/>
      <c r="FM76" s="562"/>
      <c r="FN76" s="562"/>
      <c r="FO76" s="562"/>
      <c r="FP76" s="562"/>
      <c r="FQ76" s="562"/>
      <c r="FR76" s="562"/>
      <c r="FS76" s="562"/>
      <c r="FT76" s="562"/>
      <c r="FU76" s="562"/>
      <c r="FV76" s="562"/>
      <c r="FW76" s="562"/>
      <c r="FX76" s="562"/>
      <c r="FY76" s="562"/>
      <c r="FZ76" s="562"/>
      <c r="GA76" s="562"/>
      <c r="GB76" s="562"/>
      <c r="GC76" s="562"/>
      <c r="GD76" s="562"/>
      <c r="GE76" s="562"/>
      <c r="GF76" s="562"/>
      <c r="GG76" s="562"/>
      <c r="GH76" s="562"/>
      <c r="GI76" s="562"/>
      <c r="GJ76" s="562"/>
      <c r="GK76" s="562"/>
      <c r="GL76" s="562"/>
      <c r="GM76" s="562"/>
      <c r="GN76" s="562"/>
      <c r="GO76" s="562"/>
      <c r="GP76" s="562"/>
      <c r="GQ76" s="562"/>
      <c r="GR76" s="562"/>
      <c r="GS76" s="562"/>
      <c r="GT76" s="562"/>
      <c r="GU76" s="562"/>
      <c r="GV76" s="562"/>
      <c r="GW76" s="562"/>
      <c r="GX76" s="562"/>
      <c r="GY76" s="562"/>
      <c r="GZ76" s="562"/>
      <c r="HA76" s="562"/>
      <c r="HB76" s="562"/>
      <c r="HC76" s="562"/>
      <c r="HD76" s="562"/>
      <c r="HE76" s="562"/>
      <c r="HF76" s="562"/>
      <c r="HG76" s="562"/>
      <c r="HH76" s="562"/>
      <c r="HI76" s="562"/>
      <c r="HJ76" s="562"/>
      <c r="HK76" s="562"/>
      <c r="HL76" s="562"/>
      <c r="HM76" s="562"/>
      <c r="HN76" s="562"/>
      <c r="HO76" s="562"/>
      <c r="HP76" s="562"/>
      <c r="HQ76" s="562"/>
      <c r="HR76" s="562"/>
      <c r="HS76" s="562"/>
      <c r="HT76" s="562"/>
      <c r="HU76" s="562"/>
      <c r="HV76" s="562"/>
      <c r="HW76" s="562"/>
      <c r="HX76" s="562"/>
      <c r="HY76" s="562"/>
      <c r="HZ76" s="562"/>
      <c r="IA76" s="562"/>
      <c r="IB76" s="562"/>
      <c r="IC76" s="562"/>
      <c r="ID76" s="562"/>
      <c r="IE76" s="562"/>
      <c r="IF76" s="562"/>
      <c r="IG76" s="562"/>
      <c r="IH76" s="562"/>
      <c r="II76" s="562"/>
      <c r="IJ76" s="562"/>
      <c r="IK76" s="562"/>
      <c r="IL76" s="562"/>
      <c r="IM76" s="562"/>
      <c r="IN76" s="562"/>
      <c r="IO76" s="562"/>
      <c r="IP76" s="562"/>
      <c r="IQ76" s="562"/>
      <c r="IR76" s="562"/>
      <c r="IS76" s="562"/>
      <c r="IT76" s="562"/>
      <c r="IU76" s="562"/>
      <c r="IV76" s="562"/>
      <c r="IW76" s="562"/>
      <c r="IX76" s="562"/>
      <c r="IY76" s="562"/>
      <c r="IZ76" s="562"/>
      <c r="JA76" s="562"/>
      <c r="JB76" s="562"/>
      <c r="JC76" s="562"/>
      <c r="JD76" s="562"/>
      <c r="JE76" s="562"/>
      <c r="JF76" s="562"/>
      <c r="JG76" s="562"/>
      <c r="JH76" s="562"/>
      <c r="JI76" s="562"/>
      <c r="JJ76" s="562"/>
      <c r="JK76" s="562"/>
      <c r="JL76" s="562"/>
      <c r="JM76" s="562"/>
      <c r="JN76" s="562"/>
      <c r="JO76" s="562"/>
      <c r="JP76" s="562"/>
      <c r="JQ76" s="562"/>
      <c r="JR76" s="562"/>
      <c r="JS76" s="562"/>
      <c r="JT76" s="562"/>
      <c r="JU76" s="562"/>
      <c r="JV76" s="562"/>
      <c r="JW76" s="562"/>
      <c r="JX76" s="562"/>
      <c r="JY76" s="562"/>
      <c r="JZ76" s="562"/>
      <c r="KA76" s="562"/>
      <c r="KB76" s="562"/>
      <c r="KC76" s="562"/>
      <c r="KD76" s="562"/>
      <c r="KE76" s="562"/>
      <c r="KF76" s="562"/>
      <c r="KG76" s="562"/>
      <c r="KH76" s="562"/>
      <c r="KI76" s="562"/>
      <c r="KJ76" s="562"/>
      <c r="KK76" s="562"/>
      <c r="KL76" s="562"/>
      <c r="KM76" s="562"/>
      <c r="KN76" s="562"/>
      <c r="KO76" s="562"/>
      <c r="KP76" s="562"/>
      <c r="KQ76" s="562"/>
      <c r="KR76" s="562"/>
      <c r="KS76" s="562"/>
      <c r="KT76" s="562"/>
      <c r="KU76" s="562"/>
      <c r="KV76" s="562"/>
      <c r="KW76" s="562"/>
      <c r="KX76" s="562"/>
      <c r="KY76" s="562"/>
      <c r="KZ76" s="562"/>
      <c r="LA76" s="562"/>
      <c r="LB76" s="562"/>
      <c r="LC76" s="562"/>
      <c r="LD76" s="562"/>
      <c r="LE76" s="562"/>
      <c r="LF76" s="562"/>
      <c r="LG76" s="562"/>
      <c r="LH76" s="562"/>
      <c r="LI76" s="562"/>
      <c r="LJ76" s="562"/>
      <c r="LK76" s="562"/>
      <c r="LL76" s="562"/>
      <c r="LM76" s="562"/>
      <c r="LN76" s="562"/>
      <c r="LO76" s="562"/>
      <c r="LP76" s="562"/>
      <c r="LQ76" s="562"/>
      <c r="LR76" s="562"/>
      <c r="LS76" s="562"/>
      <c r="LT76" s="562"/>
      <c r="LU76" s="562"/>
      <c r="LV76" s="562"/>
      <c r="LW76" s="562"/>
      <c r="LX76" s="562"/>
      <c r="LY76" s="562"/>
      <c r="LZ76" s="562"/>
      <c r="MA76" s="562"/>
      <c r="MB76" s="562"/>
      <c r="MC76" s="562"/>
      <c r="MD76" s="562"/>
      <c r="ME76" s="562"/>
      <c r="MF76" s="562"/>
      <c r="MG76" s="562"/>
      <c r="MH76" s="562"/>
      <c r="MI76" s="562"/>
      <c r="MJ76" s="562"/>
      <c r="MK76" s="562"/>
      <c r="ML76" s="562"/>
      <c r="MM76" s="562"/>
      <c r="MN76" s="562"/>
      <c r="MO76" s="562"/>
      <c r="MP76" s="562"/>
      <c r="MQ76" s="562"/>
      <c r="MR76" s="562"/>
      <c r="MS76" s="562"/>
      <c r="MT76" s="562"/>
    </row>
    <row r="77" spans="1:358" s="510" customFormat="1">
      <c r="A77" s="565"/>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c r="BJ77" s="563"/>
      <c r="BK77" s="563"/>
      <c r="BL77" s="563"/>
      <c r="BM77" s="563"/>
      <c r="BN77" s="563"/>
      <c r="BO77" s="563"/>
      <c r="BP77" s="563"/>
      <c r="BQ77" s="563"/>
      <c r="BR77" s="563"/>
      <c r="BS77" s="563"/>
      <c r="BT77" s="563"/>
      <c r="BU77" s="563"/>
      <c r="BV77" s="563"/>
      <c r="BW77" s="563"/>
      <c r="BX77" s="563"/>
      <c r="BY77" s="563"/>
      <c r="BZ77" s="563"/>
      <c r="CA77" s="563"/>
      <c r="CB77" s="563"/>
      <c r="CC77" s="563"/>
      <c r="CD77" s="563"/>
      <c r="CE77" s="563"/>
      <c r="CF77" s="563"/>
      <c r="CG77" s="563"/>
      <c r="CH77" s="563"/>
      <c r="CI77" s="563"/>
      <c r="CJ77" s="563"/>
      <c r="CK77" s="563"/>
      <c r="CL77" s="563"/>
      <c r="CM77" s="563"/>
      <c r="CN77" s="563"/>
      <c r="CO77" s="563"/>
      <c r="CP77" s="563"/>
      <c r="CQ77" s="563"/>
      <c r="CR77" s="563"/>
      <c r="CS77" s="563"/>
      <c r="CT77" s="563"/>
      <c r="CU77" s="563"/>
      <c r="CV77" s="563"/>
      <c r="CW77" s="563"/>
      <c r="CX77" s="563"/>
      <c r="CY77" s="563"/>
      <c r="CZ77" s="563"/>
      <c r="DA77" s="563"/>
      <c r="DB77" s="563"/>
      <c r="DC77" s="563"/>
      <c r="DD77" s="563"/>
      <c r="DE77" s="563"/>
      <c r="DF77" s="563"/>
      <c r="DG77" s="563"/>
      <c r="DH77" s="563"/>
      <c r="DI77" s="563"/>
      <c r="DJ77" s="563"/>
      <c r="DK77" s="563"/>
      <c r="DL77" s="563"/>
      <c r="DM77" s="563"/>
      <c r="DN77" s="563"/>
      <c r="DO77" s="563"/>
      <c r="DP77" s="563"/>
      <c r="DQ77" s="563"/>
      <c r="DR77" s="563"/>
      <c r="DS77" s="563"/>
      <c r="DT77" s="563"/>
      <c r="DU77" s="563"/>
      <c r="DV77" s="563"/>
      <c r="DW77" s="563"/>
      <c r="DX77" s="563"/>
      <c r="DY77" s="563"/>
      <c r="DZ77" s="563"/>
      <c r="EA77" s="563"/>
      <c r="EB77" s="563"/>
      <c r="EC77" s="563"/>
      <c r="ED77" s="563"/>
      <c r="EE77" s="563"/>
      <c r="EF77" s="563"/>
      <c r="EG77" s="563"/>
      <c r="EH77" s="563"/>
      <c r="EI77" s="563"/>
      <c r="EJ77" s="563"/>
      <c r="EK77" s="563"/>
      <c r="EL77" s="563"/>
      <c r="EM77" s="563"/>
      <c r="EN77" s="563"/>
      <c r="EO77" s="563"/>
      <c r="EP77" s="563"/>
      <c r="EQ77" s="563"/>
      <c r="ER77" s="563"/>
      <c r="ES77" s="563"/>
      <c r="ET77" s="563"/>
      <c r="EU77" s="563"/>
      <c r="EV77" s="563"/>
      <c r="EW77" s="563"/>
      <c r="EX77" s="563"/>
      <c r="EY77" s="563"/>
      <c r="EZ77" s="563"/>
      <c r="FA77" s="563"/>
      <c r="FB77" s="563"/>
      <c r="FC77" s="563"/>
      <c r="FD77" s="563"/>
      <c r="FE77" s="563"/>
      <c r="FF77" s="563"/>
      <c r="FG77" s="563"/>
      <c r="FH77" s="563"/>
      <c r="FI77" s="563"/>
      <c r="FJ77" s="563"/>
      <c r="FK77" s="563"/>
      <c r="FL77" s="563"/>
      <c r="FM77" s="563"/>
      <c r="FN77" s="563"/>
      <c r="FO77" s="563"/>
      <c r="FP77" s="563"/>
      <c r="FQ77" s="563"/>
      <c r="FR77" s="563"/>
      <c r="FS77" s="563"/>
      <c r="FT77" s="563"/>
      <c r="FU77" s="563"/>
      <c r="FV77" s="563"/>
      <c r="FW77" s="563"/>
      <c r="FX77" s="563"/>
      <c r="FY77" s="563"/>
      <c r="FZ77" s="563"/>
      <c r="GA77" s="563"/>
      <c r="GB77" s="563"/>
      <c r="GC77" s="563"/>
      <c r="GD77" s="563"/>
      <c r="GE77" s="563"/>
      <c r="GF77" s="563"/>
      <c r="GG77" s="563"/>
      <c r="GH77" s="563"/>
      <c r="GI77" s="563"/>
      <c r="GJ77" s="563"/>
      <c r="GK77" s="563"/>
      <c r="GL77" s="563"/>
      <c r="GM77" s="563"/>
      <c r="GN77" s="563"/>
      <c r="GO77" s="563"/>
      <c r="GP77" s="563"/>
      <c r="GQ77" s="563"/>
      <c r="GR77" s="563"/>
      <c r="GS77" s="563"/>
      <c r="GT77" s="563"/>
      <c r="GU77" s="563"/>
      <c r="GV77" s="563"/>
      <c r="GW77" s="563"/>
      <c r="GX77" s="563"/>
      <c r="GY77" s="563"/>
      <c r="GZ77" s="563"/>
      <c r="HA77" s="563"/>
      <c r="HB77" s="563"/>
      <c r="HC77" s="563"/>
      <c r="HD77" s="563"/>
      <c r="HE77" s="563"/>
      <c r="HF77" s="563"/>
      <c r="HG77" s="563"/>
      <c r="HH77" s="563"/>
      <c r="HI77" s="563"/>
      <c r="HJ77" s="563"/>
      <c r="HK77" s="563"/>
      <c r="HL77" s="563"/>
      <c r="HM77" s="563"/>
      <c r="HN77" s="563"/>
      <c r="HO77" s="563"/>
      <c r="HP77" s="563"/>
      <c r="HQ77" s="563"/>
      <c r="HR77" s="563"/>
      <c r="HS77" s="563"/>
      <c r="HT77" s="563"/>
      <c r="HU77" s="563"/>
      <c r="HV77" s="563"/>
      <c r="HW77" s="563"/>
      <c r="HX77" s="563"/>
      <c r="HY77" s="563"/>
      <c r="HZ77" s="563"/>
      <c r="IA77" s="563"/>
      <c r="IB77" s="563"/>
      <c r="IC77" s="563"/>
      <c r="ID77" s="563"/>
      <c r="IE77" s="563"/>
      <c r="IF77" s="563"/>
      <c r="IG77" s="563"/>
      <c r="IH77" s="563"/>
      <c r="II77" s="563"/>
      <c r="IJ77" s="563"/>
      <c r="IK77" s="563"/>
      <c r="IL77" s="563"/>
      <c r="IM77" s="563"/>
      <c r="IN77" s="563"/>
      <c r="IO77" s="563"/>
      <c r="IP77" s="563"/>
      <c r="IQ77" s="563"/>
      <c r="IR77" s="563"/>
      <c r="IS77" s="563"/>
      <c r="IT77" s="563"/>
      <c r="IU77" s="563"/>
      <c r="IV77" s="563"/>
      <c r="IW77" s="563"/>
      <c r="IX77" s="563"/>
      <c r="IY77" s="563"/>
      <c r="IZ77" s="563"/>
      <c r="JA77" s="563"/>
      <c r="JB77" s="563"/>
      <c r="JC77" s="563"/>
      <c r="JD77" s="563"/>
      <c r="JE77" s="563"/>
      <c r="JF77" s="563"/>
      <c r="JG77" s="563"/>
      <c r="JH77" s="563"/>
      <c r="JI77" s="563"/>
      <c r="JJ77" s="563"/>
      <c r="JK77" s="563"/>
      <c r="JL77" s="563"/>
      <c r="JM77" s="563"/>
      <c r="JN77" s="563"/>
      <c r="JO77" s="563"/>
      <c r="JP77" s="563"/>
      <c r="JQ77" s="563"/>
      <c r="JR77" s="563"/>
      <c r="JS77" s="563"/>
      <c r="JT77" s="563"/>
      <c r="JU77" s="563"/>
      <c r="JV77" s="563"/>
      <c r="JW77" s="563"/>
      <c r="JX77" s="563"/>
      <c r="JY77" s="563"/>
      <c r="JZ77" s="563"/>
      <c r="KA77" s="563"/>
      <c r="KB77" s="563"/>
      <c r="KC77" s="563"/>
      <c r="KD77" s="563"/>
      <c r="KE77" s="563"/>
      <c r="KF77" s="563"/>
      <c r="KG77" s="563"/>
      <c r="KH77" s="563"/>
      <c r="KI77" s="563"/>
      <c r="KJ77" s="563"/>
      <c r="KK77" s="563"/>
      <c r="KL77" s="563"/>
      <c r="KM77" s="563"/>
      <c r="KN77" s="563"/>
      <c r="KO77" s="563"/>
      <c r="KP77" s="563"/>
      <c r="KQ77" s="563"/>
      <c r="KR77" s="563"/>
      <c r="KS77" s="563"/>
      <c r="KT77" s="563"/>
      <c r="KU77" s="563"/>
      <c r="KV77" s="563"/>
      <c r="KW77" s="563"/>
      <c r="KX77" s="563"/>
      <c r="KY77" s="563"/>
      <c r="KZ77" s="563"/>
      <c r="LA77" s="563"/>
      <c r="LB77" s="563"/>
      <c r="LC77" s="563"/>
      <c r="LD77" s="563"/>
      <c r="LE77" s="563"/>
      <c r="LF77" s="563"/>
      <c r="LG77" s="563"/>
      <c r="LH77" s="563"/>
      <c r="LI77" s="563"/>
      <c r="LJ77" s="563"/>
      <c r="LK77" s="563"/>
      <c r="LL77" s="563"/>
      <c r="LM77" s="563"/>
      <c r="LN77" s="563"/>
      <c r="LO77" s="563"/>
      <c r="LP77" s="563"/>
      <c r="LQ77" s="563"/>
      <c r="LR77" s="563"/>
      <c r="LS77" s="563"/>
      <c r="LT77" s="563"/>
      <c r="LU77" s="563"/>
      <c r="LV77" s="563"/>
      <c r="LW77" s="563"/>
      <c r="LX77" s="563"/>
      <c r="LY77" s="563"/>
      <c r="LZ77" s="563"/>
      <c r="MA77" s="563"/>
      <c r="MB77" s="563"/>
      <c r="MC77" s="563"/>
      <c r="MD77" s="563"/>
      <c r="ME77" s="563"/>
      <c r="MF77" s="563"/>
      <c r="MG77" s="563"/>
      <c r="MH77" s="563"/>
      <c r="MI77" s="563"/>
      <c r="MJ77" s="563"/>
      <c r="MK77" s="563"/>
      <c r="ML77" s="563"/>
      <c r="MM77" s="563"/>
      <c r="MN77" s="563"/>
      <c r="MO77" s="563"/>
      <c r="MP77" s="563"/>
      <c r="MQ77" s="563"/>
      <c r="MR77" s="563"/>
      <c r="MS77" s="563"/>
      <c r="MT77" s="563"/>
    </row>
    <row r="78" spans="1:358" s="510" customFormat="1">
      <c r="A78" s="565"/>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c r="CZ78" s="562"/>
      <c r="DA78" s="562"/>
      <c r="DB78" s="562"/>
      <c r="DC78" s="562"/>
      <c r="DD78" s="562"/>
      <c r="DE78" s="562"/>
      <c r="DF78" s="562"/>
      <c r="DG78" s="562"/>
      <c r="DH78" s="562"/>
      <c r="DI78" s="562"/>
      <c r="DJ78" s="562"/>
      <c r="DK78" s="562"/>
      <c r="DL78" s="562"/>
      <c r="DM78" s="562"/>
      <c r="DN78" s="562"/>
      <c r="DO78" s="562"/>
      <c r="DP78" s="562"/>
      <c r="DQ78" s="562"/>
      <c r="DR78" s="562"/>
      <c r="DS78" s="562"/>
      <c r="DT78" s="562"/>
      <c r="DU78" s="562"/>
      <c r="DV78" s="562"/>
      <c r="DW78" s="562"/>
      <c r="DX78" s="562"/>
      <c r="DY78" s="562"/>
      <c r="DZ78" s="562"/>
      <c r="EA78" s="562"/>
      <c r="EB78" s="562"/>
      <c r="EC78" s="562"/>
      <c r="ED78" s="562"/>
      <c r="EE78" s="562"/>
      <c r="EF78" s="562"/>
      <c r="EG78" s="562"/>
      <c r="EH78" s="562"/>
      <c r="EI78" s="562"/>
      <c r="EJ78" s="562"/>
      <c r="EK78" s="562"/>
      <c r="EL78" s="562"/>
      <c r="EM78" s="562"/>
      <c r="EN78" s="562"/>
      <c r="EO78" s="562"/>
      <c r="EP78" s="562"/>
      <c r="EQ78" s="562"/>
      <c r="ER78" s="562"/>
      <c r="ES78" s="562"/>
      <c r="ET78" s="562"/>
      <c r="EU78" s="562"/>
      <c r="EV78" s="562"/>
      <c r="EW78" s="562"/>
      <c r="EX78" s="562"/>
      <c r="EY78" s="562"/>
      <c r="EZ78" s="562"/>
      <c r="FA78" s="562"/>
      <c r="FB78" s="562"/>
      <c r="FC78" s="562"/>
      <c r="FD78" s="562"/>
      <c r="FE78" s="562"/>
      <c r="FF78" s="562"/>
      <c r="FG78" s="562"/>
      <c r="FH78" s="562"/>
      <c r="FI78" s="562"/>
      <c r="FJ78" s="562"/>
      <c r="FK78" s="562"/>
      <c r="FL78" s="562"/>
      <c r="FM78" s="562"/>
      <c r="FN78" s="562"/>
      <c r="FO78" s="562"/>
      <c r="FP78" s="562"/>
      <c r="FQ78" s="562"/>
      <c r="FR78" s="562"/>
      <c r="FS78" s="562"/>
      <c r="FT78" s="562"/>
      <c r="FU78" s="562"/>
      <c r="FV78" s="562"/>
      <c r="FW78" s="562"/>
      <c r="FX78" s="562"/>
      <c r="FY78" s="562"/>
      <c r="FZ78" s="562"/>
      <c r="GA78" s="562"/>
      <c r="GB78" s="562"/>
      <c r="GC78" s="562"/>
      <c r="GD78" s="562"/>
      <c r="GE78" s="562"/>
      <c r="GF78" s="562"/>
      <c r="GG78" s="562"/>
      <c r="GH78" s="562"/>
      <c r="GI78" s="562"/>
      <c r="GJ78" s="562"/>
      <c r="GK78" s="562"/>
      <c r="GL78" s="562"/>
      <c r="GM78" s="562"/>
      <c r="GN78" s="562"/>
      <c r="GO78" s="562"/>
      <c r="GP78" s="562"/>
      <c r="GQ78" s="562"/>
      <c r="GR78" s="562"/>
      <c r="GS78" s="562"/>
      <c r="GT78" s="562"/>
      <c r="GU78" s="562"/>
      <c r="GV78" s="562"/>
      <c r="GW78" s="562"/>
      <c r="GX78" s="562"/>
      <c r="GY78" s="562"/>
      <c r="GZ78" s="562"/>
      <c r="HA78" s="562"/>
      <c r="HB78" s="562"/>
      <c r="HC78" s="562"/>
      <c r="HD78" s="562"/>
      <c r="HE78" s="562"/>
      <c r="HF78" s="562"/>
      <c r="HG78" s="562"/>
      <c r="HH78" s="562"/>
      <c r="HI78" s="562"/>
      <c r="HJ78" s="562"/>
      <c r="HK78" s="562"/>
      <c r="HL78" s="562"/>
      <c r="HM78" s="562"/>
      <c r="HN78" s="562"/>
      <c r="HO78" s="562"/>
      <c r="HP78" s="562"/>
      <c r="HQ78" s="562"/>
      <c r="HR78" s="562"/>
      <c r="HS78" s="562"/>
      <c r="HT78" s="562"/>
      <c r="HU78" s="562"/>
      <c r="HV78" s="562"/>
      <c r="HW78" s="562"/>
      <c r="HX78" s="562"/>
      <c r="HY78" s="562"/>
      <c r="HZ78" s="562"/>
      <c r="IA78" s="562"/>
      <c r="IB78" s="562"/>
      <c r="IC78" s="562"/>
      <c r="ID78" s="562"/>
      <c r="IE78" s="562"/>
      <c r="IF78" s="562"/>
      <c r="IG78" s="562"/>
      <c r="IH78" s="562"/>
      <c r="II78" s="562"/>
      <c r="IJ78" s="562"/>
      <c r="IK78" s="562"/>
      <c r="IL78" s="562"/>
      <c r="IM78" s="562"/>
      <c r="IN78" s="562"/>
      <c r="IO78" s="562"/>
      <c r="IP78" s="562"/>
      <c r="IQ78" s="562"/>
      <c r="IR78" s="562"/>
      <c r="IS78" s="562"/>
      <c r="IT78" s="562"/>
      <c r="IU78" s="562"/>
      <c r="IV78" s="562"/>
      <c r="IW78" s="562"/>
      <c r="IX78" s="562"/>
      <c r="IY78" s="562"/>
      <c r="IZ78" s="562"/>
      <c r="JA78" s="562"/>
      <c r="JB78" s="562"/>
      <c r="JC78" s="562"/>
      <c r="JD78" s="562"/>
      <c r="JE78" s="562"/>
      <c r="JF78" s="562"/>
      <c r="JG78" s="562"/>
      <c r="JH78" s="562"/>
      <c r="JI78" s="562"/>
      <c r="JJ78" s="562"/>
      <c r="JK78" s="562"/>
      <c r="JL78" s="562"/>
      <c r="JM78" s="562"/>
      <c r="JN78" s="562"/>
      <c r="JO78" s="562"/>
      <c r="JP78" s="562"/>
      <c r="JQ78" s="562"/>
      <c r="JR78" s="562"/>
      <c r="JS78" s="562"/>
      <c r="JT78" s="562"/>
      <c r="JU78" s="562"/>
      <c r="JV78" s="562"/>
      <c r="JW78" s="562"/>
      <c r="JX78" s="562"/>
      <c r="JY78" s="562"/>
      <c r="JZ78" s="562"/>
      <c r="KA78" s="562"/>
      <c r="KB78" s="562"/>
      <c r="KC78" s="562"/>
      <c r="KD78" s="562"/>
      <c r="KE78" s="562"/>
      <c r="KF78" s="562"/>
      <c r="KG78" s="562"/>
      <c r="KH78" s="562"/>
      <c r="KI78" s="562"/>
      <c r="KJ78" s="562"/>
      <c r="KK78" s="562"/>
      <c r="KL78" s="562"/>
      <c r="KM78" s="562"/>
      <c r="KN78" s="562"/>
      <c r="KO78" s="562"/>
      <c r="KP78" s="562"/>
      <c r="KQ78" s="562"/>
      <c r="KR78" s="562"/>
      <c r="KS78" s="562"/>
      <c r="KT78" s="562"/>
      <c r="KU78" s="562"/>
      <c r="KV78" s="562"/>
      <c r="KW78" s="562"/>
      <c r="KX78" s="562"/>
      <c r="KY78" s="562"/>
      <c r="KZ78" s="562"/>
      <c r="LA78" s="562"/>
      <c r="LB78" s="562"/>
      <c r="LC78" s="562"/>
      <c r="LD78" s="562"/>
      <c r="LE78" s="562"/>
      <c r="LF78" s="562"/>
      <c r="LG78" s="562"/>
      <c r="LH78" s="562"/>
      <c r="LI78" s="562"/>
      <c r="LJ78" s="562"/>
      <c r="LK78" s="562"/>
      <c r="LL78" s="562"/>
      <c r="LM78" s="562"/>
      <c r="LN78" s="562"/>
      <c r="LO78" s="562"/>
      <c r="LP78" s="562"/>
      <c r="LQ78" s="562"/>
      <c r="LR78" s="562"/>
      <c r="LS78" s="562"/>
      <c r="LT78" s="562"/>
      <c r="LU78" s="562"/>
      <c r="LV78" s="562"/>
      <c r="LW78" s="562"/>
      <c r="LX78" s="562"/>
      <c r="LY78" s="562"/>
      <c r="LZ78" s="562"/>
      <c r="MA78" s="562"/>
      <c r="MB78" s="562"/>
      <c r="MC78" s="562"/>
      <c r="MD78" s="562"/>
      <c r="ME78" s="562"/>
      <c r="MF78" s="562"/>
      <c r="MG78" s="562"/>
      <c r="MH78" s="562"/>
      <c r="MI78" s="562"/>
      <c r="MJ78" s="562"/>
      <c r="MK78" s="562"/>
      <c r="ML78" s="562"/>
      <c r="MM78" s="562"/>
      <c r="MN78" s="562"/>
      <c r="MO78" s="562"/>
      <c r="MP78" s="562"/>
      <c r="MQ78" s="562"/>
      <c r="MR78" s="562"/>
      <c r="MS78" s="562"/>
      <c r="MT78" s="562"/>
    </row>
    <row r="79" spans="1:358" s="510" customFormat="1">
      <c r="A79" s="565"/>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c r="BJ79" s="563"/>
      <c r="BK79" s="563"/>
      <c r="BL79" s="563"/>
      <c r="BM79" s="563"/>
      <c r="BN79" s="563"/>
      <c r="BO79" s="563"/>
      <c r="BP79" s="563"/>
      <c r="BQ79" s="563"/>
      <c r="BR79" s="563"/>
      <c r="BS79" s="563"/>
      <c r="BT79" s="563"/>
      <c r="BU79" s="563"/>
      <c r="BV79" s="563"/>
      <c r="BW79" s="563"/>
      <c r="BX79" s="563"/>
      <c r="BY79" s="563"/>
      <c r="BZ79" s="563"/>
      <c r="CA79" s="563"/>
      <c r="CB79" s="563"/>
      <c r="CC79" s="563"/>
      <c r="CD79" s="563"/>
      <c r="CE79" s="563"/>
      <c r="CF79" s="563"/>
      <c r="CG79" s="563"/>
      <c r="CH79" s="563"/>
      <c r="CI79" s="563"/>
      <c r="CJ79" s="563"/>
      <c r="CK79" s="563"/>
      <c r="CL79" s="563"/>
      <c r="CM79" s="563"/>
      <c r="CN79" s="563"/>
      <c r="CO79" s="563"/>
      <c r="CP79" s="563"/>
      <c r="CQ79" s="563"/>
      <c r="CR79" s="563"/>
      <c r="CS79" s="563"/>
      <c r="CT79" s="563"/>
      <c r="CU79" s="563"/>
      <c r="CV79" s="563"/>
      <c r="CW79" s="563"/>
      <c r="CX79" s="563"/>
      <c r="CY79" s="563"/>
      <c r="CZ79" s="563"/>
      <c r="DA79" s="563"/>
      <c r="DB79" s="563"/>
      <c r="DC79" s="563"/>
      <c r="DD79" s="563"/>
      <c r="DE79" s="563"/>
      <c r="DF79" s="563"/>
      <c r="DG79" s="563"/>
      <c r="DH79" s="563"/>
      <c r="DI79" s="563"/>
      <c r="DJ79" s="563"/>
      <c r="DK79" s="563"/>
      <c r="DL79" s="563"/>
      <c r="DM79" s="563"/>
      <c r="DN79" s="563"/>
      <c r="DO79" s="563"/>
      <c r="DP79" s="563"/>
      <c r="DQ79" s="563"/>
      <c r="DR79" s="563"/>
      <c r="DS79" s="563"/>
      <c r="DT79" s="563"/>
      <c r="DU79" s="563"/>
      <c r="DV79" s="563"/>
      <c r="DW79" s="563"/>
      <c r="DX79" s="563"/>
      <c r="DY79" s="563"/>
      <c r="DZ79" s="563"/>
      <c r="EA79" s="563"/>
      <c r="EB79" s="563"/>
      <c r="EC79" s="563"/>
      <c r="ED79" s="563"/>
      <c r="EE79" s="563"/>
      <c r="EF79" s="563"/>
      <c r="EG79" s="563"/>
      <c r="EH79" s="563"/>
      <c r="EI79" s="563"/>
      <c r="EJ79" s="563"/>
      <c r="EK79" s="563"/>
      <c r="EL79" s="563"/>
      <c r="EM79" s="563"/>
      <c r="EN79" s="563"/>
      <c r="EO79" s="563"/>
      <c r="EP79" s="563"/>
      <c r="EQ79" s="563"/>
      <c r="ER79" s="563"/>
      <c r="ES79" s="563"/>
      <c r="ET79" s="563"/>
      <c r="EU79" s="563"/>
      <c r="EV79" s="563"/>
      <c r="EW79" s="563"/>
      <c r="EX79" s="563"/>
      <c r="EY79" s="563"/>
      <c r="EZ79" s="563"/>
      <c r="FA79" s="563"/>
      <c r="FB79" s="563"/>
      <c r="FC79" s="563"/>
      <c r="FD79" s="563"/>
      <c r="FE79" s="563"/>
      <c r="FF79" s="563"/>
      <c r="FG79" s="563"/>
      <c r="FH79" s="563"/>
      <c r="FI79" s="563"/>
      <c r="FJ79" s="563"/>
      <c r="FK79" s="563"/>
      <c r="FL79" s="563"/>
      <c r="FM79" s="563"/>
      <c r="FN79" s="563"/>
      <c r="FO79" s="563"/>
      <c r="FP79" s="563"/>
      <c r="FQ79" s="563"/>
      <c r="FR79" s="563"/>
      <c r="FS79" s="563"/>
      <c r="FT79" s="563"/>
      <c r="FU79" s="563"/>
      <c r="FV79" s="563"/>
      <c r="FW79" s="563"/>
      <c r="FX79" s="563"/>
      <c r="FY79" s="563"/>
      <c r="FZ79" s="563"/>
      <c r="GA79" s="563"/>
      <c r="GB79" s="563"/>
      <c r="GC79" s="563"/>
      <c r="GD79" s="563"/>
      <c r="GE79" s="563"/>
      <c r="GF79" s="563"/>
      <c r="GG79" s="563"/>
      <c r="GH79" s="563"/>
      <c r="GI79" s="563"/>
      <c r="GJ79" s="563"/>
      <c r="GK79" s="563"/>
      <c r="GL79" s="563"/>
      <c r="GM79" s="563"/>
      <c r="GN79" s="563"/>
      <c r="GO79" s="563"/>
      <c r="GP79" s="563"/>
      <c r="GQ79" s="563"/>
      <c r="GR79" s="563"/>
      <c r="GS79" s="563"/>
      <c r="GT79" s="563"/>
      <c r="GU79" s="563"/>
      <c r="GV79" s="563"/>
      <c r="GW79" s="563"/>
      <c r="GX79" s="563"/>
      <c r="GY79" s="563"/>
      <c r="GZ79" s="563"/>
      <c r="HA79" s="563"/>
      <c r="HB79" s="563"/>
      <c r="HC79" s="563"/>
      <c r="HD79" s="563"/>
      <c r="HE79" s="563"/>
      <c r="HF79" s="563"/>
      <c r="HG79" s="563"/>
      <c r="HH79" s="563"/>
      <c r="HI79" s="563"/>
      <c r="HJ79" s="563"/>
      <c r="HK79" s="563"/>
      <c r="HL79" s="563"/>
      <c r="HM79" s="563"/>
      <c r="HN79" s="563"/>
      <c r="HO79" s="563"/>
      <c r="HP79" s="563"/>
      <c r="HQ79" s="563"/>
      <c r="HR79" s="563"/>
      <c r="HS79" s="563"/>
      <c r="HT79" s="563"/>
      <c r="HU79" s="563"/>
      <c r="HV79" s="563"/>
      <c r="HW79" s="563"/>
      <c r="HX79" s="563"/>
      <c r="HY79" s="563"/>
      <c r="HZ79" s="563"/>
      <c r="IA79" s="563"/>
      <c r="IB79" s="563"/>
      <c r="IC79" s="563"/>
      <c r="ID79" s="563"/>
      <c r="IE79" s="563"/>
      <c r="IF79" s="563"/>
      <c r="IG79" s="563"/>
      <c r="IH79" s="563"/>
      <c r="II79" s="563"/>
      <c r="IJ79" s="563"/>
      <c r="IK79" s="563"/>
      <c r="IL79" s="563"/>
      <c r="IM79" s="563"/>
      <c r="IN79" s="563"/>
      <c r="IO79" s="563"/>
      <c r="IP79" s="563"/>
      <c r="IQ79" s="563"/>
      <c r="IR79" s="563"/>
      <c r="IS79" s="563"/>
      <c r="IT79" s="563"/>
      <c r="IU79" s="563"/>
      <c r="IV79" s="563"/>
      <c r="IW79" s="563"/>
      <c r="IX79" s="563"/>
      <c r="IY79" s="563"/>
      <c r="IZ79" s="563"/>
      <c r="JA79" s="563"/>
      <c r="JB79" s="563"/>
      <c r="JC79" s="563"/>
      <c r="JD79" s="563"/>
      <c r="JE79" s="563"/>
      <c r="JF79" s="563"/>
      <c r="JG79" s="563"/>
      <c r="JH79" s="563"/>
      <c r="JI79" s="563"/>
      <c r="JJ79" s="563"/>
      <c r="JK79" s="563"/>
      <c r="JL79" s="563"/>
      <c r="JM79" s="563"/>
      <c r="JN79" s="563"/>
      <c r="JO79" s="563"/>
      <c r="JP79" s="563"/>
      <c r="JQ79" s="563"/>
      <c r="JR79" s="563"/>
      <c r="JS79" s="563"/>
      <c r="JT79" s="563"/>
      <c r="JU79" s="563"/>
      <c r="JV79" s="563"/>
      <c r="JW79" s="563"/>
      <c r="JX79" s="563"/>
      <c r="JY79" s="563"/>
      <c r="JZ79" s="563"/>
      <c r="KA79" s="563"/>
      <c r="KB79" s="563"/>
      <c r="KC79" s="563"/>
      <c r="KD79" s="563"/>
      <c r="KE79" s="563"/>
      <c r="KF79" s="563"/>
      <c r="KG79" s="563"/>
      <c r="KH79" s="563"/>
      <c r="KI79" s="563"/>
      <c r="KJ79" s="563"/>
      <c r="KK79" s="563"/>
      <c r="KL79" s="563"/>
      <c r="KM79" s="563"/>
      <c r="KN79" s="563"/>
      <c r="KO79" s="563"/>
      <c r="KP79" s="563"/>
      <c r="KQ79" s="563"/>
      <c r="KR79" s="563"/>
      <c r="KS79" s="563"/>
      <c r="KT79" s="563"/>
      <c r="KU79" s="563"/>
      <c r="KV79" s="563"/>
      <c r="KW79" s="563"/>
      <c r="KX79" s="563"/>
      <c r="KY79" s="563"/>
      <c r="KZ79" s="563"/>
      <c r="LA79" s="563"/>
      <c r="LB79" s="563"/>
      <c r="LC79" s="563"/>
      <c r="LD79" s="563"/>
      <c r="LE79" s="563"/>
      <c r="LF79" s="563"/>
      <c r="LG79" s="563"/>
      <c r="LH79" s="563"/>
      <c r="LI79" s="563"/>
      <c r="LJ79" s="563"/>
      <c r="LK79" s="563"/>
      <c r="LL79" s="563"/>
      <c r="LM79" s="563"/>
      <c r="LN79" s="563"/>
      <c r="LO79" s="563"/>
      <c r="LP79" s="563"/>
      <c r="LQ79" s="563"/>
      <c r="LR79" s="563"/>
      <c r="LS79" s="563"/>
      <c r="LT79" s="563"/>
      <c r="LU79" s="563"/>
      <c r="LV79" s="563"/>
      <c r="LW79" s="563"/>
      <c r="LX79" s="563"/>
      <c r="LY79" s="563"/>
      <c r="LZ79" s="563"/>
      <c r="MA79" s="563"/>
      <c r="MB79" s="563"/>
      <c r="MC79" s="563"/>
      <c r="MD79" s="563"/>
      <c r="ME79" s="563"/>
      <c r="MF79" s="563"/>
      <c r="MG79" s="563"/>
      <c r="MH79" s="563"/>
      <c r="MI79" s="563"/>
      <c r="MJ79" s="563"/>
      <c r="MK79" s="563"/>
      <c r="ML79" s="563"/>
      <c r="MM79" s="563"/>
      <c r="MN79" s="563"/>
      <c r="MO79" s="563"/>
      <c r="MP79" s="563"/>
      <c r="MQ79" s="563"/>
      <c r="MR79" s="563"/>
      <c r="MS79" s="563"/>
      <c r="MT79" s="563"/>
    </row>
    <row r="80" spans="1:358" s="510" customFormat="1">
      <c r="A80" s="565"/>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c r="CZ80" s="562"/>
      <c r="DA80" s="562"/>
      <c r="DB80" s="562"/>
      <c r="DC80" s="562"/>
      <c r="DD80" s="562"/>
      <c r="DE80" s="562"/>
      <c r="DF80" s="562"/>
      <c r="DG80" s="562"/>
      <c r="DH80" s="562"/>
      <c r="DI80" s="562"/>
      <c r="DJ80" s="562"/>
      <c r="DK80" s="562"/>
      <c r="DL80" s="562"/>
      <c r="DM80" s="562"/>
      <c r="DN80" s="562"/>
      <c r="DO80" s="562"/>
      <c r="DP80" s="562"/>
      <c r="DQ80" s="562"/>
      <c r="DR80" s="562"/>
      <c r="DS80" s="562"/>
      <c r="DT80" s="562"/>
      <c r="DU80" s="562"/>
      <c r="DV80" s="562"/>
      <c r="DW80" s="562"/>
      <c r="DX80" s="562"/>
      <c r="DY80" s="562"/>
      <c r="DZ80" s="562"/>
      <c r="EA80" s="562"/>
      <c r="EB80" s="562"/>
      <c r="EC80" s="562"/>
      <c r="ED80" s="562"/>
      <c r="EE80" s="562"/>
      <c r="EF80" s="562"/>
      <c r="EG80" s="562"/>
      <c r="EH80" s="562"/>
      <c r="EI80" s="562"/>
      <c r="EJ80" s="562"/>
      <c r="EK80" s="562"/>
      <c r="EL80" s="562"/>
      <c r="EM80" s="562"/>
      <c r="EN80" s="562"/>
      <c r="EO80" s="562"/>
      <c r="EP80" s="562"/>
      <c r="EQ80" s="562"/>
      <c r="ER80" s="562"/>
      <c r="ES80" s="562"/>
      <c r="ET80" s="562"/>
      <c r="EU80" s="562"/>
      <c r="EV80" s="562"/>
      <c r="EW80" s="562"/>
      <c r="EX80" s="562"/>
      <c r="EY80" s="562"/>
      <c r="EZ80" s="562"/>
      <c r="FA80" s="562"/>
      <c r="FB80" s="562"/>
      <c r="FC80" s="562"/>
      <c r="FD80" s="562"/>
      <c r="FE80" s="562"/>
      <c r="FF80" s="562"/>
      <c r="FG80" s="562"/>
      <c r="FH80" s="562"/>
      <c r="FI80" s="562"/>
      <c r="FJ80" s="562"/>
      <c r="FK80" s="562"/>
      <c r="FL80" s="562"/>
      <c r="FM80" s="562"/>
      <c r="FN80" s="562"/>
      <c r="FO80" s="562"/>
      <c r="FP80" s="562"/>
      <c r="FQ80" s="562"/>
      <c r="FR80" s="562"/>
      <c r="FS80" s="562"/>
      <c r="FT80" s="562"/>
      <c r="FU80" s="562"/>
      <c r="FV80" s="562"/>
      <c r="FW80" s="562"/>
      <c r="FX80" s="562"/>
      <c r="FY80" s="562"/>
      <c r="FZ80" s="562"/>
      <c r="GA80" s="562"/>
      <c r="GB80" s="562"/>
      <c r="GC80" s="562"/>
      <c r="GD80" s="562"/>
      <c r="GE80" s="562"/>
      <c r="GF80" s="562"/>
      <c r="GG80" s="562"/>
      <c r="GH80" s="562"/>
      <c r="GI80" s="562"/>
      <c r="GJ80" s="562"/>
      <c r="GK80" s="562"/>
      <c r="GL80" s="562"/>
      <c r="GM80" s="562"/>
      <c r="GN80" s="562"/>
      <c r="GO80" s="562"/>
      <c r="GP80" s="562"/>
      <c r="GQ80" s="562"/>
      <c r="GR80" s="562"/>
      <c r="GS80" s="562"/>
      <c r="GT80" s="562"/>
      <c r="GU80" s="562"/>
      <c r="GV80" s="562"/>
      <c r="GW80" s="562"/>
      <c r="GX80" s="562"/>
      <c r="GY80" s="562"/>
      <c r="GZ80" s="562"/>
      <c r="HA80" s="562"/>
      <c r="HB80" s="562"/>
      <c r="HC80" s="562"/>
      <c r="HD80" s="562"/>
      <c r="HE80" s="562"/>
      <c r="HF80" s="562"/>
      <c r="HG80" s="562"/>
      <c r="HH80" s="562"/>
      <c r="HI80" s="562"/>
      <c r="HJ80" s="562"/>
      <c r="HK80" s="562"/>
      <c r="HL80" s="562"/>
      <c r="HM80" s="562"/>
      <c r="HN80" s="562"/>
      <c r="HO80" s="562"/>
      <c r="HP80" s="562"/>
      <c r="HQ80" s="562"/>
      <c r="HR80" s="562"/>
      <c r="HS80" s="562"/>
      <c r="HT80" s="562"/>
      <c r="HU80" s="562"/>
      <c r="HV80" s="562"/>
      <c r="HW80" s="562"/>
      <c r="HX80" s="562"/>
      <c r="HY80" s="562"/>
      <c r="HZ80" s="562"/>
      <c r="IA80" s="562"/>
      <c r="IB80" s="562"/>
      <c r="IC80" s="562"/>
      <c r="ID80" s="562"/>
      <c r="IE80" s="562"/>
      <c r="IF80" s="562"/>
      <c r="IG80" s="562"/>
      <c r="IH80" s="562"/>
      <c r="II80" s="562"/>
      <c r="IJ80" s="562"/>
      <c r="IK80" s="562"/>
      <c r="IL80" s="562"/>
      <c r="IM80" s="562"/>
      <c r="IN80" s="562"/>
      <c r="IO80" s="562"/>
      <c r="IP80" s="562"/>
      <c r="IQ80" s="562"/>
      <c r="IR80" s="562"/>
      <c r="IS80" s="562"/>
      <c r="IT80" s="562"/>
      <c r="IU80" s="562"/>
      <c r="IV80" s="562"/>
      <c r="IW80" s="562"/>
      <c r="IX80" s="562"/>
      <c r="IY80" s="562"/>
      <c r="IZ80" s="562"/>
      <c r="JA80" s="562"/>
      <c r="JB80" s="562"/>
      <c r="JC80" s="562"/>
      <c r="JD80" s="562"/>
      <c r="JE80" s="562"/>
      <c r="JF80" s="562"/>
      <c r="JG80" s="562"/>
      <c r="JH80" s="562"/>
      <c r="JI80" s="562"/>
      <c r="JJ80" s="562"/>
      <c r="JK80" s="562"/>
      <c r="JL80" s="562"/>
      <c r="JM80" s="562"/>
      <c r="JN80" s="562"/>
      <c r="JO80" s="562"/>
      <c r="JP80" s="562"/>
      <c r="JQ80" s="562"/>
      <c r="JR80" s="562"/>
      <c r="JS80" s="562"/>
      <c r="JT80" s="562"/>
      <c r="JU80" s="562"/>
      <c r="JV80" s="562"/>
      <c r="JW80" s="562"/>
      <c r="JX80" s="562"/>
      <c r="JY80" s="562"/>
      <c r="JZ80" s="562"/>
      <c r="KA80" s="562"/>
      <c r="KB80" s="562"/>
      <c r="KC80" s="562"/>
      <c r="KD80" s="562"/>
      <c r="KE80" s="562"/>
      <c r="KF80" s="562"/>
      <c r="KG80" s="562"/>
      <c r="KH80" s="562"/>
      <c r="KI80" s="562"/>
      <c r="KJ80" s="562"/>
      <c r="KK80" s="562"/>
      <c r="KL80" s="562"/>
      <c r="KM80" s="562"/>
      <c r="KN80" s="562"/>
      <c r="KO80" s="562"/>
      <c r="KP80" s="562"/>
      <c r="KQ80" s="562"/>
      <c r="KR80" s="562"/>
      <c r="KS80" s="562"/>
      <c r="KT80" s="562"/>
      <c r="KU80" s="562"/>
      <c r="KV80" s="562"/>
      <c r="KW80" s="562"/>
      <c r="KX80" s="562"/>
      <c r="KY80" s="562"/>
      <c r="KZ80" s="562"/>
      <c r="LA80" s="562"/>
      <c r="LB80" s="562"/>
      <c r="LC80" s="562"/>
      <c r="LD80" s="562"/>
      <c r="LE80" s="562"/>
      <c r="LF80" s="562"/>
      <c r="LG80" s="562"/>
      <c r="LH80" s="562"/>
      <c r="LI80" s="562"/>
      <c r="LJ80" s="562"/>
      <c r="LK80" s="562"/>
      <c r="LL80" s="562"/>
      <c r="LM80" s="562"/>
      <c r="LN80" s="562"/>
      <c r="LO80" s="562"/>
      <c r="LP80" s="562"/>
      <c r="LQ80" s="562"/>
      <c r="LR80" s="562"/>
      <c r="LS80" s="562"/>
      <c r="LT80" s="562"/>
      <c r="LU80" s="562"/>
      <c r="LV80" s="562"/>
      <c r="LW80" s="562"/>
      <c r="LX80" s="562"/>
      <c r="LY80" s="562"/>
      <c r="LZ80" s="562"/>
      <c r="MA80" s="562"/>
      <c r="MB80" s="562"/>
      <c r="MC80" s="562"/>
      <c r="MD80" s="562"/>
      <c r="ME80" s="562"/>
      <c r="MF80" s="562"/>
      <c r="MG80" s="562"/>
      <c r="MH80" s="562"/>
      <c r="MI80" s="562"/>
      <c r="MJ80" s="562"/>
      <c r="MK80" s="562"/>
      <c r="ML80" s="562"/>
      <c r="MM80" s="562"/>
      <c r="MN80" s="562"/>
      <c r="MO80" s="562"/>
      <c r="MP80" s="562"/>
      <c r="MQ80" s="562"/>
      <c r="MR80" s="562"/>
      <c r="MS80" s="562"/>
      <c r="MT80" s="562"/>
    </row>
    <row r="81" spans="1:358" s="510" customFormat="1">
      <c r="A81" s="565"/>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c r="BJ81" s="563"/>
      <c r="BK81" s="563"/>
      <c r="BL81" s="563"/>
      <c r="BM81" s="563"/>
      <c r="BN81" s="563"/>
      <c r="BO81" s="563"/>
      <c r="BP81" s="563"/>
      <c r="BQ81" s="563"/>
      <c r="BR81" s="563"/>
      <c r="BS81" s="563"/>
      <c r="BT81" s="563"/>
      <c r="BU81" s="563"/>
      <c r="BV81" s="563"/>
      <c r="BW81" s="563"/>
      <c r="BX81" s="563"/>
      <c r="BY81" s="563"/>
      <c r="BZ81" s="563"/>
      <c r="CA81" s="563"/>
      <c r="CB81" s="563"/>
      <c r="CC81" s="563"/>
      <c r="CD81" s="563"/>
      <c r="CE81" s="563"/>
      <c r="CF81" s="563"/>
      <c r="CG81" s="563"/>
      <c r="CH81" s="563"/>
      <c r="CI81" s="563"/>
      <c r="CJ81" s="563"/>
      <c r="CK81" s="563"/>
      <c r="CL81" s="563"/>
      <c r="CM81" s="563"/>
      <c r="CN81" s="563"/>
      <c r="CO81" s="563"/>
      <c r="CP81" s="563"/>
      <c r="CQ81" s="563"/>
      <c r="CR81" s="563"/>
      <c r="CS81" s="563"/>
      <c r="CT81" s="563"/>
      <c r="CU81" s="563"/>
      <c r="CV81" s="563"/>
      <c r="CW81" s="563"/>
      <c r="CX81" s="563"/>
      <c r="CY81" s="563"/>
      <c r="CZ81" s="563"/>
      <c r="DA81" s="563"/>
      <c r="DB81" s="563"/>
      <c r="DC81" s="563"/>
      <c r="DD81" s="563"/>
      <c r="DE81" s="563"/>
      <c r="DF81" s="563"/>
      <c r="DG81" s="563"/>
      <c r="DH81" s="563"/>
      <c r="DI81" s="563"/>
      <c r="DJ81" s="563"/>
      <c r="DK81" s="563"/>
      <c r="DL81" s="563"/>
      <c r="DM81" s="563"/>
      <c r="DN81" s="563"/>
      <c r="DO81" s="563"/>
      <c r="DP81" s="563"/>
      <c r="DQ81" s="563"/>
      <c r="DR81" s="563"/>
      <c r="DS81" s="563"/>
      <c r="DT81" s="563"/>
      <c r="DU81" s="563"/>
      <c r="DV81" s="563"/>
      <c r="DW81" s="563"/>
      <c r="DX81" s="563"/>
      <c r="DY81" s="563"/>
      <c r="DZ81" s="563"/>
      <c r="EA81" s="563"/>
      <c r="EB81" s="563"/>
      <c r="EC81" s="563"/>
      <c r="ED81" s="563"/>
      <c r="EE81" s="563"/>
      <c r="EF81" s="563"/>
      <c r="EG81" s="563"/>
      <c r="EH81" s="563"/>
      <c r="EI81" s="563"/>
      <c r="EJ81" s="563"/>
      <c r="EK81" s="563"/>
      <c r="EL81" s="563"/>
      <c r="EM81" s="563"/>
      <c r="EN81" s="563"/>
      <c r="EO81" s="563"/>
      <c r="EP81" s="563"/>
      <c r="EQ81" s="563"/>
      <c r="ER81" s="563"/>
      <c r="ES81" s="563"/>
      <c r="ET81" s="563"/>
      <c r="EU81" s="563"/>
      <c r="EV81" s="563"/>
      <c r="EW81" s="563"/>
      <c r="EX81" s="563"/>
      <c r="EY81" s="563"/>
      <c r="EZ81" s="563"/>
      <c r="FA81" s="563"/>
      <c r="FB81" s="563"/>
      <c r="FC81" s="563"/>
      <c r="FD81" s="563"/>
      <c r="FE81" s="563"/>
      <c r="FF81" s="563"/>
      <c r="FG81" s="563"/>
      <c r="FH81" s="563"/>
      <c r="FI81" s="563"/>
      <c r="FJ81" s="563"/>
      <c r="FK81" s="563"/>
      <c r="FL81" s="563"/>
      <c r="FM81" s="563"/>
      <c r="FN81" s="563"/>
      <c r="FO81" s="563"/>
      <c r="FP81" s="563"/>
      <c r="FQ81" s="563"/>
      <c r="FR81" s="563"/>
      <c r="FS81" s="563"/>
      <c r="FT81" s="563"/>
      <c r="FU81" s="563"/>
      <c r="FV81" s="563"/>
      <c r="FW81" s="563"/>
      <c r="FX81" s="563"/>
      <c r="FY81" s="563"/>
      <c r="FZ81" s="563"/>
      <c r="GA81" s="563"/>
      <c r="GB81" s="563"/>
      <c r="GC81" s="563"/>
      <c r="GD81" s="563"/>
      <c r="GE81" s="563"/>
      <c r="GF81" s="563"/>
      <c r="GG81" s="563"/>
      <c r="GH81" s="563"/>
      <c r="GI81" s="563"/>
      <c r="GJ81" s="563"/>
      <c r="GK81" s="563"/>
      <c r="GL81" s="563"/>
      <c r="GM81" s="563"/>
      <c r="GN81" s="563"/>
      <c r="GO81" s="563"/>
      <c r="GP81" s="563"/>
      <c r="GQ81" s="563"/>
      <c r="GR81" s="563"/>
      <c r="GS81" s="563"/>
      <c r="GT81" s="563"/>
      <c r="GU81" s="563"/>
      <c r="GV81" s="563"/>
      <c r="GW81" s="563"/>
      <c r="GX81" s="563"/>
      <c r="GY81" s="563"/>
      <c r="GZ81" s="563"/>
      <c r="HA81" s="563"/>
      <c r="HB81" s="563"/>
      <c r="HC81" s="563"/>
      <c r="HD81" s="563"/>
      <c r="HE81" s="563"/>
      <c r="HF81" s="563"/>
      <c r="HG81" s="563"/>
      <c r="HH81" s="563"/>
      <c r="HI81" s="563"/>
      <c r="HJ81" s="563"/>
      <c r="HK81" s="563"/>
      <c r="HL81" s="563"/>
      <c r="HM81" s="563"/>
      <c r="HN81" s="563"/>
      <c r="HO81" s="563"/>
      <c r="HP81" s="563"/>
      <c r="HQ81" s="563"/>
      <c r="HR81" s="563"/>
      <c r="HS81" s="563"/>
      <c r="HT81" s="563"/>
      <c r="HU81" s="563"/>
      <c r="HV81" s="563"/>
      <c r="HW81" s="563"/>
      <c r="HX81" s="563"/>
      <c r="HY81" s="563"/>
      <c r="HZ81" s="563"/>
      <c r="IA81" s="563"/>
      <c r="IB81" s="563"/>
      <c r="IC81" s="563"/>
      <c r="ID81" s="563"/>
      <c r="IE81" s="563"/>
      <c r="IF81" s="563"/>
      <c r="IG81" s="563"/>
      <c r="IH81" s="563"/>
      <c r="II81" s="563"/>
      <c r="IJ81" s="563"/>
      <c r="IK81" s="563"/>
      <c r="IL81" s="563"/>
      <c r="IM81" s="563"/>
      <c r="IN81" s="563"/>
      <c r="IO81" s="563"/>
      <c r="IP81" s="563"/>
      <c r="IQ81" s="563"/>
      <c r="IR81" s="563"/>
      <c r="IS81" s="563"/>
      <c r="IT81" s="563"/>
      <c r="IU81" s="563"/>
      <c r="IV81" s="563"/>
      <c r="IW81" s="563"/>
      <c r="IX81" s="563"/>
      <c r="IY81" s="563"/>
      <c r="IZ81" s="563"/>
      <c r="JA81" s="563"/>
      <c r="JB81" s="563"/>
      <c r="JC81" s="563"/>
      <c r="JD81" s="563"/>
      <c r="JE81" s="563"/>
      <c r="JF81" s="563"/>
      <c r="JG81" s="563"/>
      <c r="JH81" s="563"/>
      <c r="JI81" s="563"/>
      <c r="JJ81" s="563"/>
      <c r="JK81" s="563"/>
      <c r="JL81" s="563"/>
      <c r="JM81" s="563"/>
      <c r="JN81" s="563"/>
      <c r="JO81" s="563"/>
      <c r="JP81" s="563"/>
      <c r="JQ81" s="563"/>
      <c r="JR81" s="563"/>
      <c r="JS81" s="563"/>
      <c r="JT81" s="563"/>
      <c r="JU81" s="563"/>
      <c r="JV81" s="563"/>
      <c r="JW81" s="563"/>
      <c r="JX81" s="563"/>
      <c r="JY81" s="563"/>
      <c r="JZ81" s="563"/>
      <c r="KA81" s="563"/>
      <c r="KB81" s="563"/>
      <c r="KC81" s="563"/>
      <c r="KD81" s="563"/>
      <c r="KE81" s="563"/>
      <c r="KF81" s="563"/>
      <c r="KG81" s="563"/>
      <c r="KH81" s="563"/>
      <c r="KI81" s="563"/>
      <c r="KJ81" s="563"/>
      <c r="KK81" s="563"/>
      <c r="KL81" s="563"/>
      <c r="KM81" s="563"/>
      <c r="KN81" s="563"/>
      <c r="KO81" s="563"/>
      <c r="KP81" s="563"/>
      <c r="KQ81" s="563"/>
      <c r="KR81" s="563"/>
      <c r="KS81" s="563"/>
      <c r="KT81" s="563"/>
      <c r="KU81" s="563"/>
      <c r="KV81" s="563"/>
      <c r="KW81" s="563"/>
      <c r="KX81" s="563"/>
      <c r="KY81" s="563"/>
      <c r="KZ81" s="563"/>
      <c r="LA81" s="563"/>
      <c r="LB81" s="563"/>
      <c r="LC81" s="563"/>
      <c r="LD81" s="563"/>
      <c r="LE81" s="563"/>
      <c r="LF81" s="563"/>
      <c r="LG81" s="563"/>
      <c r="LH81" s="563"/>
      <c r="LI81" s="563"/>
      <c r="LJ81" s="563"/>
      <c r="LK81" s="563"/>
      <c r="LL81" s="563"/>
      <c r="LM81" s="563"/>
      <c r="LN81" s="563"/>
      <c r="LO81" s="563"/>
      <c r="LP81" s="563"/>
      <c r="LQ81" s="563"/>
      <c r="LR81" s="563"/>
      <c r="LS81" s="563"/>
      <c r="LT81" s="563"/>
      <c r="LU81" s="563"/>
      <c r="LV81" s="563"/>
      <c r="LW81" s="563"/>
      <c r="LX81" s="563"/>
      <c r="LY81" s="563"/>
      <c r="LZ81" s="563"/>
      <c r="MA81" s="563"/>
      <c r="MB81" s="563"/>
      <c r="MC81" s="563"/>
      <c r="MD81" s="563"/>
      <c r="ME81" s="563"/>
      <c r="MF81" s="563"/>
      <c r="MG81" s="563"/>
      <c r="MH81" s="563"/>
      <c r="MI81" s="563"/>
      <c r="MJ81" s="563"/>
      <c r="MK81" s="563"/>
      <c r="ML81" s="563"/>
      <c r="MM81" s="563"/>
      <c r="MN81" s="563"/>
      <c r="MO81" s="563"/>
      <c r="MP81" s="563"/>
      <c r="MQ81" s="563"/>
      <c r="MR81" s="563"/>
      <c r="MS81" s="563"/>
      <c r="MT81" s="563"/>
    </row>
    <row r="82" spans="1:358" s="510" customFormat="1">
      <c r="A82" s="565"/>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c r="CZ82" s="562"/>
      <c r="DA82" s="562"/>
      <c r="DB82" s="562"/>
      <c r="DC82" s="562"/>
      <c r="DD82" s="562"/>
      <c r="DE82" s="562"/>
      <c r="DF82" s="562"/>
      <c r="DG82" s="562"/>
      <c r="DH82" s="562"/>
      <c r="DI82" s="562"/>
      <c r="DJ82" s="562"/>
      <c r="DK82" s="562"/>
      <c r="DL82" s="562"/>
      <c r="DM82" s="562"/>
      <c r="DN82" s="562"/>
      <c r="DO82" s="562"/>
      <c r="DP82" s="562"/>
      <c r="DQ82" s="562"/>
      <c r="DR82" s="562"/>
      <c r="DS82" s="562"/>
      <c r="DT82" s="562"/>
      <c r="DU82" s="562"/>
      <c r="DV82" s="562"/>
      <c r="DW82" s="562"/>
      <c r="DX82" s="562"/>
      <c r="DY82" s="562"/>
      <c r="DZ82" s="562"/>
      <c r="EA82" s="562"/>
      <c r="EB82" s="562"/>
      <c r="EC82" s="562"/>
      <c r="ED82" s="562"/>
      <c r="EE82" s="562"/>
      <c r="EF82" s="562"/>
      <c r="EG82" s="562"/>
      <c r="EH82" s="562"/>
      <c r="EI82" s="562"/>
      <c r="EJ82" s="562"/>
      <c r="EK82" s="562"/>
      <c r="EL82" s="562"/>
      <c r="EM82" s="562"/>
      <c r="EN82" s="562"/>
      <c r="EO82" s="562"/>
      <c r="EP82" s="562"/>
      <c r="EQ82" s="562"/>
      <c r="ER82" s="562"/>
      <c r="ES82" s="562"/>
      <c r="ET82" s="562"/>
      <c r="EU82" s="562"/>
      <c r="EV82" s="562"/>
      <c r="EW82" s="562"/>
      <c r="EX82" s="562"/>
      <c r="EY82" s="562"/>
      <c r="EZ82" s="562"/>
      <c r="FA82" s="562"/>
      <c r="FB82" s="562"/>
      <c r="FC82" s="562"/>
      <c r="FD82" s="562"/>
      <c r="FE82" s="562"/>
      <c r="FF82" s="562"/>
      <c r="FG82" s="562"/>
      <c r="FH82" s="562"/>
      <c r="FI82" s="562"/>
      <c r="FJ82" s="562"/>
      <c r="FK82" s="562"/>
      <c r="FL82" s="562"/>
      <c r="FM82" s="562"/>
      <c r="FN82" s="562"/>
      <c r="FO82" s="562"/>
      <c r="FP82" s="562"/>
      <c r="FQ82" s="562"/>
      <c r="FR82" s="562"/>
      <c r="FS82" s="562"/>
      <c r="FT82" s="562"/>
      <c r="FU82" s="562"/>
      <c r="FV82" s="562"/>
      <c r="FW82" s="562"/>
      <c r="FX82" s="562"/>
      <c r="FY82" s="562"/>
      <c r="FZ82" s="562"/>
      <c r="GA82" s="562"/>
      <c r="GB82" s="562"/>
      <c r="GC82" s="562"/>
      <c r="GD82" s="562"/>
      <c r="GE82" s="562"/>
      <c r="GF82" s="562"/>
      <c r="GG82" s="562"/>
      <c r="GH82" s="562"/>
      <c r="GI82" s="562"/>
      <c r="GJ82" s="562"/>
      <c r="GK82" s="562"/>
      <c r="GL82" s="562"/>
      <c r="GM82" s="562"/>
      <c r="GN82" s="562"/>
      <c r="GO82" s="562"/>
      <c r="GP82" s="562"/>
      <c r="GQ82" s="562"/>
      <c r="GR82" s="562"/>
      <c r="GS82" s="562"/>
      <c r="GT82" s="562"/>
      <c r="GU82" s="562"/>
      <c r="GV82" s="562"/>
      <c r="GW82" s="562"/>
      <c r="GX82" s="562"/>
      <c r="GY82" s="562"/>
      <c r="GZ82" s="562"/>
      <c r="HA82" s="562"/>
      <c r="HB82" s="562"/>
      <c r="HC82" s="562"/>
      <c r="HD82" s="562"/>
      <c r="HE82" s="562"/>
      <c r="HF82" s="562"/>
      <c r="HG82" s="562"/>
      <c r="HH82" s="562"/>
      <c r="HI82" s="562"/>
      <c r="HJ82" s="562"/>
      <c r="HK82" s="562"/>
      <c r="HL82" s="562"/>
      <c r="HM82" s="562"/>
      <c r="HN82" s="562"/>
      <c r="HO82" s="562"/>
      <c r="HP82" s="562"/>
      <c r="HQ82" s="562"/>
      <c r="HR82" s="562"/>
      <c r="HS82" s="562"/>
      <c r="HT82" s="562"/>
      <c r="HU82" s="562"/>
      <c r="HV82" s="562"/>
      <c r="HW82" s="562"/>
      <c r="HX82" s="562"/>
      <c r="HY82" s="562"/>
      <c r="HZ82" s="562"/>
      <c r="IA82" s="562"/>
      <c r="IB82" s="562"/>
      <c r="IC82" s="562"/>
      <c r="ID82" s="562"/>
      <c r="IE82" s="562"/>
      <c r="IF82" s="562"/>
      <c r="IG82" s="562"/>
      <c r="IH82" s="562"/>
      <c r="II82" s="562"/>
      <c r="IJ82" s="562"/>
      <c r="IK82" s="562"/>
      <c r="IL82" s="562"/>
      <c r="IM82" s="562"/>
      <c r="IN82" s="562"/>
      <c r="IO82" s="562"/>
      <c r="IP82" s="562"/>
      <c r="IQ82" s="562"/>
      <c r="IR82" s="562"/>
      <c r="IS82" s="562"/>
      <c r="IT82" s="562"/>
      <c r="IU82" s="562"/>
      <c r="IV82" s="562"/>
      <c r="IW82" s="562"/>
      <c r="IX82" s="562"/>
      <c r="IY82" s="562"/>
      <c r="IZ82" s="562"/>
      <c r="JA82" s="562"/>
      <c r="JB82" s="562"/>
      <c r="JC82" s="562"/>
      <c r="JD82" s="562"/>
      <c r="JE82" s="562"/>
      <c r="JF82" s="562"/>
      <c r="JG82" s="562"/>
      <c r="JH82" s="562"/>
      <c r="JI82" s="562"/>
      <c r="JJ82" s="562"/>
      <c r="JK82" s="562"/>
      <c r="JL82" s="562"/>
      <c r="JM82" s="562"/>
      <c r="JN82" s="562"/>
      <c r="JO82" s="562"/>
      <c r="JP82" s="562"/>
      <c r="JQ82" s="562"/>
      <c r="JR82" s="562"/>
      <c r="JS82" s="562"/>
      <c r="JT82" s="562"/>
      <c r="JU82" s="562"/>
      <c r="JV82" s="562"/>
      <c r="JW82" s="562"/>
      <c r="JX82" s="562"/>
      <c r="JY82" s="562"/>
      <c r="JZ82" s="562"/>
      <c r="KA82" s="562"/>
      <c r="KB82" s="562"/>
      <c r="KC82" s="562"/>
      <c r="KD82" s="562"/>
      <c r="KE82" s="562"/>
      <c r="KF82" s="562"/>
      <c r="KG82" s="562"/>
      <c r="KH82" s="562"/>
      <c r="KI82" s="562"/>
      <c r="KJ82" s="562"/>
      <c r="KK82" s="562"/>
      <c r="KL82" s="562"/>
      <c r="KM82" s="562"/>
      <c r="KN82" s="562"/>
      <c r="KO82" s="562"/>
      <c r="KP82" s="562"/>
      <c r="KQ82" s="562"/>
      <c r="KR82" s="562"/>
      <c r="KS82" s="562"/>
      <c r="KT82" s="562"/>
      <c r="KU82" s="562"/>
      <c r="KV82" s="562"/>
      <c r="KW82" s="562"/>
      <c r="KX82" s="562"/>
      <c r="KY82" s="562"/>
      <c r="KZ82" s="562"/>
      <c r="LA82" s="562"/>
      <c r="LB82" s="562"/>
      <c r="LC82" s="562"/>
      <c r="LD82" s="562"/>
      <c r="LE82" s="562"/>
      <c r="LF82" s="562"/>
      <c r="LG82" s="562"/>
      <c r="LH82" s="562"/>
      <c r="LI82" s="562"/>
      <c r="LJ82" s="562"/>
      <c r="LK82" s="562"/>
      <c r="LL82" s="562"/>
      <c r="LM82" s="562"/>
      <c r="LN82" s="562"/>
      <c r="LO82" s="562"/>
      <c r="LP82" s="562"/>
      <c r="LQ82" s="562"/>
      <c r="LR82" s="562"/>
      <c r="LS82" s="562"/>
      <c r="LT82" s="562"/>
      <c r="LU82" s="562"/>
      <c r="LV82" s="562"/>
      <c r="LW82" s="562"/>
      <c r="LX82" s="562"/>
      <c r="LY82" s="562"/>
      <c r="LZ82" s="562"/>
      <c r="MA82" s="562"/>
      <c r="MB82" s="562"/>
      <c r="MC82" s="562"/>
      <c r="MD82" s="562"/>
      <c r="ME82" s="562"/>
      <c r="MF82" s="562"/>
      <c r="MG82" s="562"/>
      <c r="MH82" s="562"/>
      <c r="MI82" s="562"/>
      <c r="MJ82" s="562"/>
      <c r="MK82" s="562"/>
      <c r="ML82" s="562"/>
      <c r="MM82" s="562"/>
      <c r="MN82" s="562"/>
      <c r="MO82" s="562"/>
      <c r="MP82" s="562"/>
      <c r="MQ82" s="562"/>
      <c r="MR82" s="562"/>
      <c r="MS82" s="562"/>
      <c r="MT82" s="562"/>
    </row>
    <row r="83" spans="1:358" s="510" customFormat="1">
      <c r="A83" s="565"/>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c r="AG83" s="563"/>
      <c r="AH83" s="563"/>
      <c r="AI83" s="563"/>
      <c r="AJ83" s="563"/>
      <c r="AK83" s="563"/>
      <c r="AL83" s="563"/>
      <c r="AM83" s="563"/>
      <c r="AN83" s="563"/>
      <c r="AO83" s="563"/>
      <c r="AP83" s="563"/>
      <c r="AQ83" s="563"/>
      <c r="AR83" s="563"/>
      <c r="AS83" s="563"/>
      <c r="AT83" s="563"/>
      <c r="AU83" s="563"/>
      <c r="AV83" s="563"/>
      <c r="AW83" s="563"/>
      <c r="AX83" s="563"/>
      <c r="AY83" s="563"/>
      <c r="AZ83" s="563"/>
      <c r="BA83" s="563"/>
      <c r="BB83" s="563"/>
      <c r="BC83" s="563"/>
      <c r="BD83" s="563"/>
      <c r="BE83" s="563"/>
      <c r="BF83" s="563"/>
      <c r="BG83" s="563"/>
      <c r="BH83" s="563"/>
      <c r="BI83" s="563"/>
      <c r="BJ83" s="563"/>
      <c r="BK83" s="563"/>
      <c r="BL83" s="563"/>
      <c r="BM83" s="563"/>
      <c r="BN83" s="563"/>
      <c r="BO83" s="563"/>
      <c r="BP83" s="563"/>
      <c r="BQ83" s="563"/>
      <c r="BR83" s="563"/>
      <c r="BS83" s="563"/>
      <c r="BT83" s="563"/>
      <c r="BU83" s="563"/>
      <c r="BV83" s="563"/>
      <c r="BW83" s="563"/>
      <c r="BX83" s="563"/>
      <c r="BY83" s="563"/>
      <c r="BZ83" s="563"/>
      <c r="CA83" s="563"/>
      <c r="CB83" s="563"/>
      <c r="CC83" s="563"/>
      <c r="CD83" s="563"/>
      <c r="CE83" s="563"/>
      <c r="CF83" s="563"/>
      <c r="CG83" s="563"/>
      <c r="CH83" s="563"/>
      <c r="CI83" s="563"/>
      <c r="CJ83" s="563"/>
      <c r="CK83" s="563"/>
      <c r="CL83" s="563"/>
      <c r="CM83" s="563"/>
      <c r="CN83" s="563"/>
      <c r="CO83" s="563"/>
      <c r="CP83" s="563"/>
      <c r="CQ83" s="563"/>
      <c r="CR83" s="563"/>
      <c r="CS83" s="563"/>
      <c r="CT83" s="563"/>
      <c r="CU83" s="563"/>
      <c r="CV83" s="563"/>
      <c r="CW83" s="563"/>
      <c r="CX83" s="563"/>
      <c r="CY83" s="563"/>
      <c r="CZ83" s="563"/>
      <c r="DA83" s="563"/>
      <c r="DB83" s="563"/>
      <c r="DC83" s="563"/>
      <c r="DD83" s="563"/>
      <c r="DE83" s="563"/>
      <c r="DF83" s="563"/>
      <c r="DG83" s="563"/>
      <c r="DH83" s="563"/>
      <c r="DI83" s="563"/>
      <c r="DJ83" s="563"/>
      <c r="DK83" s="563"/>
      <c r="DL83" s="563"/>
      <c r="DM83" s="563"/>
      <c r="DN83" s="563"/>
      <c r="DO83" s="563"/>
      <c r="DP83" s="563"/>
      <c r="DQ83" s="563"/>
      <c r="DR83" s="563"/>
      <c r="DS83" s="563"/>
      <c r="DT83" s="563"/>
      <c r="DU83" s="563"/>
      <c r="DV83" s="563"/>
      <c r="DW83" s="563"/>
      <c r="DX83" s="563"/>
      <c r="DY83" s="563"/>
      <c r="DZ83" s="563"/>
      <c r="EA83" s="563"/>
      <c r="EB83" s="563"/>
      <c r="EC83" s="563"/>
      <c r="ED83" s="563"/>
      <c r="EE83" s="563"/>
      <c r="EF83" s="563"/>
      <c r="EG83" s="563"/>
      <c r="EH83" s="563"/>
      <c r="EI83" s="563"/>
      <c r="EJ83" s="563"/>
      <c r="EK83" s="563"/>
      <c r="EL83" s="563"/>
      <c r="EM83" s="563"/>
      <c r="EN83" s="563"/>
      <c r="EO83" s="563"/>
      <c r="EP83" s="563"/>
      <c r="EQ83" s="563"/>
      <c r="ER83" s="563"/>
      <c r="ES83" s="563"/>
      <c r="ET83" s="563"/>
      <c r="EU83" s="563"/>
      <c r="EV83" s="563"/>
      <c r="EW83" s="563"/>
      <c r="EX83" s="563"/>
      <c r="EY83" s="563"/>
      <c r="EZ83" s="563"/>
      <c r="FA83" s="563"/>
      <c r="FB83" s="563"/>
      <c r="FC83" s="563"/>
      <c r="FD83" s="563"/>
      <c r="FE83" s="563"/>
      <c r="FF83" s="563"/>
      <c r="FG83" s="563"/>
      <c r="FH83" s="563"/>
      <c r="FI83" s="563"/>
      <c r="FJ83" s="563"/>
      <c r="FK83" s="563"/>
      <c r="FL83" s="563"/>
      <c r="FM83" s="563"/>
      <c r="FN83" s="563"/>
      <c r="FO83" s="563"/>
      <c r="FP83" s="563"/>
      <c r="FQ83" s="563"/>
      <c r="FR83" s="563"/>
      <c r="FS83" s="563"/>
      <c r="FT83" s="563"/>
      <c r="FU83" s="563"/>
      <c r="FV83" s="563"/>
      <c r="FW83" s="563"/>
      <c r="FX83" s="563"/>
      <c r="FY83" s="563"/>
      <c r="FZ83" s="563"/>
      <c r="GA83" s="563"/>
      <c r="GB83" s="563"/>
      <c r="GC83" s="563"/>
      <c r="GD83" s="563"/>
      <c r="GE83" s="563"/>
      <c r="GF83" s="563"/>
      <c r="GG83" s="563"/>
      <c r="GH83" s="563"/>
      <c r="GI83" s="563"/>
      <c r="GJ83" s="563"/>
      <c r="GK83" s="563"/>
      <c r="GL83" s="563"/>
      <c r="GM83" s="563"/>
      <c r="GN83" s="563"/>
      <c r="GO83" s="563"/>
      <c r="GP83" s="563"/>
      <c r="GQ83" s="563"/>
      <c r="GR83" s="563"/>
      <c r="GS83" s="563"/>
      <c r="GT83" s="563"/>
      <c r="GU83" s="563"/>
      <c r="GV83" s="563"/>
      <c r="GW83" s="563"/>
      <c r="GX83" s="563"/>
      <c r="GY83" s="563"/>
      <c r="GZ83" s="563"/>
      <c r="HA83" s="563"/>
      <c r="HB83" s="563"/>
      <c r="HC83" s="563"/>
      <c r="HD83" s="563"/>
      <c r="HE83" s="563"/>
      <c r="HF83" s="563"/>
      <c r="HG83" s="563"/>
      <c r="HH83" s="563"/>
      <c r="HI83" s="563"/>
      <c r="HJ83" s="563"/>
      <c r="HK83" s="563"/>
      <c r="HL83" s="563"/>
      <c r="HM83" s="563"/>
      <c r="HN83" s="563"/>
      <c r="HO83" s="563"/>
      <c r="HP83" s="563"/>
      <c r="HQ83" s="563"/>
      <c r="HR83" s="563"/>
      <c r="HS83" s="563"/>
      <c r="HT83" s="563"/>
      <c r="HU83" s="563"/>
      <c r="HV83" s="563"/>
      <c r="HW83" s="563"/>
      <c r="HX83" s="563"/>
      <c r="HY83" s="563"/>
      <c r="HZ83" s="563"/>
      <c r="IA83" s="563"/>
      <c r="IB83" s="563"/>
      <c r="IC83" s="563"/>
      <c r="ID83" s="563"/>
      <c r="IE83" s="563"/>
      <c r="IF83" s="563"/>
      <c r="IG83" s="563"/>
      <c r="IH83" s="563"/>
      <c r="II83" s="563"/>
      <c r="IJ83" s="563"/>
      <c r="IK83" s="563"/>
      <c r="IL83" s="563"/>
      <c r="IM83" s="563"/>
      <c r="IN83" s="563"/>
      <c r="IO83" s="563"/>
      <c r="IP83" s="563"/>
      <c r="IQ83" s="563"/>
      <c r="IR83" s="563"/>
      <c r="IS83" s="563"/>
      <c r="IT83" s="563"/>
      <c r="IU83" s="563"/>
      <c r="IV83" s="563"/>
      <c r="IW83" s="563"/>
      <c r="IX83" s="563"/>
      <c r="IY83" s="563"/>
      <c r="IZ83" s="563"/>
      <c r="JA83" s="563"/>
      <c r="JB83" s="563"/>
      <c r="JC83" s="563"/>
      <c r="JD83" s="563"/>
      <c r="JE83" s="563"/>
      <c r="JF83" s="563"/>
      <c r="JG83" s="563"/>
      <c r="JH83" s="563"/>
      <c r="JI83" s="563"/>
      <c r="JJ83" s="563"/>
      <c r="JK83" s="563"/>
      <c r="JL83" s="563"/>
      <c r="JM83" s="563"/>
      <c r="JN83" s="563"/>
      <c r="JO83" s="563"/>
      <c r="JP83" s="563"/>
      <c r="JQ83" s="563"/>
      <c r="JR83" s="563"/>
      <c r="JS83" s="563"/>
      <c r="JT83" s="563"/>
      <c r="JU83" s="563"/>
      <c r="JV83" s="563"/>
      <c r="JW83" s="563"/>
      <c r="JX83" s="563"/>
      <c r="JY83" s="563"/>
      <c r="JZ83" s="563"/>
      <c r="KA83" s="563"/>
      <c r="KB83" s="563"/>
      <c r="KC83" s="563"/>
      <c r="KD83" s="563"/>
      <c r="KE83" s="563"/>
      <c r="KF83" s="563"/>
      <c r="KG83" s="563"/>
      <c r="KH83" s="563"/>
      <c r="KI83" s="563"/>
      <c r="KJ83" s="563"/>
      <c r="KK83" s="563"/>
      <c r="KL83" s="563"/>
      <c r="KM83" s="563"/>
      <c r="KN83" s="563"/>
      <c r="KO83" s="563"/>
      <c r="KP83" s="563"/>
      <c r="KQ83" s="563"/>
      <c r="KR83" s="563"/>
      <c r="KS83" s="563"/>
      <c r="KT83" s="563"/>
      <c r="KU83" s="563"/>
      <c r="KV83" s="563"/>
      <c r="KW83" s="563"/>
      <c r="KX83" s="563"/>
      <c r="KY83" s="563"/>
      <c r="KZ83" s="563"/>
      <c r="LA83" s="563"/>
      <c r="LB83" s="563"/>
      <c r="LC83" s="563"/>
      <c r="LD83" s="563"/>
      <c r="LE83" s="563"/>
      <c r="LF83" s="563"/>
      <c r="LG83" s="563"/>
      <c r="LH83" s="563"/>
      <c r="LI83" s="563"/>
      <c r="LJ83" s="563"/>
      <c r="LK83" s="563"/>
      <c r="LL83" s="563"/>
      <c r="LM83" s="563"/>
      <c r="LN83" s="563"/>
      <c r="LO83" s="563"/>
      <c r="LP83" s="563"/>
      <c r="LQ83" s="563"/>
      <c r="LR83" s="563"/>
      <c r="LS83" s="563"/>
      <c r="LT83" s="563"/>
      <c r="LU83" s="563"/>
      <c r="LV83" s="563"/>
      <c r="LW83" s="563"/>
      <c r="LX83" s="563"/>
      <c r="LY83" s="563"/>
      <c r="LZ83" s="563"/>
      <c r="MA83" s="563"/>
      <c r="MB83" s="563"/>
      <c r="MC83" s="563"/>
      <c r="MD83" s="563"/>
      <c r="ME83" s="563"/>
      <c r="MF83" s="563"/>
      <c r="MG83" s="563"/>
      <c r="MH83" s="563"/>
      <c r="MI83" s="563"/>
      <c r="MJ83" s="563"/>
      <c r="MK83" s="563"/>
      <c r="ML83" s="563"/>
      <c r="MM83" s="563"/>
      <c r="MN83" s="563"/>
      <c r="MO83" s="563"/>
      <c r="MP83" s="563"/>
      <c r="MQ83" s="563"/>
      <c r="MR83" s="563"/>
      <c r="MS83" s="563"/>
      <c r="MT83" s="563"/>
    </row>
    <row r="84" spans="1:358" s="510" customFormat="1">
      <c r="A84" s="565"/>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c r="CZ84" s="562"/>
      <c r="DA84" s="562"/>
      <c r="DB84" s="562"/>
      <c r="DC84" s="562"/>
      <c r="DD84" s="562"/>
      <c r="DE84" s="562"/>
      <c r="DF84" s="562"/>
      <c r="DG84" s="562"/>
      <c r="DH84" s="562"/>
      <c r="DI84" s="562"/>
      <c r="DJ84" s="562"/>
      <c r="DK84" s="562"/>
      <c r="DL84" s="562"/>
      <c r="DM84" s="562"/>
      <c r="DN84" s="562"/>
      <c r="DO84" s="562"/>
      <c r="DP84" s="562"/>
      <c r="DQ84" s="562"/>
      <c r="DR84" s="562"/>
      <c r="DS84" s="562"/>
      <c r="DT84" s="562"/>
      <c r="DU84" s="562"/>
      <c r="DV84" s="562"/>
      <c r="DW84" s="562"/>
      <c r="DX84" s="562"/>
      <c r="DY84" s="562"/>
      <c r="DZ84" s="562"/>
      <c r="EA84" s="562"/>
      <c r="EB84" s="562"/>
      <c r="EC84" s="562"/>
      <c r="ED84" s="562"/>
      <c r="EE84" s="562"/>
      <c r="EF84" s="562"/>
      <c r="EG84" s="562"/>
      <c r="EH84" s="562"/>
      <c r="EI84" s="562"/>
      <c r="EJ84" s="562"/>
      <c r="EK84" s="562"/>
      <c r="EL84" s="562"/>
      <c r="EM84" s="562"/>
      <c r="EN84" s="562"/>
      <c r="EO84" s="562"/>
      <c r="EP84" s="562"/>
      <c r="EQ84" s="562"/>
      <c r="ER84" s="562"/>
      <c r="ES84" s="562"/>
      <c r="ET84" s="562"/>
      <c r="EU84" s="562"/>
      <c r="EV84" s="562"/>
      <c r="EW84" s="562"/>
      <c r="EX84" s="562"/>
      <c r="EY84" s="562"/>
      <c r="EZ84" s="562"/>
      <c r="FA84" s="562"/>
      <c r="FB84" s="562"/>
      <c r="FC84" s="562"/>
      <c r="FD84" s="562"/>
      <c r="FE84" s="562"/>
      <c r="FF84" s="562"/>
      <c r="FG84" s="562"/>
      <c r="FH84" s="562"/>
      <c r="FI84" s="562"/>
      <c r="FJ84" s="562"/>
      <c r="FK84" s="562"/>
      <c r="FL84" s="562"/>
      <c r="FM84" s="562"/>
      <c r="FN84" s="562"/>
      <c r="FO84" s="562"/>
      <c r="FP84" s="562"/>
      <c r="FQ84" s="562"/>
      <c r="FR84" s="562"/>
      <c r="FS84" s="562"/>
      <c r="FT84" s="562"/>
      <c r="FU84" s="562"/>
      <c r="FV84" s="562"/>
      <c r="FW84" s="562"/>
      <c r="FX84" s="562"/>
      <c r="FY84" s="562"/>
      <c r="FZ84" s="562"/>
      <c r="GA84" s="562"/>
      <c r="GB84" s="562"/>
      <c r="GC84" s="562"/>
      <c r="GD84" s="562"/>
      <c r="GE84" s="562"/>
      <c r="GF84" s="562"/>
      <c r="GG84" s="562"/>
      <c r="GH84" s="562"/>
      <c r="GI84" s="562"/>
      <c r="GJ84" s="562"/>
      <c r="GK84" s="562"/>
      <c r="GL84" s="562"/>
      <c r="GM84" s="562"/>
      <c r="GN84" s="562"/>
      <c r="GO84" s="562"/>
      <c r="GP84" s="562"/>
      <c r="GQ84" s="562"/>
      <c r="GR84" s="562"/>
      <c r="GS84" s="562"/>
      <c r="GT84" s="562"/>
      <c r="GU84" s="562"/>
      <c r="GV84" s="562"/>
      <c r="GW84" s="562"/>
      <c r="GX84" s="562"/>
      <c r="GY84" s="562"/>
      <c r="GZ84" s="562"/>
      <c r="HA84" s="562"/>
      <c r="HB84" s="562"/>
      <c r="HC84" s="562"/>
      <c r="HD84" s="562"/>
      <c r="HE84" s="562"/>
      <c r="HF84" s="562"/>
      <c r="HG84" s="562"/>
      <c r="HH84" s="562"/>
      <c r="HI84" s="562"/>
      <c r="HJ84" s="562"/>
      <c r="HK84" s="562"/>
      <c r="HL84" s="562"/>
      <c r="HM84" s="562"/>
      <c r="HN84" s="562"/>
      <c r="HO84" s="562"/>
      <c r="HP84" s="562"/>
      <c r="HQ84" s="562"/>
      <c r="HR84" s="562"/>
      <c r="HS84" s="562"/>
      <c r="HT84" s="562"/>
      <c r="HU84" s="562"/>
      <c r="HV84" s="562"/>
      <c r="HW84" s="562"/>
      <c r="HX84" s="562"/>
      <c r="HY84" s="562"/>
      <c r="HZ84" s="562"/>
      <c r="IA84" s="562"/>
      <c r="IB84" s="562"/>
      <c r="IC84" s="562"/>
      <c r="ID84" s="562"/>
      <c r="IE84" s="562"/>
      <c r="IF84" s="562"/>
      <c r="IG84" s="562"/>
      <c r="IH84" s="562"/>
      <c r="II84" s="562"/>
      <c r="IJ84" s="562"/>
      <c r="IK84" s="562"/>
      <c r="IL84" s="562"/>
      <c r="IM84" s="562"/>
      <c r="IN84" s="562"/>
      <c r="IO84" s="562"/>
      <c r="IP84" s="562"/>
      <c r="IQ84" s="562"/>
      <c r="IR84" s="562"/>
      <c r="IS84" s="562"/>
      <c r="IT84" s="562"/>
      <c r="IU84" s="562"/>
      <c r="IV84" s="562"/>
      <c r="IW84" s="562"/>
      <c r="IX84" s="562"/>
      <c r="IY84" s="562"/>
      <c r="IZ84" s="562"/>
      <c r="JA84" s="562"/>
      <c r="JB84" s="562"/>
      <c r="JC84" s="562"/>
      <c r="JD84" s="562"/>
      <c r="JE84" s="562"/>
      <c r="JF84" s="562"/>
      <c r="JG84" s="562"/>
      <c r="JH84" s="562"/>
      <c r="JI84" s="562"/>
      <c r="JJ84" s="562"/>
      <c r="JK84" s="562"/>
      <c r="JL84" s="562"/>
      <c r="JM84" s="562"/>
      <c r="JN84" s="562"/>
      <c r="JO84" s="562"/>
      <c r="JP84" s="562"/>
      <c r="JQ84" s="562"/>
      <c r="JR84" s="562"/>
      <c r="JS84" s="562"/>
      <c r="JT84" s="562"/>
      <c r="JU84" s="562"/>
      <c r="JV84" s="562"/>
      <c r="JW84" s="562"/>
      <c r="JX84" s="562"/>
      <c r="JY84" s="562"/>
      <c r="JZ84" s="562"/>
      <c r="KA84" s="562"/>
      <c r="KB84" s="562"/>
      <c r="KC84" s="562"/>
      <c r="KD84" s="562"/>
      <c r="KE84" s="562"/>
      <c r="KF84" s="562"/>
      <c r="KG84" s="562"/>
      <c r="KH84" s="562"/>
      <c r="KI84" s="562"/>
      <c r="KJ84" s="562"/>
      <c r="KK84" s="562"/>
      <c r="KL84" s="562"/>
      <c r="KM84" s="562"/>
      <c r="KN84" s="562"/>
      <c r="KO84" s="562"/>
      <c r="KP84" s="562"/>
      <c r="KQ84" s="562"/>
      <c r="KR84" s="562"/>
      <c r="KS84" s="562"/>
      <c r="KT84" s="562"/>
      <c r="KU84" s="562"/>
      <c r="KV84" s="562"/>
      <c r="KW84" s="562"/>
      <c r="KX84" s="562"/>
      <c r="KY84" s="562"/>
      <c r="KZ84" s="562"/>
      <c r="LA84" s="562"/>
      <c r="LB84" s="562"/>
      <c r="LC84" s="562"/>
      <c r="LD84" s="562"/>
      <c r="LE84" s="562"/>
      <c r="LF84" s="562"/>
      <c r="LG84" s="562"/>
      <c r="LH84" s="562"/>
      <c r="LI84" s="562"/>
      <c r="LJ84" s="562"/>
      <c r="LK84" s="562"/>
      <c r="LL84" s="562"/>
      <c r="LM84" s="562"/>
      <c r="LN84" s="562"/>
      <c r="LO84" s="562"/>
      <c r="LP84" s="562"/>
      <c r="LQ84" s="562"/>
      <c r="LR84" s="562"/>
      <c r="LS84" s="562"/>
      <c r="LT84" s="562"/>
      <c r="LU84" s="562"/>
      <c r="LV84" s="562"/>
      <c r="LW84" s="562"/>
      <c r="LX84" s="562"/>
      <c r="LY84" s="562"/>
      <c r="LZ84" s="562"/>
      <c r="MA84" s="562"/>
      <c r="MB84" s="562"/>
      <c r="MC84" s="562"/>
      <c r="MD84" s="562"/>
      <c r="ME84" s="562"/>
      <c r="MF84" s="562"/>
      <c r="MG84" s="562"/>
      <c r="MH84" s="562"/>
      <c r="MI84" s="562"/>
      <c r="MJ84" s="562"/>
      <c r="MK84" s="562"/>
      <c r="ML84" s="562"/>
      <c r="MM84" s="562"/>
      <c r="MN84" s="562"/>
      <c r="MO84" s="562"/>
      <c r="MP84" s="562"/>
      <c r="MQ84" s="562"/>
      <c r="MR84" s="562"/>
      <c r="MS84" s="562"/>
      <c r="MT84" s="562"/>
    </row>
    <row r="85" spans="1:358" s="510" customFormat="1">
      <c r="A85" s="565"/>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3"/>
      <c r="AS85" s="563"/>
      <c r="AT85" s="563"/>
      <c r="AU85" s="563"/>
      <c r="AV85" s="563"/>
      <c r="AW85" s="563"/>
      <c r="AX85" s="563"/>
      <c r="AY85" s="563"/>
      <c r="AZ85" s="563"/>
      <c r="BA85" s="563"/>
      <c r="BB85" s="563"/>
      <c r="BC85" s="563"/>
      <c r="BD85" s="563"/>
      <c r="BE85" s="563"/>
      <c r="BF85" s="563"/>
      <c r="BG85" s="563"/>
      <c r="BH85" s="563"/>
      <c r="BI85" s="563"/>
      <c r="BJ85" s="563"/>
      <c r="BK85" s="563"/>
      <c r="BL85" s="563"/>
      <c r="BM85" s="563"/>
      <c r="BN85" s="563"/>
      <c r="BO85" s="563"/>
      <c r="BP85" s="563"/>
      <c r="BQ85" s="563"/>
      <c r="BR85" s="563"/>
      <c r="BS85" s="563"/>
      <c r="BT85" s="563"/>
      <c r="BU85" s="563"/>
      <c r="BV85" s="563"/>
      <c r="BW85" s="563"/>
      <c r="BX85" s="563"/>
      <c r="BY85" s="563"/>
      <c r="BZ85" s="563"/>
      <c r="CA85" s="563"/>
      <c r="CB85" s="563"/>
      <c r="CC85" s="563"/>
      <c r="CD85" s="563"/>
      <c r="CE85" s="563"/>
      <c r="CF85" s="563"/>
      <c r="CG85" s="563"/>
      <c r="CH85" s="563"/>
      <c r="CI85" s="563"/>
      <c r="CJ85" s="563"/>
      <c r="CK85" s="563"/>
      <c r="CL85" s="563"/>
      <c r="CM85" s="563"/>
      <c r="CN85" s="563"/>
      <c r="CO85" s="563"/>
      <c r="CP85" s="563"/>
      <c r="CQ85" s="563"/>
      <c r="CR85" s="563"/>
      <c r="CS85" s="563"/>
      <c r="CT85" s="563"/>
      <c r="CU85" s="563"/>
      <c r="CV85" s="563"/>
      <c r="CW85" s="563"/>
      <c r="CX85" s="563"/>
      <c r="CY85" s="563"/>
      <c r="CZ85" s="563"/>
      <c r="DA85" s="563"/>
      <c r="DB85" s="563"/>
      <c r="DC85" s="563"/>
      <c r="DD85" s="563"/>
      <c r="DE85" s="563"/>
      <c r="DF85" s="563"/>
      <c r="DG85" s="563"/>
      <c r="DH85" s="563"/>
      <c r="DI85" s="563"/>
      <c r="DJ85" s="563"/>
      <c r="DK85" s="563"/>
      <c r="DL85" s="563"/>
      <c r="DM85" s="563"/>
      <c r="DN85" s="563"/>
      <c r="DO85" s="563"/>
      <c r="DP85" s="563"/>
      <c r="DQ85" s="563"/>
      <c r="DR85" s="563"/>
      <c r="DS85" s="563"/>
      <c r="DT85" s="563"/>
      <c r="DU85" s="563"/>
      <c r="DV85" s="563"/>
      <c r="DW85" s="563"/>
      <c r="DX85" s="563"/>
      <c r="DY85" s="563"/>
      <c r="DZ85" s="563"/>
      <c r="EA85" s="563"/>
      <c r="EB85" s="563"/>
      <c r="EC85" s="563"/>
      <c r="ED85" s="563"/>
      <c r="EE85" s="563"/>
      <c r="EF85" s="563"/>
      <c r="EG85" s="563"/>
      <c r="EH85" s="563"/>
      <c r="EI85" s="563"/>
      <c r="EJ85" s="563"/>
      <c r="EK85" s="563"/>
      <c r="EL85" s="563"/>
      <c r="EM85" s="563"/>
      <c r="EN85" s="563"/>
      <c r="EO85" s="563"/>
      <c r="EP85" s="563"/>
      <c r="EQ85" s="563"/>
      <c r="ER85" s="563"/>
      <c r="ES85" s="563"/>
      <c r="ET85" s="563"/>
      <c r="EU85" s="563"/>
      <c r="EV85" s="563"/>
      <c r="EW85" s="563"/>
      <c r="EX85" s="563"/>
      <c r="EY85" s="563"/>
      <c r="EZ85" s="563"/>
      <c r="FA85" s="563"/>
      <c r="FB85" s="563"/>
      <c r="FC85" s="563"/>
      <c r="FD85" s="563"/>
      <c r="FE85" s="563"/>
      <c r="FF85" s="563"/>
      <c r="FG85" s="563"/>
      <c r="FH85" s="563"/>
      <c r="FI85" s="563"/>
      <c r="FJ85" s="563"/>
      <c r="FK85" s="563"/>
      <c r="FL85" s="563"/>
      <c r="FM85" s="563"/>
      <c r="FN85" s="563"/>
      <c r="FO85" s="563"/>
      <c r="FP85" s="563"/>
      <c r="FQ85" s="563"/>
      <c r="FR85" s="563"/>
      <c r="FS85" s="563"/>
      <c r="FT85" s="563"/>
      <c r="FU85" s="563"/>
      <c r="FV85" s="563"/>
      <c r="FW85" s="563"/>
      <c r="FX85" s="563"/>
      <c r="FY85" s="563"/>
      <c r="FZ85" s="563"/>
      <c r="GA85" s="563"/>
      <c r="GB85" s="563"/>
      <c r="GC85" s="563"/>
      <c r="GD85" s="563"/>
      <c r="GE85" s="563"/>
      <c r="GF85" s="563"/>
      <c r="GG85" s="563"/>
      <c r="GH85" s="563"/>
      <c r="GI85" s="563"/>
      <c r="GJ85" s="563"/>
      <c r="GK85" s="563"/>
      <c r="GL85" s="563"/>
      <c r="GM85" s="563"/>
      <c r="GN85" s="563"/>
      <c r="GO85" s="563"/>
      <c r="GP85" s="563"/>
      <c r="GQ85" s="563"/>
      <c r="GR85" s="563"/>
      <c r="GS85" s="563"/>
      <c r="GT85" s="563"/>
      <c r="GU85" s="563"/>
      <c r="GV85" s="563"/>
      <c r="GW85" s="563"/>
      <c r="GX85" s="563"/>
      <c r="GY85" s="563"/>
      <c r="GZ85" s="563"/>
      <c r="HA85" s="563"/>
      <c r="HB85" s="563"/>
      <c r="HC85" s="563"/>
      <c r="HD85" s="563"/>
      <c r="HE85" s="563"/>
      <c r="HF85" s="563"/>
      <c r="HG85" s="563"/>
      <c r="HH85" s="563"/>
      <c r="HI85" s="563"/>
      <c r="HJ85" s="563"/>
      <c r="HK85" s="563"/>
      <c r="HL85" s="563"/>
      <c r="HM85" s="563"/>
      <c r="HN85" s="563"/>
      <c r="HO85" s="563"/>
      <c r="HP85" s="563"/>
      <c r="HQ85" s="563"/>
      <c r="HR85" s="563"/>
      <c r="HS85" s="563"/>
      <c r="HT85" s="563"/>
      <c r="HU85" s="563"/>
      <c r="HV85" s="563"/>
      <c r="HW85" s="563"/>
      <c r="HX85" s="563"/>
      <c r="HY85" s="563"/>
      <c r="HZ85" s="563"/>
      <c r="IA85" s="563"/>
      <c r="IB85" s="563"/>
      <c r="IC85" s="563"/>
      <c r="ID85" s="563"/>
      <c r="IE85" s="563"/>
      <c r="IF85" s="563"/>
      <c r="IG85" s="563"/>
      <c r="IH85" s="563"/>
      <c r="II85" s="563"/>
      <c r="IJ85" s="563"/>
      <c r="IK85" s="563"/>
      <c r="IL85" s="563"/>
      <c r="IM85" s="563"/>
      <c r="IN85" s="563"/>
      <c r="IO85" s="563"/>
      <c r="IP85" s="563"/>
      <c r="IQ85" s="563"/>
      <c r="IR85" s="563"/>
      <c r="IS85" s="563"/>
      <c r="IT85" s="563"/>
      <c r="IU85" s="563"/>
      <c r="IV85" s="563"/>
      <c r="IW85" s="563"/>
      <c r="IX85" s="563"/>
      <c r="IY85" s="563"/>
      <c r="IZ85" s="563"/>
      <c r="JA85" s="563"/>
      <c r="JB85" s="563"/>
      <c r="JC85" s="563"/>
      <c r="JD85" s="563"/>
      <c r="JE85" s="563"/>
      <c r="JF85" s="563"/>
      <c r="JG85" s="563"/>
      <c r="JH85" s="563"/>
      <c r="JI85" s="563"/>
      <c r="JJ85" s="563"/>
      <c r="JK85" s="563"/>
      <c r="JL85" s="563"/>
      <c r="JM85" s="563"/>
      <c r="JN85" s="563"/>
      <c r="JO85" s="563"/>
      <c r="JP85" s="563"/>
      <c r="JQ85" s="563"/>
      <c r="JR85" s="563"/>
      <c r="JS85" s="563"/>
      <c r="JT85" s="563"/>
      <c r="JU85" s="563"/>
      <c r="JV85" s="563"/>
      <c r="JW85" s="563"/>
      <c r="JX85" s="563"/>
      <c r="JY85" s="563"/>
      <c r="JZ85" s="563"/>
      <c r="KA85" s="563"/>
      <c r="KB85" s="563"/>
      <c r="KC85" s="563"/>
      <c r="KD85" s="563"/>
      <c r="KE85" s="563"/>
      <c r="KF85" s="563"/>
      <c r="KG85" s="563"/>
      <c r="KH85" s="563"/>
      <c r="KI85" s="563"/>
      <c r="KJ85" s="563"/>
      <c r="KK85" s="563"/>
      <c r="KL85" s="563"/>
      <c r="KM85" s="563"/>
      <c r="KN85" s="563"/>
      <c r="KO85" s="563"/>
      <c r="KP85" s="563"/>
      <c r="KQ85" s="563"/>
      <c r="KR85" s="563"/>
      <c r="KS85" s="563"/>
      <c r="KT85" s="563"/>
      <c r="KU85" s="563"/>
      <c r="KV85" s="563"/>
      <c r="KW85" s="563"/>
      <c r="KX85" s="563"/>
      <c r="KY85" s="563"/>
      <c r="KZ85" s="563"/>
      <c r="LA85" s="563"/>
      <c r="LB85" s="563"/>
      <c r="LC85" s="563"/>
      <c r="LD85" s="563"/>
      <c r="LE85" s="563"/>
      <c r="LF85" s="563"/>
      <c r="LG85" s="563"/>
      <c r="LH85" s="563"/>
      <c r="LI85" s="563"/>
      <c r="LJ85" s="563"/>
      <c r="LK85" s="563"/>
      <c r="LL85" s="563"/>
      <c r="LM85" s="563"/>
      <c r="LN85" s="563"/>
      <c r="LO85" s="563"/>
      <c r="LP85" s="563"/>
      <c r="LQ85" s="563"/>
      <c r="LR85" s="563"/>
      <c r="LS85" s="563"/>
      <c r="LT85" s="563"/>
      <c r="LU85" s="563"/>
      <c r="LV85" s="563"/>
      <c r="LW85" s="563"/>
      <c r="LX85" s="563"/>
      <c r="LY85" s="563"/>
      <c r="LZ85" s="563"/>
      <c r="MA85" s="563"/>
      <c r="MB85" s="563"/>
      <c r="MC85" s="563"/>
      <c r="MD85" s="563"/>
      <c r="ME85" s="563"/>
      <c r="MF85" s="563"/>
      <c r="MG85" s="563"/>
      <c r="MH85" s="563"/>
      <c r="MI85" s="563"/>
      <c r="MJ85" s="563"/>
      <c r="MK85" s="563"/>
      <c r="ML85" s="563"/>
      <c r="MM85" s="563"/>
      <c r="MN85" s="563"/>
      <c r="MO85" s="563"/>
      <c r="MP85" s="563"/>
      <c r="MQ85" s="563"/>
      <c r="MR85" s="563"/>
      <c r="MS85" s="563"/>
      <c r="MT85" s="563"/>
    </row>
    <row r="86" spans="1:358" s="510" customFormat="1">
      <c r="A86" s="565"/>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c r="CZ86" s="562"/>
      <c r="DA86" s="562"/>
      <c r="DB86" s="562"/>
      <c r="DC86" s="562"/>
      <c r="DD86" s="562"/>
      <c r="DE86" s="562"/>
      <c r="DF86" s="562"/>
      <c r="DG86" s="562"/>
      <c r="DH86" s="562"/>
      <c r="DI86" s="562"/>
      <c r="DJ86" s="562"/>
      <c r="DK86" s="562"/>
      <c r="DL86" s="562"/>
      <c r="DM86" s="562"/>
      <c r="DN86" s="562"/>
      <c r="DO86" s="562"/>
      <c r="DP86" s="562"/>
      <c r="DQ86" s="562"/>
      <c r="DR86" s="562"/>
      <c r="DS86" s="562"/>
      <c r="DT86" s="562"/>
      <c r="DU86" s="562"/>
      <c r="DV86" s="562"/>
      <c r="DW86" s="562"/>
      <c r="DX86" s="562"/>
      <c r="DY86" s="562"/>
      <c r="DZ86" s="562"/>
      <c r="EA86" s="562"/>
      <c r="EB86" s="562"/>
      <c r="EC86" s="562"/>
      <c r="ED86" s="562"/>
      <c r="EE86" s="562"/>
      <c r="EF86" s="562"/>
      <c r="EG86" s="562"/>
      <c r="EH86" s="562"/>
      <c r="EI86" s="562"/>
      <c r="EJ86" s="562"/>
      <c r="EK86" s="562"/>
      <c r="EL86" s="562"/>
      <c r="EM86" s="562"/>
      <c r="EN86" s="562"/>
      <c r="EO86" s="562"/>
      <c r="EP86" s="562"/>
      <c r="EQ86" s="562"/>
      <c r="ER86" s="562"/>
      <c r="ES86" s="562"/>
      <c r="ET86" s="562"/>
      <c r="EU86" s="562"/>
      <c r="EV86" s="562"/>
      <c r="EW86" s="562"/>
      <c r="EX86" s="562"/>
      <c r="EY86" s="562"/>
      <c r="EZ86" s="562"/>
      <c r="FA86" s="562"/>
      <c r="FB86" s="562"/>
      <c r="FC86" s="562"/>
      <c r="FD86" s="562"/>
      <c r="FE86" s="562"/>
      <c r="FF86" s="562"/>
      <c r="FG86" s="562"/>
      <c r="FH86" s="562"/>
      <c r="FI86" s="562"/>
      <c r="FJ86" s="562"/>
      <c r="FK86" s="562"/>
      <c r="FL86" s="562"/>
      <c r="FM86" s="562"/>
      <c r="FN86" s="562"/>
      <c r="FO86" s="562"/>
      <c r="FP86" s="562"/>
      <c r="FQ86" s="562"/>
      <c r="FR86" s="562"/>
      <c r="FS86" s="562"/>
      <c r="FT86" s="562"/>
      <c r="FU86" s="562"/>
      <c r="FV86" s="562"/>
      <c r="FW86" s="562"/>
      <c r="FX86" s="562"/>
      <c r="FY86" s="562"/>
      <c r="FZ86" s="562"/>
      <c r="GA86" s="562"/>
      <c r="GB86" s="562"/>
      <c r="GC86" s="562"/>
      <c r="GD86" s="562"/>
      <c r="GE86" s="562"/>
      <c r="GF86" s="562"/>
      <c r="GG86" s="562"/>
      <c r="GH86" s="562"/>
      <c r="GI86" s="562"/>
      <c r="GJ86" s="562"/>
      <c r="GK86" s="562"/>
      <c r="GL86" s="562"/>
      <c r="GM86" s="562"/>
      <c r="GN86" s="562"/>
      <c r="GO86" s="562"/>
      <c r="GP86" s="562"/>
      <c r="GQ86" s="562"/>
      <c r="GR86" s="562"/>
      <c r="GS86" s="562"/>
      <c r="GT86" s="562"/>
      <c r="GU86" s="562"/>
      <c r="GV86" s="562"/>
      <c r="GW86" s="562"/>
      <c r="GX86" s="562"/>
      <c r="GY86" s="562"/>
      <c r="GZ86" s="562"/>
      <c r="HA86" s="562"/>
      <c r="HB86" s="562"/>
      <c r="HC86" s="562"/>
      <c r="HD86" s="562"/>
      <c r="HE86" s="562"/>
      <c r="HF86" s="562"/>
      <c r="HG86" s="562"/>
      <c r="HH86" s="562"/>
      <c r="HI86" s="562"/>
      <c r="HJ86" s="562"/>
      <c r="HK86" s="562"/>
      <c r="HL86" s="562"/>
      <c r="HM86" s="562"/>
      <c r="HN86" s="562"/>
      <c r="HO86" s="562"/>
      <c r="HP86" s="562"/>
      <c r="HQ86" s="562"/>
      <c r="HR86" s="562"/>
      <c r="HS86" s="562"/>
      <c r="HT86" s="562"/>
      <c r="HU86" s="562"/>
      <c r="HV86" s="562"/>
      <c r="HW86" s="562"/>
      <c r="HX86" s="562"/>
      <c r="HY86" s="562"/>
      <c r="HZ86" s="562"/>
      <c r="IA86" s="562"/>
      <c r="IB86" s="562"/>
      <c r="IC86" s="562"/>
      <c r="ID86" s="562"/>
      <c r="IE86" s="562"/>
      <c r="IF86" s="562"/>
      <c r="IG86" s="562"/>
      <c r="IH86" s="562"/>
      <c r="II86" s="562"/>
      <c r="IJ86" s="562"/>
      <c r="IK86" s="562"/>
      <c r="IL86" s="562"/>
      <c r="IM86" s="562"/>
      <c r="IN86" s="562"/>
      <c r="IO86" s="562"/>
      <c r="IP86" s="562"/>
      <c r="IQ86" s="562"/>
      <c r="IR86" s="562"/>
      <c r="IS86" s="562"/>
      <c r="IT86" s="562"/>
      <c r="IU86" s="562"/>
      <c r="IV86" s="562"/>
      <c r="IW86" s="562"/>
      <c r="IX86" s="562"/>
      <c r="IY86" s="562"/>
      <c r="IZ86" s="562"/>
      <c r="JA86" s="562"/>
      <c r="JB86" s="562"/>
      <c r="JC86" s="562"/>
      <c r="JD86" s="562"/>
      <c r="JE86" s="562"/>
      <c r="JF86" s="562"/>
      <c r="JG86" s="562"/>
      <c r="JH86" s="562"/>
      <c r="JI86" s="562"/>
      <c r="JJ86" s="562"/>
      <c r="JK86" s="562"/>
      <c r="JL86" s="562"/>
      <c r="JM86" s="562"/>
      <c r="JN86" s="562"/>
      <c r="JO86" s="562"/>
      <c r="JP86" s="562"/>
      <c r="JQ86" s="562"/>
      <c r="JR86" s="562"/>
      <c r="JS86" s="562"/>
      <c r="JT86" s="562"/>
      <c r="JU86" s="562"/>
      <c r="JV86" s="562"/>
      <c r="JW86" s="562"/>
      <c r="JX86" s="562"/>
      <c r="JY86" s="562"/>
      <c r="JZ86" s="562"/>
      <c r="KA86" s="562"/>
      <c r="KB86" s="562"/>
      <c r="KC86" s="562"/>
      <c r="KD86" s="562"/>
      <c r="KE86" s="562"/>
      <c r="KF86" s="562"/>
      <c r="KG86" s="562"/>
      <c r="KH86" s="562"/>
      <c r="KI86" s="562"/>
      <c r="KJ86" s="562"/>
      <c r="KK86" s="562"/>
      <c r="KL86" s="562"/>
      <c r="KM86" s="562"/>
      <c r="KN86" s="562"/>
      <c r="KO86" s="562"/>
      <c r="KP86" s="562"/>
      <c r="KQ86" s="562"/>
      <c r="KR86" s="562"/>
      <c r="KS86" s="562"/>
      <c r="KT86" s="562"/>
      <c r="KU86" s="562"/>
      <c r="KV86" s="562"/>
      <c r="KW86" s="562"/>
      <c r="KX86" s="562"/>
      <c r="KY86" s="562"/>
      <c r="KZ86" s="562"/>
      <c r="LA86" s="562"/>
      <c r="LB86" s="562"/>
      <c r="LC86" s="562"/>
      <c r="LD86" s="562"/>
      <c r="LE86" s="562"/>
      <c r="LF86" s="562"/>
      <c r="LG86" s="562"/>
      <c r="LH86" s="562"/>
      <c r="LI86" s="562"/>
      <c r="LJ86" s="562"/>
      <c r="LK86" s="562"/>
      <c r="LL86" s="562"/>
      <c r="LM86" s="562"/>
      <c r="LN86" s="562"/>
      <c r="LO86" s="562"/>
      <c r="LP86" s="562"/>
      <c r="LQ86" s="562"/>
      <c r="LR86" s="562"/>
      <c r="LS86" s="562"/>
      <c r="LT86" s="562"/>
      <c r="LU86" s="562"/>
      <c r="LV86" s="562"/>
      <c r="LW86" s="562"/>
      <c r="LX86" s="562"/>
      <c r="LY86" s="562"/>
      <c r="LZ86" s="562"/>
      <c r="MA86" s="562"/>
      <c r="MB86" s="562"/>
      <c r="MC86" s="562"/>
      <c r="MD86" s="562"/>
      <c r="ME86" s="562"/>
      <c r="MF86" s="562"/>
      <c r="MG86" s="562"/>
      <c r="MH86" s="562"/>
      <c r="MI86" s="562"/>
      <c r="MJ86" s="562"/>
      <c r="MK86" s="562"/>
      <c r="ML86" s="562"/>
      <c r="MM86" s="562"/>
      <c r="MN86" s="562"/>
      <c r="MO86" s="562"/>
      <c r="MP86" s="562"/>
      <c r="MQ86" s="562"/>
      <c r="MR86" s="562"/>
      <c r="MS86" s="562"/>
      <c r="MT86" s="562"/>
    </row>
    <row r="87" spans="1:358" s="510" customFormat="1">
      <c r="A87" s="565"/>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c r="AG87" s="563"/>
      <c r="AH87" s="563"/>
      <c r="AI87" s="563"/>
      <c r="AJ87" s="563"/>
      <c r="AK87" s="563"/>
      <c r="AL87" s="563"/>
      <c r="AM87" s="563"/>
      <c r="AN87" s="563"/>
      <c r="AO87" s="563"/>
      <c r="AP87" s="563"/>
      <c r="AQ87" s="563"/>
      <c r="AR87" s="563"/>
      <c r="AS87" s="563"/>
      <c r="AT87" s="563"/>
      <c r="AU87" s="563"/>
      <c r="AV87" s="563"/>
      <c r="AW87" s="563"/>
      <c r="AX87" s="563"/>
      <c r="AY87" s="563"/>
      <c r="AZ87" s="563"/>
      <c r="BA87" s="563"/>
      <c r="BB87" s="563"/>
      <c r="BC87" s="563"/>
      <c r="BD87" s="563"/>
      <c r="BE87" s="563"/>
      <c r="BF87" s="563"/>
      <c r="BG87" s="563"/>
      <c r="BH87" s="563"/>
      <c r="BI87" s="563"/>
      <c r="BJ87" s="563"/>
      <c r="BK87" s="563"/>
      <c r="BL87" s="563"/>
      <c r="BM87" s="563"/>
      <c r="BN87" s="563"/>
      <c r="BO87" s="563"/>
      <c r="BP87" s="563"/>
      <c r="BQ87" s="563"/>
      <c r="BR87" s="563"/>
      <c r="BS87" s="563"/>
      <c r="BT87" s="563"/>
      <c r="BU87" s="563"/>
      <c r="BV87" s="563"/>
      <c r="BW87" s="563"/>
      <c r="BX87" s="563"/>
      <c r="BY87" s="563"/>
      <c r="BZ87" s="563"/>
      <c r="CA87" s="563"/>
      <c r="CB87" s="563"/>
      <c r="CC87" s="563"/>
      <c r="CD87" s="563"/>
      <c r="CE87" s="563"/>
      <c r="CF87" s="563"/>
      <c r="CG87" s="563"/>
      <c r="CH87" s="563"/>
      <c r="CI87" s="563"/>
      <c r="CJ87" s="563"/>
      <c r="CK87" s="563"/>
      <c r="CL87" s="563"/>
      <c r="CM87" s="563"/>
      <c r="CN87" s="563"/>
      <c r="CO87" s="563"/>
      <c r="CP87" s="563"/>
      <c r="CQ87" s="563"/>
      <c r="CR87" s="563"/>
      <c r="CS87" s="563"/>
      <c r="CT87" s="563"/>
      <c r="CU87" s="563"/>
      <c r="CV87" s="563"/>
      <c r="CW87" s="563"/>
      <c r="CX87" s="563"/>
      <c r="CY87" s="563"/>
      <c r="CZ87" s="563"/>
      <c r="DA87" s="563"/>
      <c r="DB87" s="563"/>
      <c r="DC87" s="563"/>
      <c r="DD87" s="563"/>
      <c r="DE87" s="563"/>
      <c r="DF87" s="563"/>
      <c r="DG87" s="563"/>
      <c r="DH87" s="563"/>
      <c r="DI87" s="563"/>
      <c r="DJ87" s="563"/>
      <c r="DK87" s="563"/>
      <c r="DL87" s="563"/>
      <c r="DM87" s="563"/>
      <c r="DN87" s="563"/>
      <c r="DO87" s="563"/>
      <c r="DP87" s="563"/>
      <c r="DQ87" s="563"/>
      <c r="DR87" s="563"/>
      <c r="DS87" s="563"/>
      <c r="DT87" s="563"/>
      <c r="DU87" s="563"/>
      <c r="DV87" s="563"/>
      <c r="DW87" s="563"/>
      <c r="DX87" s="563"/>
      <c r="DY87" s="563"/>
      <c r="DZ87" s="563"/>
      <c r="EA87" s="563"/>
      <c r="EB87" s="563"/>
      <c r="EC87" s="563"/>
      <c r="ED87" s="563"/>
      <c r="EE87" s="563"/>
      <c r="EF87" s="563"/>
      <c r="EG87" s="563"/>
      <c r="EH87" s="563"/>
      <c r="EI87" s="563"/>
      <c r="EJ87" s="563"/>
      <c r="EK87" s="563"/>
      <c r="EL87" s="563"/>
      <c r="EM87" s="563"/>
      <c r="EN87" s="563"/>
      <c r="EO87" s="563"/>
      <c r="EP87" s="563"/>
      <c r="EQ87" s="563"/>
      <c r="ER87" s="563"/>
      <c r="ES87" s="563"/>
      <c r="ET87" s="563"/>
      <c r="EU87" s="563"/>
      <c r="EV87" s="563"/>
      <c r="EW87" s="563"/>
      <c r="EX87" s="563"/>
      <c r="EY87" s="563"/>
      <c r="EZ87" s="563"/>
      <c r="FA87" s="563"/>
      <c r="FB87" s="563"/>
      <c r="FC87" s="563"/>
      <c r="FD87" s="563"/>
      <c r="FE87" s="563"/>
      <c r="FF87" s="563"/>
      <c r="FG87" s="563"/>
      <c r="FH87" s="563"/>
      <c r="FI87" s="563"/>
      <c r="FJ87" s="563"/>
      <c r="FK87" s="563"/>
      <c r="FL87" s="563"/>
      <c r="FM87" s="563"/>
      <c r="FN87" s="563"/>
      <c r="FO87" s="563"/>
      <c r="FP87" s="563"/>
      <c r="FQ87" s="563"/>
      <c r="FR87" s="563"/>
      <c r="FS87" s="563"/>
      <c r="FT87" s="563"/>
      <c r="FU87" s="563"/>
      <c r="FV87" s="563"/>
      <c r="FW87" s="563"/>
      <c r="FX87" s="563"/>
      <c r="FY87" s="563"/>
      <c r="FZ87" s="563"/>
      <c r="GA87" s="563"/>
      <c r="GB87" s="563"/>
      <c r="GC87" s="563"/>
      <c r="GD87" s="563"/>
      <c r="GE87" s="563"/>
      <c r="GF87" s="563"/>
      <c r="GG87" s="563"/>
      <c r="GH87" s="563"/>
      <c r="GI87" s="563"/>
      <c r="GJ87" s="563"/>
      <c r="GK87" s="563"/>
      <c r="GL87" s="563"/>
      <c r="GM87" s="563"/>
      <c r="GN87" s="563"/>
      <c r="GO87" s="563"/>
      <c r="GP87" s="563"/>
      <c r="GQ87" s="563"/>
      <c r="GR87" s="563"/>
      <c r="GS87" s="563"/>
      <c r="GT87" s="563"/>
      <c r="GU87" s="563"/>
      <c r="GV87" s="563"/>
      <c r="GW87" s="563"/>
      <c r="GX87" s="563"/>
      <c r="GY87" s="563"/>
      <c r="GZ87" s="563"/>
      <c r="HA87" s="563"/>
      <c r="HB87" s="563"/>
      <c r="HC87" s="563"/>
      <c r="HD87" s="563"/>
      <c r="HE87" s="563"/>
      <c r="HF87" s="563"/>
      <c r="HG87" s="563"/>
      <c r="HH87" s="563"/>
      <c r="HI87" s="563"/>
      <c r="HJ87" s="563"/>
      <c r="HK87" s="563"/>
      <c r="HL87" s="563"/>
      <c r="HM87" s="563"/>
      <c r="HN87" s="563"/>
      <c r="HO87" s="563"/>
      <c r="HP87" s="563"/>
      <c r="HQ87" s="563"/>
      <c r="HR87" s="563"/>
      <c r="HS87" s="563"/>
      <c r="HT87" s="563"/>
      <c r="HU87" s="563"/>
      <c r="HV87" s="563"/>
      <c r="HW87" s="563"/>
      <c r="HX87" s="563"/>
      <c r="HY87" s="563"/>
      <c r="HZ87" s="563"/>
      <c r="IA87" s="563"/>
      <c r="IB87" s="563"/>
      <c r="IC87" s="563"/>
      <c r="ID87" s="563"/>
      <c r="IE87" s="563"/>
      <c r="IF87" s="563"/>
      <c r="IG87" s="563"/>
      <c r="IH87" s="563"/>
      <c r="II87" s="563"/>
      <c r="IJ87" s="563"/>
      <c r="IK87" s="563"/>
      <c r="IL87" s="563"/>
      <c r="IM87" s="563"/>
      <c r="IN87" s="563"/>
      <c r="IO87" s="563"/>
      <c r="IP87" s="563"/>
      <c r="IQ87" s="563"/>
      <c r="IR87" s="563"/>
      <c r="IS87" s="563"/>
      <c r="IT87" s="563"/>
      <c r="IU87" s="563"/>
      <c r="IV87" s="563"/>
      <c r="IW87" s="563"/>
      <c r="IX87" s="563"/>
      <c r="IY87" s="563"/>
      <c r="IZ87" s="563"/>
      <c r="JA87" s="563"/>
      <c r="JB87" s="563"/>
      <c r="JC87" s="563"/>
      <c r="JD87" s="563"/>
      <c r="JE87" s="563"/>
      <c r="JF87" s="563"/>
      <c r="JG87" s="563"/>
      <c r="JH87" s="563"/>
      <c r="JI87" s="563"/>
      <c r="JJ87" s="563"/>
      <c r="JK87" s="563"/>
      <c r="JL87" s="563"/>
      <c r="JM87" s="563"/>
      <c r="JN87" s="563"/>
      <c r="JO87" s="563"/>
      <c r="JP87" s="563"/>
      <c r="JQ87" s="563"/>
      <c r="JR87" s="563"/>
      <c r="JS87" s="563"/>
      <c r="JT87" s="563"/>
      <c r="JU87" s="563"/>
      <c r="JV87" s="563"/>
      <c r="JW87" s="563"/>
      <c r="JX87" s="563"/>
      <c r="JY87" s="563"/>
      <c r="JZ87" s="563"/>
      <c r="KA87" s="563"/>
      <c r="KB87" s="563"/>
      <c r="KC87" s="563"/>
      <c r="KD87" s="563"/>
      <c r="KE87" s="563"/>
      <c r="KF87" s="563"/>
      <c r="KG87" s="563"/>
      <c r="KH87" s="563"/>
      <c r="KI87" s="563"/>
      <c r="KJ87" s="563"/>
      <c r="KK87" s="563"/>
      <c r="KL87" s="563"/>
      <c r="KM87" s="563"/>
      <c r="KN87" s="563"/>
      <c r="KO87" s="563"/>
      <c r="KP87" s="563"/>
      <c r="KQ87" s="563"/>
      <c r="KR87" s="563"/>
      <c r="KS87" s="563"/>
      <c r="KT87" s="563"/>
      <c r="KU87" s="563"/>
      <c r="KV87" s="563"/>
      <c r="KW87" s="563"/>
      <c r="KX87" s="563"/>
      <c r="KY87" s="563"/>
      <c r="KZ87" s="563"/>
      <c r="LA87" s="563"/>
      <c r="LB87" s="563"/>
      <c r="LC87" s="563"/>
      <c r="LD87" s="563"/>
      <c r="LE87" s="563"/>
      <c r="LF87" s="563"/>
      <c r="LG87" s="563"/>
      <c r="LH87" s="563"/>
      <c r="LI87" s="563"/>
      <c r="LJ87" s="563"/>
      <c r="LK87" s="563"/>
      <c r="LL87" s="563"/>
      <c r="LM87" s="563"/>
      <c r="LN87" s="563"/>
      <c r="LO87" s="563"/>
      <c r="LP87" s="563"/>
      <c r="LQ87" s="563"/>
      <c r="LR87" s="563"/>
      <c r="LS87" s="563"/>
      <c r="LT87" s="563"/>
      <c r="LU87" s="563"/>
      <c r="LV87" s="563"/>
      <c r="LW87" s="563"/>
      <c r="LX87" s="563"/>
      <c r="LY87" s="563"/>
      <c r="LZ87" s="563"/>
      <c r="MA87" s="563"/>
      <c r="MB87" s="563"/>
      <c r="MC87" s="563"/>
      <c r="MD87" s="563"/>
      <c r="ME87" s="563"/>
      <c r="MF87" s="563"/>
      <c r="MG87" s="563"/>
      <c r="MH87" s="563"/>
      <c r="MI87" s="563"/>
      <c r="MJ87" s="563"/>
      <c r="MK87" s="563"/>
      <c r="ML87" s="563"/>
      <c r="MM87" s="563"/>
      <c r="MN87" s="563"/>
      <c r="MO87" s="563"/>
      <c r="MP87" s="563"/>
      <c r="MQ87" s="563"/>
      <c r="MR87" s="563"/>
      <c r="MS87" s="563"/>
      <c r="MT87" s="563"/>
    </row>
    <row r="88" spans="1:358" s="510" customFormat="1">
      <c r="A88" s="565"/>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562"/>
      <c r="AW88" s="562"/>
      <c r="AX88" s="562"/>
      <c r="AY88" s="562"/>
      <c r="AZ88" s="562"/>
      <c r="BA88" s="562"/>
      <c r="BB88" s="562"/>
      <c r="BC88" s="562"/>
      <c r="BD88" s="562"/>
      <c r="BE88" s="562"/>
      <c r="BF88" s="562"/>
      <c r="BG88" s="562"/>
      <c r="BH88" s="562"/>
      <c r="BI88" s="562"/>
      <c r="BJ88" s="562"/>
      <c r="BK88" s="562"/>
      <c r="BL88" s="562"/>
      <c r="BM88" s="562"/>
      <c r="BN88" s="562"/>
      <c r="BO88" s="562"/>
      <c r="BP88" s="562"/>
      <c r="BQ88" s="562"/>
      <c r="BR88" s="562"/>
      <c r="BS88" s="562"/>
      <c r="BT88" s="562"/>
      <c r="BU88" s="562"/>
      <c r="BV88" s="562"/>
      <c r="BW88" s="562"/>
      <c r="BX88" s="562"/>
      <c r="BY88" s="562"/>
      <c r="BZ88" s="562"/>
      <c r="CA88" s="562"/>
      <c r="CB88" s="562"/>
      <c r="CC88" s="562"/>
      <c r="CD88" s="562"/>
      <c r="CE88" s="562"/>
      <c r="CF88" s="562"/>
      <c r="CG88" s="562"/>
      <c r="CH88" s="562"/>
      <c r="CI88" s="562"/>
      <c r="CJ88" s="562"/>
      <c r="CK88" s="562"/>
      <c r="CL88" s="562"/>
      <c r="CM88" s="562"/>
      <c r="CN88" s="562"/>
      <c r="CO88" s="562"/>
      <c r="CP88" s="562"/>
      <c r="CQ88" s="562"/>
      <c r="CR88" s="562"/>
      <c r="CS88" s="562"/>
      <c r="CT88" s="562"/>
      <c r="CU88" s="562"/>
      <c r="CV88" s="562"/>
      <c r="CW88" s="562"/>
      <c r="CX88" s="562"/>
      <c r="CY88" s="562"/>
      <c r="CZ88" s="562"/>
      <c r="DA88" s="562"/>
      <c r="DB88" s="562"/>
      <c r="DC88" s="562"/>
      <c r="DD88" s="562"/>
      <c r="DE88" s="562"/>
      <c r="DF88" s="562"/>
      <c r="DG88" s="562"/>
      <c r="DH88" s="562"/>
      <c r="DI88" s="562"/>
      <c r="DJ88" s="562"/>
      <c r="DK88" s="562"/>
      <c r="DL88" s="562"/>
      <c r="DM88" s="562"/>
      <c r="DN88" s="562"/>
      <c r="DO88" s="562"/>
      <c r="DP88" s="562"/>
      <c r="DQ88" s="562"/>
      <c r="DR88" s="562"/>
      <c r="DS88" s="562"/>
      <c r="DT88" s="562"/>
      <c r="DU88" s="562"/>
      <c r="DV88" s="562"/>
      <c r="DW88" s="562"/>
      <c r="DX88" s="562"/>
      <c r="DY88" s="562"/>
      <c r="DZ88" s="562"/>
      <c r="EA88" s="562"/>
      <c r="EB88" s="562"/>
      <c r="EC88" s="562"/>
      <c r="ED88" s="562"/>
      <c r="EE88" s="562"/>
      <c r="EF88" s="562"/>
      <c r="EG88" s="562"/>
      <c r="EH88" s="562"/>
      <c r="EI88" s="562"/>
      <c r="EJ88" s="562"/>
      <c r="EK88" s="562"/>
      <c r="EL88" s="562"/>
      <c r="EM88" s="562"/>
      <c r="EN88" s="562"/>
      <c r="EO88" s="562"/>
      <c r="EP88" s="562"/>
      <c r="EQ88" s="562"/>
      <c r="ER88" s="562"/>
      <c r="ES88" s="562"/>
      <c r="ET88" s="562"/>
      <c r="EU88" s="562"/>
      <c r="EV88" s="562"/>
      <c r="EW88" s="562"/>
      <c r="EX88" s="562"/>
      <c r="EY88" s="562"/>
      <c r="EZ88" s="562"/>
      <c r="FA88" s="562"/>
      <c r="FB88" s="562"/>
      <c r="FC88" s="562"/>
      <c r="FD88" s="562"/>
      <c r="FE88" s="562"/>
      <c r="FF88" s="562"/>
      <c r="FG88" s="562"/>
      <c r="FH88" s="562"/>
      <c r="FI88" s="562"/>
      <c r="FJ88" s="562"/>
      <c r="FK88" s="562"/>
      <c r="FL88" s="562"/>
      <c r="FM88" s="562"/>
      <c r="FN88" s="562"/>
      <c r="FO88" s="562"/>
      <c r="FP88" s="562"/>
      <c r="FQ88" s="562"/>
      <c r="FR88" s="562"/>
      <c r="FS88" s="562"/>
      <c r="FT88" s="562"/>
      <c r="FU88" s="562"/>
      <c r="FV88" s="562"/>
      <c r="FW88" s="562"/>
      <c r="FX88" s="562"/>
      <c r="FY88" s="562"/>
      <c r="FZ88" s="562"/>
      <c r="GA88" s="562"/>
      <c r="GB88" s="562"/>
      <c r="GC88" s="562"/>
      <c r="GD88" s="562"/>
      <c r="GE88" s="562"/>
      <c r="GF88" s="562"/>
      <c r="GG88" s="562"/>
      <c r="GH88" s="562"/>
      <c r="GI88" s="562"/>
      <c r="GJ88" s="562"/>
      <c r="GK88" s="562"/>
      <c r="GL88" s="562"/>
      <c r="GM88" s="562"/>
      <c r="GN88" s="562"/>
      <c r="GO88" s="562"/>
      <c r="GP88" s="562"/>
      <c r="GQ88" s="562"/>
      <c r="GR88" s="562"/>
      <c r="GS88" s="562"/>
      <c r="GT88" s="562"/>
      <c r="GU88" s="562"/>
      <c r="GV88" s="562"/>
      <c r="GW88" s="562"/>
      <c r="GX88" s="562"/>
      <c r="GY88" s="562"/>
      <c r="GZ88" s="562"/>
      <c r="HA88" s="562"/>
      <c r="HB88" s="562"/>
      <c r="HC88" s="562"/>
      <c r="HD88" s="562"/>
      <c r="HE88" s="562"/>
      <c r="HF88" s="562"/>
      <c r="HG88" s="562"/>
      <c r="HH88" s="562"/>
      <c r="HI88" s="562"/>
      <c r="HJ88" s="562"/>
      <c r="HK88" s="562"/>
      <c r="HL88" s="562"/>
      <c r="HM88" s="562"/>
      <c r="HN88" s="562"/>
      <c r="HO88" s="562"/>
      <c r="HP88" s="562"/>
      <c r="HQ88" s="562"/>
      <c r="HR88" s="562"/>
      <c r="HS88" s="562"/>
      <c r="HT88" s="562"/>
      <c r="HU88" s="562"/>
      <c r="HV88" s="562"/>
      <c r="HW88" s="562"/>
      <c r="HX88" s="562"/>
      <c r="HY88" s="562"/>
      <c r="HZ88" s="562"/>
      <c r="IA88" s="562"/>
      <c r="IB88" s="562"/>
      <c r="IC88" s="562"/>
      <c r="ID88" s="562"/>
      <c r="IE88" s="562"/>
      <c r="IF88" s="562"/>
      <c r="IG88" s="562"/>
      <c r="IH88" s="562"/>
      <c r="II88" s="562"/>
      <c r="IJ88" s="562"/>
      <c r="IK88" s="562"/>
      <c r="IL88" s="562"/>
      <c r="IM88" s="562"/>
      <c r="IN88" s="562"/>
      <c r="IO88" s="562"/>
      <c r="IP88" s="562"/>
      <c r="IQ88" s="562"/>
      <c r="IR88" s="562"/>
      <c r="IS88" s="562"/>
      <c r="IT88" s="562"/>
      <c r="IU88" s="562"/>
      <c r="IV88" s="562"/>
      <c r="IW88" s="562"/>
      <c r="IX88" s="562"/>
      <c r="IY88" s="562"/>
      <c r="IZ88" s="562"/>
      <c r="JA88" s="562"/>
      <c r="JB88" s="562"/>
      <c r="JC88" s="562"/>
      <c r="JD88" s="562"/>
      <c r="JE88" s="562"/>
      <c r="JF88" s="562"/>
      <c r="JG88" s="562"/>
      <c r="JH88" s="562"/>
      <c r="JI88" s="562"/>
      <c r="JJ88" s="562"/>
      <c r="JK88" s="562"/>
      <c r="JL88" s="562"/>
      <c r="JM88" s="562"/>
      <c r="JN88" s="562"/>
      <c r="JO88" s="562"/>
      <c r="JP88" s="562"/>
      <c r="JQ88" s="562"/>
      <c r="JR88" s="562"/>
      <c r="JS88" s="562"/>
      <c r="JT88" s="562"/>
      <c r="JU88" s="562"/>
      <c r="JV88" s="562"/>
      <c r="JW88" s="562"/>
      <c r="JX88" s="562"/>
      <c r="JY88" s="562"/>
      <c r="JZ88" s="562"/>
      <c r="KA88" s="562"/>
      <c r="KB88" s="562"/>
      <c r="KC88" s="562"/>
      <c r="KD88" s="562"/>
      <c r="KE88" s="562"/>
      <c r="KF88" s="562"/>
      <c r="KG88" s="562"/>
      <c r="KH88" s="562"/>
      <c r="KI88" s="562"/>
      <c r="KJ88" s="562"/>
      <c r="KK88" s="562"/>
      <c r="KL88" s="562"/>
      <c r="KM88" s="562"/>
      <c r="KN88" s="562"/>
      <c r="KO88" s="562"/>
      <c r="KP88" s="562"/>
      <c r="KQ88" s="562"/>
      <c r="KR88" s="562"/>
      <c r="KS88" s="562"/>
      <c r="KT88" s="562"/>
      <c r="KU88" s="562"/>
      <c r="KV88" s="562"/>
      <c r="KW88" s="562"/>
      <c r="KX88" s="562"/>
      <c r="KY88" s="562"/>
      <c r="KZ88" s="562"/>
      <c r="LA88" s="562"/>
      <c r="LB88" s="562"/>
      <c r="LC88" s="562"/>
      <c r="LD88" s="562"/>
      <c r="LE88" s="562"/>
      <c r="LF88" s="562"/>
      <c r="LG88" s="562"/>
      <c r="LH88" s="562"/>
      <c r="LI88" s="562"/>
      <c r="LJ88" s="562"/>
      <c r="LK88" s="562"/>
      <c r="LL88" s="562"/>
      <c r="LM88" s="562"/>
      <c r="LN88" s="562"/>
      <c r="LO88" s="562"/>
      <c r="LP88" s="562"/>
      <c r="LQ88" s="562"/>
      <c r="LR88" s="562"/>
      <c r="LS88" s="562"/>
      <c r="LT88" s="562"/>
      <c r="LU88" s="562"/>
      <c r="LV88" s="562"/>
      <c r="LW88" s="562"/>
      <c r="LX88" s="562"/>
      <c r="LY88" s="562"/>
      <c r="LZ88" s="562"/>
      <c r="MA88" s="562"/>
      <c r="MB88" s="562"/>
      <c r="MC88" s="562"/>
      <c r="MD88" s="562"/>
      <c r="ME88" s="562"/>
      <c r="MF88" s="562"/>
      <c r="MG88" s="562"/>
      <c r="MH88" s="562"/>
      <c r="MI88" s="562"/>
      <c r="MJ88" s="562"/>
      <c r="MK88" s="562"/>
      <c r="ML88" s="562"/>
      <c r="MM88" s="562"/>
      <c r="MN88" s="562"/>
      <c r="MO88" s="562"/>
      <c r="MP88" s="562"/>
      <c r="MQ88" s="562"/>
      <c r="MR88" s="562"/>
      <c r="MS88" s="562"/>
      <c r="MT88" s="562"/>
    </row>
    <row r="89" spans="1:358" s="510" customFormat="1">
      <c r="A89" s="565"/>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3"/>
      <c r="AT89" s="563"/>
      <c r="AU89" s="563"/>
      <c r="AV89" s="563"/>
      <c r="AW89" s="563"/>
      <c r="AX89" s="563"/>
      <c r="AY89" s="563"/>
      <c r="AZ89" s="563"/>
      <c r="BA89" s="563"/>
      <c r="BB89" s="563"/>
      <c r="BC89" s="563"/>
      <c r="BD89" s="563"/>
      <c r="BE89" s="563"/>
      <c r="BF89" s="563"/>
      <c r="BG89" s="563"/>
      <c r="BH89" s="563"/>
      <c r="BI89" s="563"/>
      <c r="BJ89" s="563"/>
      <c r="BK89" s="563"/>
      <c r="BL89" s="563"/>
      <c r="BM89" s="563"/>
      <c r="BN89" s="563"/>
      <c r="BO89" s="563"/>
      <c r="BP89" s="563"/>
      <c r="BQ89" s="563"/>
      <c r="BR89" s="563"/>
      <c r="BS89" s="563"/>
      <c r="BT89" s="563"/>
      <c r="BU89" s="563"/>
      <c r="BV89" s="563"/>
      <c r="BW89" s="563"/>
      <c r="BX89" s="563"/>
      <c r="BY89" s="563"/>
      <c r="BZ89" s="563"/>
      <c r="CA89" s="563"/>
      <c r="CB89" s="563"/>
      <c r="CC89" s="563"/>
      <c r="CD89" s="563"/>
      <c r="CE89" s="563"/>
      <c r="CF89" s="563"/>
      <c r="CG89" s="563"/>
      <c r="CH89" s="563"/>
      <c r="CI89" s="563"/>
      <c r="CJ89" s="563"/>
      <c r="CK89" s="563"/>
      <c r="CL89" s="563"/>
      <c r="CM89" s="563"/>
      <c r="CN89" s="563"/>
      <c r="CO89" s="563"/>
      <c r="CP89" s="563"/>
      <c r="CQ89" s="563"/>
      <c r="CR89" s="563"/>
      <c r="CS89" s="563"/>
      <c r="CT89" s="563"/>
      <c r="CU89" s="563"/>
      <c r="CV89" s="563"/>
      <c r="CW89" s="563"/>
      <c r="CX89" s="563"/>
      <c r="CY89" s="563"/>
      <c r="CZ89" s="563"/>
      <c r="DA89" s="563"/>
      <c r="DB89" s="563"/>
      <c r="DC89" s="563"/>
      <c r="DD89" s="563"/>
      <c r="DE89" s="563"/>
      <c r="DF89" s="563"/>
      <c r="DG89" s="563"/>
      <c r="DH89" s="563"/>
      <c r="DI89" s="563"/>
      <c r="DJ89" s="563"/>
      <c r="DK89" s="563"/>
      <c r="DL89" s="563"/>
      <c r="DM89" s="563"/>
      <c r="DN89" s="563"/>
      <c r="DO89" s="563"/>
      <c r="DP89" s="563"/>
      <c r="DQ89" s="563"/>
      <c r="DR89" s="563"/>
      <c r="DS89" s="563"/>
      <c r="DT89" s="563"/>
      <c r="DU89" s="563"/>
      <c r="DV89" s="563"/>
      <c r="DW89" s="563"/>
      <c r="DX89" s="563"/>
      <c r="DY89" s="563"/>
      <c r="DZ89" s="563"/>
      <c r="EA89" s="563"/>
      <c r="EB89" s="563"/>
      <c r="EC89" s="563"/>
      <c r="ED89" s="563"/>
      <c r="EE89" s="563"/>
      <c r="EF89" s="563"/>
      <c r="EG89" s="563"/>
      <c r="EH89" s="563"/>
      <c r="EI89" s="563"/>
      <c r="EJ89" s="563"/>
      <c r="EK89" s="563"/>
      <c r="EL89" s="563"/>
      <c r="EM89" s="563"/>
      <c r="EN89" s="563"/>
      <c r="EO89" s="563"/>
      <c r="EP89" s="563"/>
      <c r="EQ89" s="563"/>
      <c r="ER89" s="563"/>
      <c r="ES89" s="563"/>
      <c r="ET89" s="563"/>
      <c r="EU89" s="563"/>
      <c r="EV89" s="563"/>
      <c r="EW89" s="563"/>
      <c r="EX89" s="563"/>
      <c r="EY89" s="563"/>
      <c r="EZ89" s="563"/>
      <c r="FA89" s="563"/>
      <c r="FB89" s="563"/>
      <c r="FC89" s="563"/>
      <c r="FD89" s="563"/>
      <c r="FE89" s="563"/>
      <c r="FF89" s="563"/>
      <c r="FG89" s="563"/>
      <c r="FH89" s="563"/>
      <c r="FI89" s="563"/>
      <c r="FJ89" s="563"/>
      <c r="FK89" s="563"/>
      <c r="FL89" s="563"/>
      <c r="FM89" s="563"/>
      <c r="FN89" s="563"/>
      <c r="FO89" s="563"/>
      <c r="FP89" s="563"/>
      <c r="FQ89" s="563"/>
      <c r="FR89" s="563"/>
      <c r="FS89" s="563"/>
      <c r="FT89" s="563"/>
      <c r="FU89" s="563"/>
      <c r="FV89" s="563"/>
      <c r="FW89" s="563"/>
      <c r="FX89" s="563"/>
      <c r="FY89" s="563"/>
      <c r="FZ89" s="563"/>
      <c r="GA89" s="563"/>
      <c r="GB89" s="563"/>
      <c r="GC89" s="563"/>
      <c r="GD89" s="563"/>
      <c r="GE89" s="563"/>
      <c r="GF89" s="563"/>
      <c r="GG89" s="563"/>
      <c r="GH89" s="563"/>
      <c r="GI89" s="563"/>
      <c r="GJ89" s="563"/>
      <c r="GK89" s="563"/>
      <c r="GL89" s="563"/>
      <c r="GM89" s="563"/>
      <c r="GN89" s="563"/>
      <c r="GO89" s="563"/>
      <c r="GP89" s="563"/>
      <c r="GQ89" s="563"/>
      <c r="GR89" s="563"/>
      <c r="GS89" s="563"/>
      <c r="GT89" s="563"/>
      <c r="GU89" s="563"/>
      <c r="GV89" s="563"/>
      <c r="GW89" s="563"/>
      <c r="GX89" s="563"/>
      <c r="GY89" s="563"/>
      <c r="GZ89" s="563"/>
      <c r="HA89" s="563"/>
      <c r="HB89" s="563"/>
      <c r="HC89" s="563"/>
      <c r="HD89" s="563"/>
      <c r="HE89" s="563"/>
      <c r="HF89" s="563"/>
      <c r="HG89" s="563"/>
      <c r="HH89" s="563"/>
      <c r="HI89" s="563"/>
      <c r="HJ89" s="563"/>
      <c r="HK89" s="563"/>
      <c r="HL89" s="563"/>
      <c r="HM89" s="563"/>
      <c r="HN89" s="563"/>
      <c r="HO89" s="563"/>
      <c r="HP89" s="563"/>
      <c r="HQ89" s="563"/>
      <c r="HR89" s="563"/>
      <c r="HS89" s="563"/>
      <c r="HT89" s="563"/>
      <c r="HU89" s="563"/>
      <c r="HV89" s="563"/>
      <c r="HW89" s="563"/>
      <c r="HX89" s="563"/>
      <c r="HY89" s="563"/>
      <c r="HZ89" s="563"/>
      <c r="IA89" s="563"/>
      <c r="IB89" s="563"/>
      <c r="IC89" s="563"/>
      <c r="ID89" s="563"/>
      <c r="IE89" s="563"/>
      <c r="IF89" s="563"/>
      <c r="IG89" s="563"/>
      <c r="IH89" s="563"/>
      <c r="II89" s="563"/>
      <c r="IJ89" s="563"/>
      <c r="IK89" s="563"/>
      <c r="IL89" s="563"/>
      <c r="IM89" s="563"/>
      <c r="IN89" s="563"/>
      <c r="IO89" s="563"/>
      <c r="IP89" s="563"/>
      <c r="IQ89" s="563"/>
      <c r="IR89" s="563"/>
      <c r="IS89" s="563"/>
      <c r="IT89" s="563"/>
      <c r="IU89" s="563"/>
      <c r="IV89" s="563"/>
      <c r="IW89" s="563"/>
      <c r="IX89" s="563"/>
      <c r="IY89" s="563"/>
      <c r="IZ89" s="563"/>
      <c r="JA89" s="563"/>
      <c r="JB89" s="563"/>
      <c r="JC89" s="563"/>
      <c r="JD89" s="563"/>
      <c r="JE89" s="563"/>
      <c r="JF89" s="563"/>
      <c r="JG89" s="563"/>
      <c r="JH89" s="563"/>
      <c r="JI89" s="563"/>
      <c r="JJ89" s="563"/>
      <c r="JK89" s="563"/>
      <c r="JL89" s="563"/>
      <c r="JM89" s="563"/>
      <c r="JN89" s="563"/>
      <c r="JO89" s="563"/>
      <c r="JP89" s="563"/>
      <c r="JQ89" s="563"/>
      <c r="JR89" s="563"/>
      <c r="JS89" s="563"/>
      <c r="JT89" s="563"/>
      <c r="JU89" s="563"/>
      <c r="JV89" s="563"/>
      <c r="JW89" s="563"/>
      <c r="JX89" s="563"/>
      <c r="JY89" s="563"/>
      <c r="JZ89" s="563"/>
      <c r="KA89" s="563"/>
      <c r="KB89" s="563"/>
      <c r="KC89" s="563"/>
      <c r="KD89" s="563"/>
      <c r="KE89" s="563"/>
      <c r="KF89" s="563"/>
      <c r="KG89" s="563"/>
      <c r="KH89" s="563"/>
      <c r="KI89" s="563"/>
      <c r="KJ89" s="563"/>
      <c r="KK89" s="563"/>
      <c r="KL89" s="563"/>
      <c r="KM89" s="563"/>
      <c r="KN89" s="563"/>
      <c r="KO89" s="563"/>
      <c r="KP89" s="563"/>
      <c r="KQ89" s="563"/>
      <c r="KR89" s="563"/>
      <c r="KS89" s="563"/>
      <c r="KT89" s="563"/>
      <c r="KU89" s="563"/>
      <c r="KV89" s="563"/>
      <c r="KW89" s="563"/>
      <c r="KX89" s="563"/>
      <c r="KY89" s="563"/>
      <c r="KZ89" s="563"/>
      <c r="LA89" s="563"/>
      <c r="LB89" s="563"/>
      <c r="LC89" s="563"/>
      <c r="LD89" s="563"/>
      <c r="LE89" s="563"/>
      <c r="LF89" s="563"/>
      <c r="LG89" s="563"/>
      <c r="LH89" s="563"/>
      <c r="LI89" s="563"/>
      <c r="LJ89" s="563"/>
      <c r="LK89" s="563"/>
      <c r="LL89" s="563"/>
      <c r="LM89" s="563"/>
      <c r="LN89" s="563"/>
      <c r="LO89" s="563"/>
      <c r="LP89" s="563"/>
      <c r="LQ89" s="563"/>
      <c r="LR89" s="563"/>
      <c r="LS89" s="563"/>
      <c r="LT89" s="563"/>
      <c r="LU89" s="563"/>
      <c r="LV89" s="563"/>
      <c r="LW89" s="563"/>
      <c r="LX89" s="563"/>
      <c r="LY89" s="563"/>
      <c r="LZ89" s="563"/>
      <c r="MA89" s="563"/>
      <c r="MB89" s="563"/>
      <c r="MC89" s="563"/>
      <c r="MD89" s="563"/>
      <c r="ME89" s="563"/>
      <c r="MF89" s="563"/>
      <c r="MG89" s="563"/>
      <c r="MH89" s="563"/>
      <c r="MI89" s="563"/>
      <c r="MJ89" s="563"/>
      <c r="MK89" s="563"/>
      <c r="ML89" s="563"/>
      <c r="MM89" s="563"/>
      <c r="MN89" s="563"/>
      <c r="MO89" s="563"/>
      <c r="MP89" s="563"/>
      <c r="MQ89" s="563"/>
      <c r="MR89" s="563"/>
      <c r="MS89" s="563"/>
      <c r="MT89" s="563"/>
    </row>
    <row r="90" spans="1:358" s="510" customFormat="1">
      <c r="A90" s="565"/>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562"/>
      <c r="AW90" s="562"/>
      <c r="AX90" s="562"/>
      <c r="AY90" s="562"/>
      <c r="AZ90" s="562"/>
      <c r="BA90" s="562"/>
      <c r="BB90" s="562"/>
      <c r="BC90" s="562"/>
      <c r="BD90" s="562"/>
      <c r="BE90" s="562"/>
      <c r="BF90" s="562"/>
      <c r="BG90" s="562"/>
      <c r="BH90" s="562"/>
      <c r="BI90" s="562"/>
      <c r="BJ90" s="562"/>
      <c r="BK90" s="562"/>
      <c r="BL90" s="562"/>
      <c r="BM90" s="562"/>
      <c r="BN90" s="562"/>
      <c r="BO90" s="562"/>
      <c r="BP90" s="562"/>
      <c r="BQ90" s="562"/>
      <c r="BR90" s="562"/>
      <c r="BS90" s="562"/>
      <c r="BT90" s="562"/>
      <c r="BU90" s="562"/>
      <c r="BV90" s="562"/>
      <c r="BW90" s="562"/>
      <c r="BX90" s="562"/>
      <c r="BY90" s="562"/>
      <c r="BZ90" s="562"/>
      <c r="CA90" s="562"/>
      <c r="CB90" s="562"/>
      <c r="CC90" s="562"/>
      <c r="CD90" s="562"/>
      <c r="CE90" s="562"/>
      <c r="CF90" s="562"/>
      <c r="CG90" s="562"/>
      <c r="CH90" s="562"/>
      <c r="CI90" s="562"/>
      <c r="CJ90" s="562"/>
      <c r="CK90" s="562"/>
      <c r="CL90" s="562"/>
      <c r="CM90" s="562"/>
      <c r="CN90" s="562"/>
      <c r="CO90" s="562"/>
      <c r="CP90" s="562"/>
      <c r="CQ90" s="562"/>
      <c r="CR90" s="562"/>
      <c r="CS90" s="562"/>
      <c r="CT90" s="562"/>
      <c r="CU90" s="562"/>
      <c r="CV90" s="562"/>
      <c r="CW90" s="562"/>
      <c r="CX90" s="562"/>
      <c r="CY90" s="562"/>
      <c r="CZ90" s="562"/>
      <c r="DA90" s="562"/>
      <c r="DB90" s="562"/>
      <c r="DC90" s="562"/>
      <c r="DD90" s="562"/>
      <c r="DE90" s="562"/>
      <c r="DF90" s="562"/>
      <c r="DG90" s="562"/>
      <c r="DH90" s="562"/>
      <c r="DI90" s="562"/>
      <c r="DJ90" s="562"/>
      <c r="DK90" s="562"/>
      <c r="DL90" s="562"/>
      <c r="DM90" s="562"/>
      <c r="DN90" s="562"/>
      <c r="DO90" s="562"/>
      <c r="DP90" s="562"/>
      <c r="DQ90" s="562"/>
      <c r="DR90" s="562"/>
      <c r="DS90" s="562"/>
      <c r="DT90" s="562"/>
      <c r="DU90" s="562"/>
      <c r="DV90" s="562"/>
      <c r="DW90" s="562"/>
      <c r="DX90" s="562"/>
      <c r="DY90" s="562"/>
      <c r="DZ90" s="562"/>
      <c r="EA90" s="562"/>
      <c r="EB90" s="562"/>
      <c r="EC90" s="562"/>
      <c r="ED90" s="562"/>
      <c r="EE90" s="562"/>
      <c r="EF90" s="562"/>
      <c r="EG90" s="562"/>
      <c r="EH90" s="562"/>
      <c r="EI90" s="562"/>
      <c r="EJ90" s="562"/>
      <c r="EK90" s="562"/>
      <c r="EL90" s="562"/>
      <c r="EM90" s="562"/>
      <c r="EN90" s="562"/>
      <c r="EO90" s="562"/>
      <c r="EP90" s="562"/>
      <c r="EQ90" s="562"/>
      <c r="ER90" s="562"/>
      <c r="ES90" s="562"/>
      <c r="ET90" s="562"/>
      <c r="EU90" s="562"/>
      <c r="EV90" s="562"/>
      <c r="EW90" s="562"/>
      <c r="EX90" s="562"/>
      <c r="EY90" s="562"/>
      <c r="EZ90" s="562"/>
      <c r="FA90" s="562"/>
      <c r="FB90" s="562"/>
      <c r="FC90" s="562"/>
      <c r="FD90" s="562"/>
      <c r="FE90" s="562"/>
      <c r="FF90" s="562"/>
      <c r="FG90" s="562"/>
      <c r="FH90" s="562"/>
      <c r="FI90" s="562"/>
      <c r="FJ90" s="562"/>
      <c r="FK90" s="562"/>
      <c r="FL90" s="562"/>
      <c r="FM90" s="562"/>
      <c r="FN90" s="562"/>
      <c r="FO90" s="562"/>
      <c r="FP90" s="562"/>
      <c r="FQ90" s="562"/>
      <c r="FR90" s="562"/>
      <c r="FS90" s="562"/>
      <c r="FT90" s="562"/>
      <c r="FU90" s="562"/>
      <c r="FV90" s="562"/>
      <c r="FW90" s="562"/>
      <c r="FX90" s="562"/>
      <c r="FY90" s="562"/>
      <c r="FZ90" s="562"/>
      <c r="GA90" s="562"/>
      <c r="GB90" s="562"/>
      <c r="GC90" s="562"/>
      <c r="GD90" s="562"/>
      <c r="GE90" s="562"/>
      <c r="GF90" s="562"/>
      <c r="GG90" s="562"/>
      <c r="GH90" s="562"/>
      <c r="GI90" s="562"/>
      <c r="GJ90" s="562"/>
      <c r="GK90" s="562"/>
      <c r="GL90" s="562"/>
      <c r="GM90" s="562"/>
      <c r="GN90" s="562"/>
      <c r="GO90" s="562"/>
      <c r="GP90" s="562"/>
      <c r="GQ90" s="562"/>
      <c r="GR90" s="562"/>
      <c r="GS90" s="562"/>
      <c r="GT90" s="562"/>
      <c r="GU90" s="562"/>
      <c r="GV90" s="562"/>
      <c r="GW90" s="562"/>
      <c r="GX90" s="562"/>
      <c r="GY90" s="562"/>
      <c r="GZ90" s="562"/>
      <c r="HA90" s="562"/>
      <c r="HB90" s="562"/>
      <c r="HC90" s="562"/>
      <c r="HD90" s="562"/>
      <c r="HE90" s="562"/>
      <c r="HF90" s="562"/>
      <c r="HG90" s="562"/>
      <c r="HH90" s="562"/>
      <c r="HI90" s="562"/>
      <c r="HJ90" s="562"/>
      <c r="HK90" s="562"/>
      <c r="HL90" s="562"/>
      <c r="HM90" s="562"/>
      <c r="HN90" s="562"/>
      <c r="HO90" s="562"/>
      <c r="HP90" s="562"/>
      <c r="HQ90" s="562"/>
      <c r="HR90" s="562"/>
      <c r="HS90" s="562"/>
      <c r="HT90" s="562"/>
      <c r="HU90" s="562"/>
      <c r="HV90" s="562"/>
      <c r="HW90" s="562"/>
      <c r="HX90" s="562"/>
      <c r="HY90" s="562"/>
      <c r="HZ90" s="562"/>
      <c r="IA90" s="562"/>
      <c r="IB90" s="562"/>
      <c r="IC90" s="562"/>
      <c r="ID90" s="562"/>
      <c r="IE90" s="562"/>
      <c r="IF90" s="562"/>
      <c r="IG90" s="562"/>
      <c r="IH90" s="562"/>
      <c r="II90" s="562"/>
      <c r="IJ90" s="562"/>
      <c r="IK90" s="562"/>
      <c r="IL90" s="562"/>
      <c r="IM90" s="562"/>
      <c r="IN90" s="562"/>
      <c r="IO90" s="562"/>
      <c r="IP90" s="562"/>
      <c r="IQ90" s="562"/>
      <c r="IR90" s="562"/>
      <c r="IS90" s="562"/>
      <c r="IT90" s="562"/>
      <c r="IU90" s="562"/>
      <c r="IV90" s="562"/>
      <c r="IW90" s="562"/>
      <c r="IX90" s="562"/>
      <c r="IY90" s="562"/>
      <c r="IZ90" s="562"/>
      <c r="JA90" s="562"/>
      <c r="JB90" s="562"/>
      <c r="JC90" s="562"/>
      <c r="JD90" s="562"/>
      <c r="JE90" s="562"/>
      <c r="JF90" s="562"/>
      <c r="JG90" s="562"/>
      <c r="JH90" s="562"/>
      <c r="JI90" s="562"/>
      <c r="JJ90" s="562"/>
      <c r="JK90" s="562"/>
      <c r="JL90" s="562"/>
      <c r="JM90" s="562"/>
      <c r="JN90" s="562"/>
      <c r="JO90" s="562"/>
      <c r="JP90" s="562"/>
      <c r="JQ90" s="562"/>
      <c r="JR90" s="562"/>
      <c r="JS90" s="562"/>
      <c r="JT90" s="562"/>
      <c r="JU90" s="562"/>
      <c r="JV90" s="562"/>
      <c r="JW90" s="562"/>
      <c r="JX90" s="562"/>
      <c r="JY90" s="562"/>
      <c r="JZ90" s="562"/>
      <c r="KA90" s="562"/>
      <c r="KB90" s="562"/>
      <c r="KC90" s="562"/>
      <c r="KD90" s="562"/>
      <c r="KE90" s="562"/>
      <c r="KF90" s="562"/>
      <c r="KG90" s="562"/>
      <c r="KH90" s="562"/>
      <c r="KI90" s="562"/>
      <c r="KJ90" s="562"/>
      <c r="KK90" s="562"/>
      <c r="KL90" s="562"/>
      <c r="KM90" s="562"/>
      <c r="KN90" s="562"/>
      <c r="KO90" s="562"/>
      <c r="KP90" s="562"/>
      <c r="KQ90" s="562"/>
      <c r="KR90" s="562"/>
      <c r="KS90" s="562"/>
      <c r="KT90" s="562"/>
      <c r="KU90" s="562"/>
      <c r="KV90" s="562"/>
      <c r="KW90" s="562"/>
      <c r="KX90" s="562"/>
      <c r="KY90" s="562"/>
      <c r="KZ90" s="562"/>
      <c r="LA90" s="562"/>
      <c r="LB90" s="562"/>
      <c r="LC90" s="562"/>
      <c r="LD90" s="562"/>
      <c r="LE90" s="562"/>
      <c r="LF90" s="562"/>
      <c r="LG90" s="562"/>
      <c r="LH90" s="562"/>
      <c r="LI90" s="562"/>
      <c r="LJ90" s="562"/>
      <c r="LK90" s="562"/>
      <c r="LL90" s="562"/>
      <c r="LM90" s="562"/>
      <c r="LN90" s="562"/>
      <c r="LO90" s="562"/>
      <c r="LP90" s="562"/>
      <c r="LQ90" s="562"/>
      <c r="LR90" s="562"/>
      <c r="LS90" s="562"/>
      <c r="LT90" s="562"/>
      <c r="LU90" s="562"/>
      <c r="LV90" s="562"/>
      <c r="LW90" s="562"/>
      <c r="LX90" s="562"/>
      <c r="LY90" s="562"/>
      <c r="LZ90" s="562"/>
      <c r="MA90" s="562"/>
      <c r="MB90" s="562"/>
      <c r="MC90" s="562"/>
      <c r="MD90" s="562"/>
      <c r="ME90" s="562"/>
      <c r="MF90" s="562"/>
      <c r="MG90" s="562"/>
      <c r="MH90" s="562"/>
      <c r="MI90" s="562"/>
      <c r="MJ90" s="562"/>
      <c r="MK90" s="562"/>
      <c r="ML90" s="562"/>
      <c r="MM90" s="562"/>
      <c r="MN90" s="562"/>
      <c r="MO90" s="562"/>
      <c r="MP90" s="562"/>
      <c r="MQ90" s="562"/>
      <c r="MR90" s="562"/>
      <c r="MS90" s="562"/>
      <c r="MT90" s="562"/>
    </row>
    <row r="91" spans="1:358" s="510" customFormat="1">
      <c r="A91" s="565"/>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3"/>
      <c r="AS91" s="563"/>
      <c r="AT91" s="563"/>
      <c r="AU91" s="563"/>
      <c r="AV91" s="563"/>
      <c r="AW91" s="563"/>
      <c r="AX91" s="563"/>
      <c r="AY91" s="563"/>
      <c r="AZ91" s="563"/>
      <c r="BA91" s="563"/>
      <c r="BB91" s="563"/>
      <c r="BC91" s="563"/>
      <c r="BD91" s="563"/>
      <c r="BE91" s="563"/>
      <c r="BF91" s="563"/>
      <c r="BG91" s="563"/>
      <c r="BH91" s="563"/>
      <c r="BI91" s="563"/>
      <c r="BJ91" s="563"/>
      <c r="BK91" s="563"/>
      <c r="BL91" s="563"/>
      <c r="BM91" s="563"/>
      <c r="BN91" s="563"/>
      <c r="BO91" s="563"/>
      <c r="BP91" s="563"/>
      <c r="BQ91" s="563"/>
      <c r="BR91" s="563"/>
      <c r="BS91" s="563"/>
      <c r="BT91" s="563"/>
      <c r="BU91" s="563"/>
      <c r="BV91" s="563"/>
      <c r="BW91" s="563"/>
      <c r="BX91" s="563"/>
      <c r="BY91" s="563"/>
      <c r="BZ91" s="563"/>
      <c r="CA91" s="563"/>
      <c r="CB91" s="563"/>
      <c r="CC91" s="563"/>
      <c r="CD91" s="563"/>
      <c r="CE91" s="563"/>
      <c r="CF91" s="563"/>
      <c r="CG91" s="563"/>
      <c r="CH91" s="563"/>
      <c r="CI91" s="563"/>
      <c r="CJ91" s="563"/>
      <c r="CK91" s="563"/>
      <c r="CL91" s="563"/>
      <c r="CM91" s="563"/>
      <c r="CN91" s="563"/>
      <c r="CO91" s="563"/>
      <c r="CP91" s="563"/>
      <c r="CQ91" s="563"/>
      <c r="CR91" s="563"/>
      <c r="CS91" s="563"/>
      <c r="CT91" s="563"/>
      <c r="CU91" s="563"/>
      <c r="CV91" s="563"/>
      <c r="CW91" s="563"/>
      <c r="CX91" s="563"/>
      <c r="CY91" s="563"/>
      <c r="CZ91" s="563"/>
      <c r="DA91" s="563"/>
      <c r="DB91" s="563"/>
      <c r="DC91" s="563"/>
      <c r="DD91" s="563"/>
      <c r="DE91" s="563"/>
      <c r="DF91" s="563"/>
      <c r="DG91" s="563"/>
      <c r="DH91" s="563"/>
      <c r="DI91" s="563"/>
      <c r="DJ91" s="563"/>
      <c r="DK91" s="563"/>
      <c r="DL91" s="563"/>
      <c r="DM91" s="563"/>
      <c r="DN91" s="563"/>
      <c r="DO91" s="563"/>
      <c r="DP91" s="563"/>
      <c r="DQ91" s="563"/>
      <c r="DR91" s="563"/>
      <c r="DS91" s="563"/>
      <c r="DT91" s="563"/>
      <c r="DU91" s="563"/>
      <c r="DV91" s="563"/>
      <c r="DW91" s="563"/>
      <c r="DX91" s="563"/>
      <c r="DY91" s="563"/>
      <c r="DZ91" s="563"/>
      <c r="EA91" s="563"/>
      <c r="EB91" s="563"/>
      <c r="EC91" s="563"/>
      <c r="ED91" s="563"/>
      <c r="EE91" s="563"/>
      <c r="EF91" s="563"/>
      <c r="EG91" s="563"/>
      <c r="EH91" s="563"/>
      <c r="EI91" s="563"/>
      <c r="EJ91" s="563"/>
      <c r="EK91" s="563"/>
      <c r="EL91" s="563"/>
      <c r="EM91" s="563"/>
      <c r="EN91" s="563"/>
      <c r="EO91" s="563"/>
      <c r="EP91" s="563"/>
      <c r="EQ91" s="563"/>
      <c r="ER91" s="563"/>
      <c r="ES91" s="563"/>
      <c r="ET91" s="563"/>
      <c r="EU91" s="563"/>
      <c r="EV91" s="563"/>
      <c r="EW91" s="563"/>
      <c r="EX91" s="563"/>
      <c r="EY91" s="563"/>
      <c r="EZ91" s="563"/>
      <c r="FA91" s="563"/>
      <c r="FB91" s="563"/>
      <c r="FC91" s="563"/>
      <c r="FD91" s="563"/>
      <c r="FE91" s="563"/>
      <c r="FF91" s="563"/>
      <c r="FG91" s="563"/>
      <c r="FH91" s="563"/>
      <c r="FI91" s="563"/>
      <c r="FJ91" s="563"/>
      <c r="FK91" s="563"/>
      <c r="FL91" s="563"/>
      <c r="FM91" s="563"/>
      <c r="FN91" s="563"/>
      <c r="FO91" s="563"/>
      <c r="FP91" s="563"/>
      <c r="FQ91" s="563"/>
      <c r="FR91" s="563"/>
      <c r="FS91" s="563"/>
      <c r="FT91" s="563"/>
      <c r="FU91" s="563"/>
      <c r="FV91" s="563"/>
      <c r="FW91" s="563"/>
      <c r="FX91" s="563"/>
      <c r="FY91" s="563"/>
      <c r="FZ91" s="563"/>
      <c r="GA91" s="563"/>
      <c r="GB91" s="563"/>
      <c r="GC91" s="563"/>
      <c r="GD91" s="563"/>
      <c r="GE91" s="563"/>
      <c r="GF91" s="563"/>
      <c r="GG91" s="563"/>
      <c r="GH91" s="563"/>
      <c r="GI91" s="563"/>
      <c r="GJ91" s="563"/>
      <c r="GK91" s="563"/>
      <c r="GL91" s="563"/>
      <c r="GM91" s="563"/>
      <c r="GN91" s="563"/>
      <c r="GO91" s="563"/>
      <c r="GP91" s="563"/>
      <c r="GQ91" s="563"/>
      <c r="GR91" s="563"/>
      <c r="GS91" s="563"/>
      <c r="GT91" s="563"/>
      <c r="GU91" s="563"/>
      <c r="GV91" s="563"/>
      <c r="GW91" s="563"/>
      <c r="GX91" s="563"/>
      <c r="GY91" s="563"/>
      <c r="GZ91" s="563"/>
      <c r="HA91" s="563"/>
      <c r="HB91" s="563"/>
      <c r="HC91" s="563"/>
      <c r="HD91" s="563"/>
      <c r="HE91" s="563"/>
      <c r="HF91" s="563"/>
      <c r="HG91" s="563"/>
      <c r="HH91" s="563"/>
      <c r="HI91" s="563"/>
      <c r="HJ91" s="563"/>
      <c r="HK91" s="563"/>
      <c r="HL91" s="563"/>
      <c r="HM91" s="563"/>
      <c r="HN91" s="563"/>
      <c r="HO91" s="563"/>
      <c r="HP91" s="563"/>
      <c r="HQ91" s="563"/>
      <c r="HR91" s="563"/>
      <c r="HS91" s="563"/>
      <c r="HT91" s="563"/>
      <c r="HU91" s="563"/>
      <c r="HV91" s="563"/>
      <c r="HW91" s="563"/>
      <c r="HX91" s="563"/>
      <c r="HY91" s="563"/>
      <c r="HZ91" s="563"/>
      <c r="IA91" s="563"/>
      <c r="IB91" s="563"/>
      <c r="IC91" s="563"/>
      <c r="ID91" s="563"/>
      <c r="IE91" s="563"/>
      <c r="IF91" s="563"/>
      <c r="IG91" s="563"/>
      <c r="IH91" s="563"/>
      <c r="II91" s="563"/>
      <c r="IJ91" s="563"/>
      <c r="IK91" s="563"/>
      <c r="IL91" s="563"/>
      <c r="IM91" s="563"/>
      <c r="IN91" s="563"/>
      <c r="IO91" s="563"/>
      <c r="IP91" s="563"/>
      <c r="IQ91" s="563"/>
      <c r="IR91" s="563"/>
      <c r="IS91" s="563"/>
      <c r="IT91" s="563"/>
      <c r="IU91" s="563"/>
      <c r="IV91" s="563"/>
      <c r="IW91" s="563"/>
      <c r="IX91" s="563"/>
      <c r="IY91" s="563"/>
      <c r="IZ91" s="563"/>
      <c r="JA91" s="563"/>
      <c r="JB91" s="563"/>
      <c r="JC91" s="563"/>
      <c r="JD91" s="563"/>
      <c r="JE91" s="563"/>
      <c r="JF91" s="563"/>
      <c r="JG91" s="563"/>
      <c r="JH91" s="563"/>
      <c r="JI91" s="563"/>
      <c r="JJ91" s="563"/>
      <c r="JK91" s="563"/>
      <c r="JL91" s="563"/>
      <c r="JM91" s="563"/>
      <c r="JN91" s="563"/>
      <c r="JO91" s="563"/>
      <c r="JP91" s="563"/>
      <c r="JQ91" s="563"/>
      <c r="JR91" s="563"/>
      <c r="JS91" s="563"/>
      <c r="JT91" s="563"/>
      <c r="JU91" s="563"/>
      <c r="JV91" s="563"/>
      <c r="JW91" s="563"/>
      <c r="JX91" s="563"/>
      <c r="JY91" s="563"/>
      <c r="JZ91" s="563"/>
      <c r="KA91" s="563"/>
      <c r="KB91" s="563"/>
      <c r="KC91" s="563"/>
      <c r="KD91" s="563"/>
      <c r="KE91" s="563"/>
      <c r="KF91" s="563"/>
      <c r="KG91" s="563"/>
      <c r="KH91" s="563"/>
      <c r="KI91" s="563"/>
      <c r="KJ91" s="563"/>
      <c r="KK91" s="563"/>
      <c r="KL91" s="563"/>
      <c r="KM91" s="563"/>
      <c r="KN91" s="563"/>
      <c r="KO91" s="563"/>
      <c r="KP91" s="563"/>
      <c r="KQ91" s="563"/>
      <c r="KR91" s="563"/>
      <c r="KS91" s="563"/>
      <c r="KT91" s="563"/>
      <c r="KU91" s="563"/>
      <c r="KV91" s="563"/>
      <c r="KW91" s="563"/>
      <c r="KX91" s="563"/>
      <c r="KY91" s="563"/>
      <c r="KZ91" s="563"/>
      <c r="LA91" s="563"/>
      <c r="LB91" s="563"/>
      <c r="LC91" s="563"/>
      <c r="LD91" s="563"/>
      <c r="LE91" s="563"/>
      <c r="LF91" s="563"/>
      <c r="LG91" s="563"/>
      <c r="LH91" s="563"/>
      <c r="LI91" s="563"/>
      <c r="LJ91" s="563"/>
      <c r="LK91" s="563"/>
      <c r="LL91" s="563"/>
      <c r="LM91" s="563"/>
      <c r="LN91" s="563"/>
      <c r="LO91" s="563"/>
      <c r="LP91" s="563"/>
      <c r="LQ91" s="563"/>
      <c r="LR91" s="563"/>
      <c r="LS91" s="563"/>
      <c r="LT91" s="563"/>
      <c r="LU91" s="563"/>
      <c r="LV91" s="563"/>
      <c r="LW91" s="563"/>
      <c r="LX91" s="563"/>
      <c r="LY91" s="563"/>
      <c r="LZ91" s="563"/>
      <c r="MA91" s="563"/>
      <c r="MB91" s="563"/>
      <c r="MC91" s="563"/>
      <c r="MD91" s="563"/>
      <c r="ME91" s="563"/>
      <c r="MF91" s="563"/>
      <c r="MG91" s="563"/>
      <c r="MH91" s="563"/>
      <c r="MI91" s="563"/>
      <c r="MJ91" s="563"/>
      <c r="MK91" s="563"/>
      <c r="ML91" s="563"/>
      <c r="MM91" s="563"/>
      <c r="MN91" s="563"/>
      <c r="MO91" s="563"/>
      <c r="MP91" s="563"/>
      <c r="MQ91" s="563"/>
      <c r="MR91" s="563"/>
      <c r="MS91" s="563"/>
      <c r="MT91" s="563"/>
    </row>
    <row r="92" spans="1:358" s="510" customFormat="1"/>
    <row r="93" spans="1:358" s="510" customFormat="1" hidden="1"/>
    <row r="94" spans="1:358" s="510" customFormat="1" hidden="1"/>
    <row r="95" spans="1:358" s="510" customFormat="1" hidden="1"/>
    <row r="96" spans="1:358" s="510" customFormat="1" hidden="1"/>
    <row r="97" s="510" customFormat="1" hidden="1"/>
    <row r="98" s="510" customFormat="1" hidden="1"/>
    <row r="99" s="510" customFormat="1" hidden="1"/>
    <row r="100" s="510" customFormat="1" hidden="1"/>
    <row r="101" s="510" customFormat="1" hidden="1"/>
    <row r="102" s="510" customFormat="1" hidden="1"/>
    <row r="103" s="510" customFormat="1" hidden="1"/>
    <row r="104" s="510" customFormat="1" hidden="1"/>
    <row r="105" s="510" customFormat="1" hidden="1"/>
    <row r="106" s="510" customFormat="1" hidden="1"/>
    <row r="107" s="510" customFormat="1" hidden="1"/>
    <row r="108" s="510" customFormat="1" hidden="1"/>
    <row r="109" s="510" customFormat="1" hidden="1"/>
    <row r="110" s="510" customFormat="1" hidden="1"/>
    <row r="111" s="510" customFormat="1" hidden="1"/>
    <row r="112" s="510" customFormat="1" hidden="1"/>
    <row r="113" s="510" customFormat="1" hidden="1"/>
    <row r="114" s="510" customFormat="1" hidden="1"/>
    <row r="115" s="510" customFormat="1" hidden="1"/>
    <row r="116" s="510" customFormat="1" hidden="1"/>
    <row r="117" s="510" customFormat="1" hidden="1"/>
    <row r="118" s="510" customFormat="1" hidden="1"/>
    <row r="119" s="510" customFormat="1" hidden="1"/>
    <row r="120" s="510" customFormat="1" hidden="1"/>
    <row r="121" s="510" customFormat="1" hidden="1"/>
    <row r="122" s="510" customFormat="1" hidden="1"/>
    <row r="123" s="510" customFormat="1" hidden="1"/>
    <row r="124" s="510" customFormat="1" hidden="1"/>
    <row r="125" s="510" customFormat="1" hidden="1"/>
    <row r="126" s="510" customFormat="1" hidden="1"/>
    <row r="127" s="510" customFormat="1" hidden="1"/>
    <row r="128" s="510" customFormat="1" hidden="1"/>
    <row r="129" s="510" customFormat="1" hidden="1"/>
    <row r="130" s="510" customFormat="1" hidden="1"/>
    <row r="131" s="510" customFormat="1" hidden="1"/>
    <row r="132" s="510" customFormat="1" hidden="1"/>
    <row r="133" s="510" customFormat="1" hidden="1"/>
    <row r="134" s="510" customFormat="1" hidden="1"/>
    <row r="135" s="510" customFormat="1" hidden="1"/>
    <row r="136" s="510" customFormat="1" hidden="1"/>
    <row r="137" s="510" customFormat="1" hidden="1"/>
    <row r="138" s="510" customFormat="1" hidden="1"/>
    <row r="139" s="510" customFormat="1" hidden="1"/>
    <row r="140" s="510" customFormat="1" hidden="1"/>
    <row r="141" s="510" customFormat="1" hidden="1"/>
    <row r="142" s="510" customFormat="1" hidden="1"/>
    <row r="143" s="510" customFormat="1" hidden="1"/>
    <row r="144" s="510" customFormat="1" hidden="1"/>
    <row r="145" s="510" customFormat="1" hidden="1"/>
    <row r="146" s="510" customFormat="1" hidden="1"/>
    <row r="147" s="510" customFormat="1" hidden="1"/>
    <row r="148" s="510" customFormat="1" hidden="1"/>
    <row r="149" s="510" customFormat="1" hidden="1"/>
    <row r="150" s="510" customFormat="1" hidden="1"/>
    <row r="151" s="510" customFormat="1" hidden="1"/>
    <row r="152" s="510" customFormat="1" hidden="1"/>
    <row r="153" s="510" customFormat="1" hidden="1"/>
    <row r="154" s="510" customFormat="1" hidden="1"/>
    <row r="155" s="510" customFormat="1" hidden="1"/>
    <row r="156" s="510" customFormat="1" hidden="1"/>
    <row r="157" s="510" customFormat="1" hidden="1"/>
    <row r="158" s="510" customFormat="1" hidden="1"/>
    <row r="159" s="510" customFormat="1" hidden="1"/>
    <row r="160" s="510" customFormat="1" hidden="1"/>
    <row r="161" s="510" customFormat="1" hidden="1"/>
    <row r="162" s="510" customFormat="1" hidden="1"/>
    <row r="163" s="510" customFormat="1" hidden="1"/>
    <row r="164" s="510" customFormat="1" hidden="1"/>
    <row r="165" s="510" customFormat="1" hidden="1"/>
    <row r="166" s="510" customFormat="1" hidden="1"/>
    <row r="167" s="510" customFormat="1" hidden="1"/>
    <row r="168" s="510" customFormat="1" hidden="1"/>
    <row r="169" s="510" customFormat="1" hidden="1"/>
    <row r="170" s="510" customFormat="1" hidden="1"/>
    <row r="171" s="510" customFormat="1" hidden="1"/>
    <row r="172" s="510" customFormat="1" hidden="1"/>
    <row r="173" s="510" customFormat="1" hidden="1"/>
    <row r="174" s="510" customFormat="1" hidden="1"/>
    <row r="175" s="510" customFormat="1" hidden="1"/>
    <row r="176" s="510" customFormat="1" hidden="1"/>
    <row r="177" s="510" customFormat="1" hidden="1"/>
    <row r="178" s="510" customFormat="1" hidden="1"/>
    <row r="179" s="510" customFormat="1" hidden="1"/>
    <row r="180" s="510" customFormat="1" hidden="1"/>
    <row r="181" s="510" customFormat="1" hidden="1"/>
    <row r="182" s="510" customFormat="1" hidden="1"/>
    <row r="183" s="510" customFormat="1" hidden="1"/>
    <row r="184" s="510" customFormat="1" hidden="1"/>
    <row r="185" s="510" customFormat="1" hidden="1"/>
    <row r="186" s="510" customFormat="1" hidden="1"/>
    <row r="187" s="510" customFormat="1" hidden="1"/>
    <row r="188" s="510" customFormat="1" hidden="1"/>
    <row r="189" s="510" customFormat="1" hidden="1"/>
    <row r="190" s="510" customFormat="1" hidden="1"/>
    <row r="191" s="510" customFormat="1" hidden="1"/>
    <row r="192" s="510" customFormat="1" hidden="1"/>
    <row r="193" s="510" customFormat="1" hidden="1"/>
    <row r="194" s="510" customFormat="1" hidden="1"/>
    <row r="195" s="510" customFormat="1" hidden="1"/>
    <row r="196" s="510" customFormat="1" hidden="1"/>
    <row r="197" s="510" customFormat="1" hidden="1"/>
    <row r="198" s="510" customFormat="1" hidden="1"/>
    <row r="199" s="510" customFormat="1" hidden="1"/>
    <row r="200" s="510" customFormat="1" hidden="1"/>
    <row r="201" s="510" customFormat="1" hidden="1"/>
    <row r="202" s="510" customFormat="1" hidden="1"/>
    <row r="203" s="510" customFormat="1" hidden="1"/>
    <row r="204" s="510" customFormat="1" hidden="1"/>
    <row r="205" s="510" customFormat="1" hidden="1"/>
    <row r="206" s="510" customFormat="1" hidden="1"/>
    <row r="207" s="510" customFormat="1" hidden="1"/>
    <row r="208" s="510" customFormat="1" hidden="1"/>
    <row r="209" s="510" customFormat="1" hidden="1"/>
    <row r="210" s="510" customFormat="1" hidden="1"/>
    <row r="211" s="510" customFormat="1" hidden="1"/>
    <row r="212" s="510" customFormat="1" hidden="1"/>
    <row r="213" s="510" customFormat="1" hidden="1"/>
    <row r="214" s="510" customFormat="1" hidden="1"/>
    <row r="215" s="510" customFormat="1" hidden="1"/>
    <row r="216" s="510" customFormat="1" hidden="1"/>
    <row r="217" s="510" customFormat="1" hidden="1"/>
    <row r="218" s="510" customFormat="1" hidden="1"/>
    <row r="219" s="510" customFormat="1" hidden="1"/>
    <row r="220" s="510" customFormat="1" hidden="1"/>
    <row r="221" s="510" customFormat="1" hidden="1"/>
    <row r="222" s="510" customFormat="1" hidden="1"/>
    <row r="223" s="510" customFormat="1" hidden="1"/>
    <row r="224" s="510" customFormat="1" hidden="1"/>
    <row r="225" s="510" customFormat="1" hidden="1"/>
    <row r="226" s="510" customFormat="1" hidden="1"/>
    <row r="227" s="510" customFormat="1" hidden="1"/>
    <row r="228" s="510" customFormat="1" hidden="1"/>
    <row r="229" s="510" customFormat="1" hidden="1"/>
    <row r="230" s="510" customFormat="1" hidden="1"/>
    <row r="231" s="510" customFormat="1" hidden="1"/>
    <row r="232" s="510" customFormat="1" hidden="1"/>
    <row r="233" s="510" customFormat="1" hidden="1"/>
    <row r="234" s="510" customFormat="1" hidden="1"/>
    <row r="235" s="510" customFormat="1" hidden="1"/>
    <row r="236" s="510" customFormat="1" hidden="1"/>
    <row r="237" s="510" customFormat="1" hidden="1"/>
    <row r="238" s="510" customFormat="1" hidden="1"/>
    <row r="239" s="510" customFormat="1" hidden="1"/>
    <row r="240" s="510" customFormat="1" hidden="1"/>
    <row r="241" s="510" customFormat="1" hidden="1"/>
    <row r="242" s="510" customFormat="1" hidden="1"/>
    <row r="243" s="510" customFormat="1" hidden="1"/>
    <row r="244" s="510" customFormat="1" hidden="1"/>
    <row r="245" s="510" customFormat="1" hidden="1"/>
    <row r="246" s="510" customFormat="1" hidden="1"/>
    <row r="247" s="510" customFormat="1" hidden="1"/>
    <row r="248" s="510" customFormat="1" hidden="1"/>
    <row r="249" s="510" customFormat="1" hidden="1"/>
    <row r="250" s="510" customFormat="1" hidden="1"/>
    <row r="251" s="510" customFormat="1" hidden="1"/>
    <row r="252" s="510" customFormat="1" hidden="1"/>
    <row r="253" s="510" customFormat="1" hidden="1"/>
    <row r="254" s="510" customFormat="1" hidden="1"/>
    <row r="255" s="510" customFormat="1" hidden="1"/>
    <row r="256" s="510" customFormat="1" hidden="1"/>
    <row r="257" s="510" customFormat="1" hidden="1"/>
    <row r="258" s="510" customFormat="1" hidden="1"/>
    <row r="259" s="510" customFormat="1" hidden="1"/>
    <row r="260" s="510" customFormat="1" hidden="1"/>
    <row r="261" s="510" customFormat="1" hidden="1"/>
    <row r="262" s="510" customFormat="1" hidden="1"/>
    <row r="263" s="510" customFormat="1" hidden="1"/>
    <row r="264" s="510" customFormat="1" hidden="1"/>
    <row r="265" s="510" customFormat="1" hidden="1"/>
    <row r="266" s="510" customFormat="1" hidden="1"/>
    <row r="267" s="510" customFormat="1" hidden="1"/>
    <row r="268" s="510" customFormat="1" hidden="1"/>
    <row r="269" s="510" customFormat="1" hidden="1"/>
    <row r="270" s="510" customFormat="1" hidden="1"/>
    <row r="271" s="510" customFormat="1" hidden="1"/>
    <row r="272" s="510" customFormat="1" hidden="1"/>
    <row r="273" s="510" customFormat="1" hidden="1"/>
    <row r="274" s="510" customFormat="1" hidden="1"/>
    <row r="275" s="510" customFormat="1" hidden="1"/>
    <row r="276" s="510" customFormat="1" hidden="1"/>
    <row r="277" s="510" customFormat="1" hidden="1"/>
    <row r="278" s="510" customFormat="1" hidden="1"/>
    <row r="279" s="510" customFormat="1" hidden="1"/>
    <row r="280" s="510" customFormat="1" hidden="1"/>
    <row r="281" s="510" customFormat="1" hidden="1"/>
    <row r="282" s="510" customFormat="1" hidden="1"/>
    <row r="283" s="510" customFormat="1" hidden="1"/>
    <row r="284" s="510" customFormat="1" hidden="1"/>
    <row r="285" s="510" customFormat="1" hidden="1"/>
    <row r="286" s="510" customFormat="1" hidden="1"/>
    <row r="287" s="510" customFormat="1" hidden="1"/>
    <row r="288" s="510" customFormat="1" hidden="1"/>
    <row r="289" s="510" customFormat="1" hidden="1"/>
    <row r="290" s="510" customFormat="1" hidden="1"/>
    <row r="291" s="510" customFormat="1" hidden="1"/>
    <row r="292" s="510" customFormat="1" hidden="1"/>
    <row r="293" s="510" customFormat="1" hidden="1"/>
    <row r="294" s="510" customFormat="1" hidden="1"/>
    <row r="295" s="510" customFormat="1" hidden="1"/>
    <row r="296" s="510" customFormat="1" hidden="1"/>
    <row r="297" s="510" customFormat="1" hidden="1"/>
    <row r="298" s="510" customFormat="1" hidden="1"/>
    <row r="299" s="510" customFormat="1" hidden="1"/>
    <row r="300" s="510" customFormat="1" hidden="1"/>
    <row r="301" s="510" customFormat="1" hidden="1"/>
    <row r="302" s="510" customFormat="1" hidden="1"/>
    <row r="303" s="510" customFormat="1" hidden="1"/>
    <row r="304" s="510" customFormat="1" hidden="1"/>
    <row r="305" s="510" customFormat="1" hidden="1"/>
    <row r="306" s="510" customFormat="1" hidden="1"/>
    <row r="307" s="510" customFormat="1" hidden="1"/>
    <row r="308" s="510" customFormat="1" hidden="1"/>
    <row r="309" s="510" customFormat="1" hidden="1"/>
    <row r="310" s="510" customFormat="1" hidden="1"/>
    <row r="311" s="510" customFormat="1" hidden="1"/>
    <row r="312" s="510" customFormat="1" hidden="1"/>
    <row r="313" s="510" customFormat="1" hidden="1"/>
    <row r="314" s="510" customFormat="1" hidden="1"/>
    <row r="315" s="510" customFormat="1" hidden="1"/>
    <row r="316" s="510" customFormat="1" hidden="1"/>
    <row r="317" s="510" customFormat="1" hidden="1"/>
    <row r="318" s="510" customFormat="1" hidden="1"/>
    <row r="319" s="510" customFormat="1" hidden="1"/>
    <row r="320" s="510" customFormat="1" hidden="1"/>
    <row r="321" s="510" customFormat="1" hidden="1"/>
    <row r="322" s="510" customFormat="1" hidden="1"/>
    <row r="323" s="510" customFormat="1" hidden="1"/>
    <row r="324" s="510" customFormat="1" hidden="1"/>
    <row r="325" s="510" customFormat="1" hidden="1"/>
    <row r="326" s="510" customFormat="1" hidden="1"/>
    <row r="327" s="510" customFormat="1" hidden="1"/>
    <row r="328" s="510" customFormat="1" hidden="1"/>
    <row r="329" s="510" customFormat="1" hidden="1"/>
    <row r="330" s="510" customFormat="1" hidden="1"/>
    <row r="331" s="510" customFormat="1" hidden="1"/>
    <row r="332" hidden="1"/>
    <row r="333" hidden="1"/>
    <row r="334" hidden="1"/>
    <row r="335" hidden="1"/>
    <row r="336" hidden="1"/>
    <row r="337" spans="1:386" hidden="1"/>
    <row r="338" spans="1:386" hidden="1"/>
    <row r="339" spans="1:386" hidden="1"/>
    <row r="340" spans="1:386" hidden="1"/>
    <row r="341" spans="1:386" hidden="1"/>
    <row r="342" spans="1:386" hidden="1"/>
    <row r="343" spans="1:386" hidden="1"/>
    <row r="344" spans="1:386" hidden="1"/>
    <row r="345" spans="1:386" hidden="1"/>
    <row r="346" spans="1:386" hidden="1"/>
    <row r="347" spans="1:386" hidden="1"/>
    <row r="348" spans="1:386" hidden="1"/>
    <row r="350" spans="1:386">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GQ350" si="2">SUM(EF2:EF349)</f>
        <v>0</v>
      </c>
      <c r="EG350" s="484">
        <f t="shared" si="2"/>
        <v>0</v>
      </c>
      <c r="EH350" s="484">
        <f t="shared" si="2"/>
        <v>0</v>
      </c>
      <c r="EI350" s="484">
        <f t="shared" si="2"/>
        <v>0</v>
      </c>
      <c r="EJ350" s="484">
        <f t="shared" si="2"/>
        <v>0</v>
      </c>
      <c r="EK350" s="484">
        <f t="shared" si="2"/>
        <v>0</v>
      </c>
      <c r="EL350" s="484">
        <f t="shared" si="2"/>
        <v>0</v>
      </c>
      <c r="EM350" s="484">
        <f t="shared" si="2"/>
        <v>0</v>
      </c>
      <c r="EN350" s="484">
        <f t="shared" si="2"/>
        <v>0</v>
      </c>
      <c r="EO350" s="484">
        <f t="shared" si="2"/>
        <v>0</v>
      </c>
      <c r="EP350" s="484">
        <f t="shared" si="2"/>
        <v>0</v>
      </c>
      <c r="EQ350" s="484">
        <f t="shared" si="2"/>
        <v>0</v>
      </c>
      <c r="ER350" s="484">
        <f t="shared" si="2"/>
        <v>0</v>
      </c>
      <c r="ES350" s="484">
        <f t="shared" si="2"/>
        <v>0</v>
      </c>
      <c r="ET350" s="484">
        <f t="shared" si="2"/>
        <v>0</v>
      </c>
      <c r="EU350" s="484">
        <f t="shared" si="2"/>
        <v>0</v>
      </c>
      <c r="EV350" s="484">
        <f t="shared" si="2"/>
        <v>0</v>
      </c>
      <c r="EW350" s="484">
        <f t="shared" si="2"/>
        <v>0</v>
      </c>
      <c r="EX350" s="484">
        <f t="shared" si="2"/>
        <v>0</v>
      </c>
      <c r="EY350" s="484">
        <f t="shared" si="2"/>
        <v>0</v>
      </c>
      <c r="EZ350" s="484">
        <f t="shared" si="2"/>
        <v>0</v>
      </c>
      <c r="FA350" s="484">
        <f t="shared" si="2"/>
        <v>0</v>
      </c>
      <c r="FB350" s="484">
        <f t="shared" si="2"/>
        <v>0</v>
      </c>
      <c r="FC350" s="484">
        <f t="shared" si="2"/>
        <v>0</v>
      </c>
      <c r="FD350" s="484">
        <f t="shared" si="2"/>
        <v>0</v>
      </c>
      <c r="FE350" s="484">
        <f t="shared" si="2"/>
        <v>0</v>
      </c>
      <c r="FF350" s="484">
        <f t="shared" si="2"/>
        <v>0</v>
      </c>
      <c r="FG350" s="484">
        <f t="shared" si="2"/>
        <v>0</v>
      </c>
      <c r="FH350" s="484">
        <f t="shared" si="2"/>
        <v>0</v>
      </c>
      <c r="FI350" s="484">
        <f t="shared" si="2"/>
        <v>0</v>
      </c>
      <c r="FJ350" s="484">
        <f t="shared" si="2"/>
        <v>0</v>
      </c>
      <c r="FK350" s="484">
        <f t="shared" si="2"/>
        <v>0</v>
      </c>
      <c r="FL350" s="484">
        <f t="shared" si="2"/>
        <v>0</v>
      </c>
      <c r="FM350" s="484">
        <f t="shared" si="2"/>
        <v>0</v>
      </c>
      <c r="FN350" s="484">
        <f t="shared" si="2"/>
        <v>0</v>
      </c>
      <c r="FO350" s="484">
        <f t="shared" si="2"/>
        <v>0</v>
      </c>
      <c r="FP350" s="484">
        <f t="shared" si="2"/>
        <v>0</v>
      </c>
      <c r="FQ350" s="484">
        <f t="shared" si="2"/>
        <v>0</v>
      </c>
      <c r="FR350" s="484">
        <f t="shared" si="2"/>
        <v>0</v>
      </c>
      <c r="FS350" s="484">
        <f t="shared" si="2"/>
        <v>0</v>
      </c>
      <c r="FT350" s="484">
        <f t="shared" si="2"/>
        <v>0</v>
      </c>
      <c r="FU350" s="484">
        <f t="shared" si="2"/>
        <v>0</v>
      </c>
      <c r="FV350" s="484">
        <f t="shared" si="2"/>
        <v>0</v>
      </c>
      <c r="FW350" s="484">
        <f t="shared" si="2"/>
        <v>0</v>
      </c>
      <c r="FX350" s="484">
        <f t="shared" si="2"/>
        <v>0</v>
      </c>
      <c r="FY350" s="484">
        <f t="shared" si="2"/>
        <v>0</v>
      </c>
      <c r="FZ350" s="484">
        <f t="shared" si="2"/>
        <v>0</v>
      </c>
      <c r="GA350" s="484">
        <f t="shared" si="2"/>
        <v>0</v>
      </c>
      <c r="GB350" s="484">
        <f t="shared" si="2"/>
        <v>0</v>
      </c>
      <c r="GC350" s="484">
        <f t="shared" si="2"/>
        <v>0</v>
      </c>
      <c r="GD350" s="484">
        <f t="shared" si="2"/>
        <v>0</v>
      </c>
      <c r="GE350" s="484">
        <f t="shared" si="2"/>
        <v>0</v>
      </c>
      <c r="GF350" s="484">
        <f t="shared" si="2"/>
        <v>0</v>
      </c>
      <c r="GG350" s="484">
        <f t="shared" si="2"/>
        <v>0</v>
      </c>
      <c r="GH350" s="484">
        <f t="shared" si="2"/>
        <v>0</v>
      </c>
      <c r="GI350" s="484">
        <f t="shared" si="2"/>
        <v>0</v>
      </c>
      <c r="GJ350" s="484">
        <f t="shared" si="2"/>
        <v>0</v>
      </c>
      <c r="GK350" s="484">
        <f t="shared" si="2"/>
        <v>0</v>
      </c>
      <c r="GL350" s="484">
        <f t="shared" si="2"/>
        <v>0</v>
      </c>
      <c r="GM350" s="484">
        <f t="shared" si="2"/>
        <v>0</v>
      </c>
      <c r="GN350" s="484">
        <f t="shared" si="2"/>
        <v>0</v>
      </c>
      <c r="GO350" s="484">
        <f t="shared" si="2"/>
        <v>0</v>
      </c>
      <c r="GP350" s="484">
        <f t="shared" si="2"/>
        <v>0</v>
      </c>
      <c r="GQ350" s="484">
        <f t="shared" si="2"/>
        <v>0</v>
      </c>
      <c r="GR350" s="484">
        <f t="shared" ref="GR350:JC350" si="3">SUM(GR2:GR349)</f>
        <v>0</v>
      </c>
      <c r="GS350" s="484">
        <f t="shared" si="3"/>
        <v>0</v>
      </c>
      <c r="GT350" s="484">
        <f t="shared" si="3"/>
        <v>0</v>
      </c>
      <c r="GU350" s="484">
        <f t="shared" si="3"/>
        <v>0</v>
      </c>
      <c r="GV350" s="484">
        <f t="shared" si="3"/>
        <v>0</v>
      </c>
      <c r="GW350" s="484">
        <f t="shared" si="3"/>
        <v>0</v>
      </c>
      <c r="GX350" s="484">
        <f t="shared" si="3"/>
        <v>0</v>
      </c>
      <c r="GY350" s="484">
        <f t="shared" si="3"/>
        <v>0</v>
      </c>
      <c r="GZ350" s="484">
        <f t="shared" si="3"/>
        <v>0</v>
      </c>
      <c r="HA350" s="484">
        <f t="shared" si="3"/>
        <v>0</v>
      </c>
      <c r="HB350" s="484">
        <f t="shared" si="3"/>
        <v>0</v>
      </c>
      <c r="HC350" s="484">
        <f t="shared" si="3"/>
        <v>0</v>
      </c>
      <c r="HD350" s="484">
        <f t="shared" si="3"/>
        <v>0</v>
      </c>
      <c r="HE350" s="484">
        <f t="shared" si="3"/>
        <v>0</v>
      </c>
      <c r="HF350" s="484">
        <f t="shared" si="3"/>
        <v>0</v>
      </c>
      <c r="HG350" s="484">
        <f t="shared" si="3"/>
        <v>0</v>
      </c>
      <c r="HH350" s="484">
        <f t="shared" si="3"/>
        <v>0</v>
      </c>
      <c r="HI350" s="484">
        <f t="shared" si="3"/>
        <v>0</v>
      </c>
      <c r="HJ350" s="484">
        <f t="shared" si="3"/>
        <v>0</v>
      </c>
      <c r="HK350" s="484">
        <f t="shared" si="3"/>
        <v>0</v>
      </c>
      <c r="HL350" s="484">
        <f t="shared" si="3"/>
        <v>0</v>
      </c>
      <c r="HM350" s="484">
        <f t="shared" si="3"/>
        <v>0</v>
      </c>
      <c r="HN350" s="484">
        <f t="shared" si="3"/>
        <v>0</v>
      </c>
      <c r="HO350" s="484">
        <f t="shared" si="3"/>
        <v>0</v>
      </c>
      <c r="HP350" s="484">
        <f t="shared" si="3"/>
        <v>0</v>
      </c>
      <c r="HQ350" s="484">
        <f t="shared" si="3"/>
        <v>0</v>
      </c>
      <c r="HR350" s="484">
        <f t="shared" si="3"/>
        <v>0</v>
      </c>
      <c r="HS350" s="484">
        <f t="shared" si="3"/>
        <v>0</v>
      </c>
      <c r="HT350" s="484">
        <f t="shared" si="3"/>
        <v>0</v>
      </c>
      <c r="HU350" s="484">
        <f t="shared" si="3"/>
        <v>0</v>
      </c>
      <c r="HV350" s="484">
        <f t="shared" si="3"/>
        <v>0</v>
      </c>
      <c r="HW350" s="484">
        <f t="shared" si="3"/>
        <v>0</v>
      </c>
      <c r="HX350" s="484">
        <f t="shared" si="3"/>
        <v>0</v>
      </c>
      <c r="HY350" s="484">
        <f t="shared" si="3"/>
        <v>0</v>
      </c>
      <c r="HZ350" s="484">
        <f t="shared" si="3"/>
        <v>0</v>
      </c>
      <c r="IA350" s="484">
        <f t="shared" si="3"/>
        <v>0</v>
      </c>
      <c r="IB350" s="484">
        <f t="shared" si="3"/>
        <v>0</v>
      </c>
      <c r="IC350" s="484">
        <f t="shared" si="3"/>
        <v>0</v>
      </c>
      <c r="ID350" s="484">
        <f t="shared" si="3"/>
        <v>0</v>
      </c>
      <c r="IE350" s="484">
        <f t="shared" si="3"/>
        <v>0</v>
      </c>
      <c r="IF350" s="484">
        <f t="shared" si="3"/>
        <v>0</v>
      </c>
      <c r="IG350" s="484">
        <f t="shared" si="3"/>
        <v>0</v>
      </c>
      <c r="IH350" s="484">
        <f t="shared" si="3"/>
        <v>0</v>
      </c>
      <c r="II350" s="484">
        <f t="shared" si="3"/>
        <v>0</v>
      </c>
      <c r="IJ350" s="484">
        <f t="shared" si="3"/>
        <v>0</v>
      </c>
      <c r="IK350" s="484">
        <f t="shared" si="3"/>
        <v>0</v>
      </c>
      <c r="IL350" s="484">
        <f t="shared" si="3"/>
        <v>0</v>
      </c>
      <c r="IM350" s="484">
        <f t="shared" si="3"/>
        <v>0</v>
      </c>
      <c r="IN350" s="484">
        <f t="shared" si="3"/>
        <v>0</v>
      </c>
      <c r="IO350" s="484">
        <f t="shared" si="3"/>
        <v>0</v>
      </c>
      <c r="IP350" s="484">
        <f t="shared" si="3"/>
        <v>0</v>
      </c>
      <c r="IQ350" s="484">
        <f t="shared" si="3"/>
        <v>0</v>
      </c>
      <c r="IR350" s="484">
        <f t="shared" si="3"/>
        <v>0</v>
      </c>
      <c r="IS350" s="484">
        <f t="shared" si="3"/>
        <v>0</v>
      </c>
      <c r="IT350" s="484">
        <f t="shared" si="3"/>
        <v>0</v>
      </c>
      <c r="IU350" s="484">
        <f t="shared" si="3"/>
        <v>0</v>
      </c>
      <c r="IV350" s="484">
        <f t="shared" si="3"/>
        <v>0</v>
      </c>
      <c r="IW350" s="484">
        <f t="shared" si="3"/>
        <v>0</v>
      </c>
      <c r="IX350" s="484">
        <f t="shared" si="3"/>
        <v>0</v>
      </c>
      <c r="IY350" s="484">
        <f t="shared" si="3"/>
        <v>0</v>
      </c>
      <c r="IZ350" s="484">
        <f t="shared" si="3"/>
        <v>0</v>
      </c>
      <c r="JA350" s="484">
        <f t="shared" si="3"/>
        <v>0</v>
      </c>
      <c r="JB350" s="484">
        <f t="shared" si="3"/>
        <v>0</v>
      </c>
      <c r="JC350" s="484">
        <f t="shared" si="3"/>
        <v>0</v>
      </c>
      <c r="JD350" s="484">
        <f t="shared" ref="JD350:LO350" si="4">SUM(JD2:JD349)</f>
        <v>0</v>
      </c>
      <c r="JE350" s="484">
        <f t="shared" si="4"/>
        <v>0</v>
      </c>
      <c r="JF350" s="484">
        <f t="shared" si="4"/>
        <v>0</v>
      </c>
      <c r="JG350" s="484">
        <f t="shared" si="4"/>
        <v>0</v>
      </c>
      <c r="JH350" s="484">
        <f t="shared" si="4"/>
        <v>0</v>
      </c>
      <c r="JI350" s="484">
        <f t="shared" si="4"/>
        <v>0</v>
      </c>
      <c r="JJ350" s="484">
        <f t="shared" si="4"/>
        <v>0</v>
      </c>
      <c r="JK350" s="484">
        <f t="shared" si="4"/>
        <v>0</v>
      </c>
      <c r="JL350" s="484">
        <f t="shared" si="4"/>
        <v>0</v>
      </c>
      <c r="JM350" s="484">
        <f t="shared" si="4"/>
        <v>0</v>
      </c>
      <c r="JN350" s="484">
        <f t="shared" si="4"/>
        <v>0</v>
      </c>
      <c r="JO350" s="484">
        <f t="shared" si="4"/>
        <v>0</v>
      </c>
      <c r="JP350" s="484">
        <f t="shared" si="4"/>
        <v>0</v>
      </c>
      <c r="JQ350" s="484">
        <f t="shared" si="4"/>
        <v>0</v>
      </c>
      <c r="JR350" s="484">
        <f t="shared" si="4"/>
        <v>0</v>
      </c>
      <c r="JS350" s="484">
        <f t="shared" si="4"/>
        <v>0</v>
      </c>
      <c r="JT350" s="484">
        <f t="shared" si="4"/>
        <v>0</v>
      </c>
      <c r="JU350" s="484">
        <f t="shared" si="4"/>
        <v>0</v>
      </c>
      <c r="JV350" s="484">
        <f t="shared" si="4"/>
        <v>0</v>
      </c>
      <c r="JW350" s="484">
        <f t="shared" si="4"/>
        <v>0</v>
      </c>
      <c r="JX350" s="484">
        <f t="shared" si="4"/>
        <v>0</v>
      </c>
      <c r="JY350" s="484">
        <f t="shared" si="4"/>
        <v>0</v>
      </c>
      <c r="JZ350" s="484">
        <f t="shared" si="4"/>
        <v>0</v>
      </c>
      <c r="KA350" s="484">
        <f t="shared" si="4"/>
        <v>0</v>
      </c>
      <c r="KB350" s="484">
        <f t="shared" si="4"/>
        <v>0</v>
      </c>
      <c r="KC350" s="484">
        <f t="shared" si="4"/>
        <v>0</v>
      </c>
      <c r="KD350" s="484">
        <f t="shared" si="4"/>
        <v>0</v>
      </c>
      <c r="KE350" s="484">
        <f t="shared" si="4"/>
        <v>0</v>
      </c>
      <c r="KF350" s="484">
        <f t="shared" si="4"/>
        <v>0</v>
      </c>
      <c r="KG350" s="484">
        <f t="shared" si="4"/>
        <v>0</v>
      </c>
      <c r="KH350" s="484">
        <f t="shared" si="4"/>
        <v>0</v>
      </c>
      <c r="KI350" s="484">
        <f t="shared" si="4"/>
        <v>0</v>
      </c>
      <c r="KJ350" s="484">
        <f t="shared" si="4"/>
        <v>0</v>
      </c>
      <c r="KK350" s="484">
        <f t="shared" si="4"/>
        <v>0</v>
      </c>
      <c r="KL350" s="484">
        <f t="shared" si="4"/>
        <v>0</v>
      </c>
      <c r="KM350" s="484">
        <f t="shared" si="4"/>
        <v>0</v>
      </c>
      <c r="KN350" s="484">
        <f t="shared" si="4"/>
        <v>0</v>
      </c>
      <c r="KO350" s="484">
        <f t="shared" si="4"/>
        <v>0</v>
      </c>
      <c r="KP350" s="484">
        <f t="shared" si="4"/>
        <v>0</v>
      </c>
      <c r="KQ350" s="484">
        <f t="shared" si="4"/>
        <v>0</v>
      </c>
      <c r="KR350" s="484">
        <f t="shared" si="4"/>
        <v>0</v>
      </c>
      <c r="KS350" s="484">
        <f t="shared" si="4"/>
        <v>0</v>
      </c>
      <c r="KT350" s="484">
        <f t="shared" si="4"/>
        <v>0</v>
      </c>
      <c r="KU350" s="484">
        <f t="shared" si="4"/>
        <v>0</v>
      </c>
      <c r="KV350" s="484">
        <f t="shared" si="4"/>
        <v>0</v>
      </c>
      <c r="KW350" s="484">
        <f t="shared" si="4"/>
        <v>0</v>
      </c>
      <c r="KX350" s="484">
        <f t="shared" si="4"/>
        <v>0</v>
      </c>
      <c r="KY350" s="484">
        <f t="shared" si="4"/>
        <v>0</v>
      </c>
      <c r="KZ350" s="484">
        <f t="shared" si="4"/>
        <v>0</v>
      </c>
      <c r="LA350" s="484">
        <f t="shared" si="4"/>
        <v>0</v>
      </c>
      <c r="LB350" s="484">
        <f t="shared" si="4"/>
        <v>0</v>
      </c>
      <c r="LC350" s="484">
        <f t="shared" si="4"/>
        <v>0</v>
      </c>
      <c r="LD350" s="484">
        <f t="shared" si="4"/>
        <v>0</v>
      </c>
      <c r="LE350" s="484">
        <f t="shared" si="4"/>
        <v>0</v>
      </c>
      <c r="LF350" s="484">
        <f t="shared" si="4"/>
        <v>0</v>
      </c>
      <c r="LG350" s="484">
        <f t="shared" si="4"/>
        <v>0</v>
      </c>
      <c r="LH350" s="484">
        <f t="shared" si="4"/>
        <v>0</v>
      </c>
      <c r="LI350" s="484">
        <f t="shared" si="4"/>
        <v>0</v>
      </c>
      <c r="LJ350" s="484">
        <f t="shared" si="4"/>
        <v>0</v>
      </c>
      <c r="LK350" s="484">
        <f t="shared" si="4"/>
        <v>0</v>
      </c>
      <c r="LL350" s="484">
        <f t="shared" si="4"/>
        <v>0</v>
      </c>
      <c r="LM350" s="484">
        <f t="shared" si="4"/>
        <v>0</v>
      </c>
      <c r="LN350" s="484">
        <f t="shared" si="4"/>
        <v>0</v>
      </c>
      <c r="LO350" s="484">
        <f t="shared" si="4"/>
        <v>0</v>
      </c>
      <c r="LP350" s="484">
        <f t="shared" ref="LP350:NS350" si="5">SUM(LP2:LP349)</f>
        <v>0</v>
      </c>
      <c r="LQ350" s="484">
        <f t="shared" si="5"/>
        <v>0</v>
      </c>
      <c r="LR350" s="484">
        <f t="shared" si="5"/>
        <v>0</v>
      </c>
      <c r="LS350" s="484">
        <f t="shared" si="5"/>
        <v>0</v>
      </c>
      <c r="LT350" s="484">
        <f t="shared" si="5"/>
        <v>0</v>
      </c>
      <c r="LU350" s="484">
        <f t="shared" si="5"/>
        <v>0</v>
      </c>
      <c r="LV350" s="484">
        <f t="shared" si="5"/>
        <v>0</v>
      </c>
      <c r="LW350" s="484">
        <f t="shared" si="5"/>
        <v>0</v>
      </c>
      <c r="LX350" s="484">
        <f t="shared" si="5"/>
        <v>0</v>
      </c>
      <c r="LY350" s="484">
        <f t="shared" si="5"/>
        <v>0</v>
      </c>
      <c r="LZ350" s="484">
        <f t="shared" si="5"/>
        <v>0</v>
      </c>
      <c r="MA350" s="484">
        <f t="shared" si="5"/>
        <v>0</v>
      </c>
      <c r="MB350" s="484">
        <f t="shared" si="5"/>
        <v>0</v>
      </c>
      <c r="MC350" s="484">
        <f t="shared" si="5"/>
        <v>0</v>
      </c>
      <c r="MD350" s="484">
        <f t="shared" si="5"/>
        <v>0</v>
      </c>
      <c r="ME350" s="484">
        <f t="shared" si="5"/>
        <v>0</v>
      </c>
      <c r="MF350" s="484">
        <f t="shared" si="5"/>
        <v>0</v>
      </c>
      <c r="MG350" s="484">
        <f t="shared" si="5"/>
        <v>0</v>
      </c>
      <c r="MH350" s="484">
        <f t="shared" si="5"/>
        <v>0</v>
      </c>
      <c r="MI350" s="484">
        <f t="shared" si="5"/>
        <v>0</v>
      </c>
      <c r="MJ350" s="484">
        <f t="shared" si="5"/>
        <v>0</v>
      </c>
      <c r="MK350" s="484">
        <f t="shared" si="5"/>
        <v>0</v>
      </c>
      <c r="ML350" s="484">
        <f t="shared" si="5"/>
        <v>0</v>
      </c>
      <c r="MM350" s="484">
        <f t="shared" si="5"/>
        <v>0</v>
      </c>
      <c r="MN350" s="484">
        <f t="shared" si="5"/>
        <v>0</v>
      </c>
      <c r="MO350" s="484">
        <f t="shared" si="5"/>
        <v>0</v>
      </c>
      <c r="MP350" s="484">
        <f t="shared" si="5"/>
        <v>0</v>
      </c>
      <c r="MQ350" s="484">
        <f t="shared" si="5"/>
        <v>0</v>
      </c>
      <c r="MR350" s="484">
        <f t="shared" si="5"/>
        <v>0</v>
      </c>
      <c r="MS350" s="484">
        <f t="shared" si="5"/>
        <v>0</v>
      </c>
      <c r="MT350" s="484">
        <f t="shared" si="5"/>
        <v>0</v>
      </c>
      <c r="MU350" s="484">
        <f t="shared" si="5"/>
        <v>0</v>
      </c>
      <c r="MV350" s="484">
        <f t="shared" si="5"/>
        <v>0</v>
      </c>
      <c r="MW350" s="484">
        <f t="shared" si="5"/>
        <v>0</v>
      </c>
      <c r="MX350" s="484">
        <f t="shared" si="5"/>
        <v>0</v>
      </c>
      <c r="MY350" s="484">
        <f t="shared" si="5"/>
        <v>0</v>
      </c>
      <c r="MZ350" s="484">
        <f t="shared" si="5"/>
        <v>0</v>
      </c>
      <c r="NA350" s="484">
        <f t="shared" si="5"/>
        <v>0</v>
      </c>
      <c r="NB350" s="484">
        <f t="shared" si="5"/>
        <v>0</v>
      </c>
      <c r="NC350" s="484">
        <f t="shared" si="5"/>
        <v>0</v>
      </c>
      <c r="ND350" s="484">
        <f t="shared" si="5"/>
        <v>0</v>
      </c>
      <c r="NE350" s="484">
        <f t="shared" si="5"/>
        <v>0</v>
      </c>
      <c r="NF350" s="484">
        <f t="shared" si="5"/>
        <v>0</v>
      </c>
      <c r="NG350" s="484">
        <f t="shared" si="5"/>
        <v>0</v>
      </c>
      <c r="NH350" s="484">
        <f t="shared" si="5"/>
        <v>0</v>
      </c>
      <c r="NI350" s="484">
        <f t="shared" si="5"/>
        <v>0</v>
      </c>
      <c r="NJ350" s="484">
        <f t="shared" si="5"/>
        <v>0</v>
      </c>
      <c r="NK350" s="484">
        <f t="shared" si="5"/>
        <v>0</v>
      </c>
      <c r="NL350" s="484">
        <f t="shared" si="5"/>
        <v>0</v>
      </c>
      <c r="NM350" s="484">
        <f t="shared" si="5"/>
        <v>0</v>
      </c>
      <c r="NN350" s="484">
        <f t="shared" si="5"/>
        <v>0</v>
      </c>
      <c r="NO350" s="484">
        <f t="shared" si="5"/>
        <v>0</v>
      </c>
      <c r="NP350" s="484">
        <f t="shared" si="5"/>
        <v>0</v>
      </c>
      <c r="NQ350" s="484">
        <f t="shared" si="5"/>
        <v>0</v>
      </c>
      <c r="NR350" s="484">
        <f t="shared" si="5"/>
        <v>0</v>
      </c>
      <c r="NS350" s="770">
        <f t="shared" si="5"/>
        <v>0</v>
      </c>
      <c r="NT350" s="771">
        <v>1</v>
      </c>
      <c r="NU350" s="771">
        <v>1</v>
      </c>
      <c r="NV350" s="771">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F350"/>
  <sheetViews>
    <sheetView showGridLines="0" topLeftCell="U1" workbookViewId="0">
      <pane ySplit="1" topLeftCell="A349" activePane="bottomLeft" state="frozen"/>
      <selection activeCell="B3" sqref="B3:P3"/>
      <selection pane="bottomLeft" activeCell="X366" sqref="X366"/>
    </sheetView>
  </sheetViews>
  <sheetFormatPr defaultColWidth="9.140625" defaultRowHeight="15"/>
  <cols>
    <col min="1" max="1" width="13.5703125" style="414" bestFit="1" customWidth="1"/>
    <col min="2" max="2" width="10.140625" style="414" customWidth="1"/>
    <col min="3" max="3" width="16.42578125" style="414" bestFit="1" customWidth="1"/>
    <col min="4" max="4" width="40.7109375" style="414" bestFit="1" customWidth="1"/>
    <col min="5" max="5" width="12.28515625" style="414" customWidth="1"/>
    <col min="6" max="6" width="16.5703125" style="414" customWidth="1"/>
    <col min="7" max="7" width="32.5703125" style="414" customWidth="1"/>
    <col min="8" max="8" width="25.42578125" style="414" customWidth="1"/>
    <col min="9" max="9" width="21" style="414" customWidth="1"/>
    <col min="10" max="17" width="23" style="414" customWidth="1"/>
    <col min="18" max="18" width="21" style="414" customWidth="1"/>
    <col min="19" max="19" width="27.85546875" style="414" customWidth="1"/>
    <col min="20" max="20" width="23.42578125" style="414" customWidth="1"/>
    <col min="21" max="28" width="25.42578125" style="414" customWidth="1"/>
    <col min="29" max="29" width="23.42578125" style="414" customWidth="1"/>
    <col min="30" max="31" width="20.7109375" style="414" customWidth="1"/>
    <col min="32" max="32" width="23.7109375" style="414" customWidth="1"/>
    <col min="33" max="33" width="19.5703125" style="414" customWidth="1"/>
    <col min="34" max="16384" width="9.140625" style="414"/>
  </cols>
  <sheetData>
    <row r="1" spans="1:32">
      <c r="A1" s="511" t="s">
        <v>154</v>
      </c>
      <c r="B1" s="511" t="s">
        <v>155</v>
      </c>
      <c r="C1" s="511" t="s">
        <v>225</v>
      </c>
      <c r="D1" s="511" t="s">
        <v>226</v>
      </c>
      <c r="E1" s="511" t="s">
        <v>227</v>
      </c>
      <c r="F1" s="511" t="s">
        <v>66</v>
      </c>
      <c r="G1" s="511" t="s">
        <v>1154</v>
      </c>
      <c r="H1" s="511" t="s">
        <v>1155</v>
      </c>
      <c r="I1" s="511" t="s">
        <v>1156</v>
      </c>
      <c r="J1" s="511" t="s">
        <v>1157</v>
      </c>
      <c r="K1" s="511" t="s">
        <v>1158</v>
      </c>
      <c r="L1" s="511" t="s">
        <v>1159</v>
      </c>
      <c r="M1" s="511" t="s">
        <v>1160</v>
      </c>
      <c r="N1" s="511" t="s">
        <v>1161</v>
      </c>
      <c r="O1" s="511" t="s">
        <v>1162</v>
      </c>
      <c r="P1" s="511" t="s">
        <v>1163</v>
      </c>
      <c r="Q1" s="511" t="s">
        <v>1164</v>
      </c>
      <c r="R1" s="511" t="s">
        <v>1165</v>
      </c>
      <c r="S1" s="511" t="s">
        <v>1166</v>
      </c>
      <c r="T1" s="511" t="s">
        <v>1167</v>
      </c>
      <c r="U1" s="511" t="s">
        <v>1168</v>
      </c>
      <c r="V1" s="511" t="s">
        <v>1169</v>
      </c>
      <c r="W1" s="511" t="s">
        <v>1170</v>
      </c>
      <c r="X1" s="511" t="s">
        <v>1171</v>
      </c>
      <c r="Y1" s="511" t="s">
        <v>1172</v>
      </c>
      <c r="Z1" s="511" t="s">
        <v>1173</v>
      </c>
      <c r="AA1" s="511" t="s">
        <v>1174</v>
      </c>
      <c r="AB1" s="511" t="s">
        <v>1175</v>
      </c>
      <c r="AC1" s="511" t="s">
        <v>1176</v>
      </c>
      <c r="AD1" s="511" t="s">
        <v>273</v>
      </c>
      <c r="AE1" s="511" t="s">
        <v>274</v>
      </c>
      <c r="AF1" s="512" t="s">
        <v>275</v>
      </c>
    </row>
    <row r="2" spans="1:32"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row>
    <row r="3" spans="1:32"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row>
    <row r="4" spans="1:32"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row>
    <row r="5" spans="1:32"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row>
    <row r="6" spans="1:32"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row>
    <row r="7" spans="1:32"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row>
    <row r="8" spans="1:32"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row>
    <row r="9" spans="1:32"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row>
    <row r="10" spans="1:32"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row>
    <row r="11" spans="1:32"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row>
    <row r="12" spans="1:32"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row>
    <row r="13" spans="1:32"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row>
    <row r="14" spans="1:32"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row>
    <row r="15" spans="1:32"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row>
    <row r="16" spans="1:32"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row>
    <row r="17" spans="1:32"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row>
    <row r="18" spans="1:32"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row>
    <row r="19" spans="1:32"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row>
    <row r="20" spans="1:32"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row>
    <row r="21" spans="1:32"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row>
    <row r="22" spans="1:32"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row>
    <row r="23" spans="1:32"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row>
    <row r="24" spans="1:32"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row>
    <row r="25" spans="1:32"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row>
    <row r="26" spans="1:32"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row>
    <row r="27" spans="1:32"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row>
    <row r="28" spans="1:32"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row>
    <row r="29" spans="1:32"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row>
    <row r="30" spans="1:32"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row>
    <row r="31" spans="1:32"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row>
    <row r="32" spans="1:32"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row>
    <row r="33" spans="1:32"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row>
    <row r="34" spans="1:32"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row>
    <row r="35" spans="1:32"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row>
    <row r="36" spans="1:32"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row>
    <row r="37" spans="1:32"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row>
    <row r="38" spans="1:32"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row>
    <row r="39" spans="1:32"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row>
    <row r="40" spans="1:32"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row>
    <row r="41" spans="1:32"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row>
    <row r="42" spans="1:32"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row>
    <row r="43" spans="1:32"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row>
    <row r="44" spans="1:32"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row>
    <row r="45" spans="1:32"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row>
    <row r="46" spans="1:32"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row>
    <row r="47" spans="1:32"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row>
    <row r="48" spans="1:32"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row>
    <row r="49" spans="1:32"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row>
    <row r="50" spans="1:32"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row>
    <row r="51" spans="1:32"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row>
    <row r="52" spans="1:32"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row>
    <row r="53" spans="1:32"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row>
    <row r="54" spans="1:32"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row>
    <row r="55" spans="1:32"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row>
    <row r="56" spans="1:32"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row>
    <row r="57" spans="1:32"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row>
    <row r="58" spans="1:32"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row>
    <row r="59" spans="1:32"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row>
    <row r="60" spans="1:32"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row>
    <row r="61" spans="1:32"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row>
    <row r="62" spans="1:32"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row>
    <row r="63" spans="1:32"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row>
    <row r="64" spans="1:32"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row>
    <row r="65" spans="1:32"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row>
    <row r="66" spans="1:32"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row>
    <row r="67" spans="1:32"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row>
    <row r="68" spans="1:32"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row>
    <row r="69" spans="1:32"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row>
    <row r="70" spans="1:32"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row>
    <row r="71" spans="1:32"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row>
    <row r="72" spans="1:32"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row>
    <row r="73" spans="1:32"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row>
    <row r="74" spans="1:32"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row>
    <row r="75" spans="1:32"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row>
    <row r="76" spans="1:32"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row>
    <row r="77" spans="1:32"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row>
    <row r="78" spans="1:32"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row>
    <row r="79" spans="1:32"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row>
    <row r="80" spans="1:32"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row>
    <row r="81" spans="1:32"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row>
    <row r="82" spans="1:32" s="510" customFormat="1">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row>
    <row r="83" spans="1:32" s="510" customFormat="1">
      <c r="A83" s="563"/>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row>
    <row r="84" spans="1:32" s="510" customFormat="1">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row>
    <row r="85" spans="1:32" s="510" customFormat="1">
      <c r="A85" s="563"/>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row>
    <row r="86" spans="1:32" s="510" customFormat="1">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row>
    <row r="87" spans="1:32" s="510" customFormat="1">
      <c r="A87" s="563"/>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row>
    <row r="88" spans="1:32" s="510" customFormat="1">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row>
    <row r="89" spans="1:32" s="510" customFormat="1">
      <c r="A89" s="563"/>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row>
    <row r="90" spans="1:32" s="510" customFormat="1">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row>
    <row r="91" spans="1:32" s="510" customFormat="1">
      <c r="A91" s="563"/>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row>
    <row r="92" spans="1:32" s="510" customFormat="1">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c r="AB92" s="562"/>
      <c r="AC92" s="562"/>
      <c r="AD92" s="562"/>
      <c r="AE92" s="562"/>
      <c r="AF92" s="562"/>
    </row>
    <row r="93" spans="1:32" s="510" customFormat="1">
      <c r="A93" s="563"/>
      <c r="B93" s="563"/>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E93" s="563"/>
      <c r="AF93" s="563"/>
    </row>
    <row r="94" spans="1:32" s="510" customFormat="1">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c r="AB94" s="562"/>
      <c r="AC94" s="562"/>
      <c r="AD94" s="562"/>
      <c r="AE94" s="562"/>
      <c r="AF94" s="562"/>
    </row>
    <row r="95" spans="1:32" s="510" customFormat="1">
      <c r="A95" s="563"/>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row>
    <row r="96" spans="1:32" s="510" customFormat="1">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c r="AB96" s="562"/>
      <c r="AC96" s="562"/>
      <c r="AD96" s="562"/>
      <c r="AE96" s="562"/>
      <c r="AF96" s="562"/>
    </row>
    <row r="97" spans="1:32" s="510" customFormat="1">
      <c r="A97" s="563"/>
      <c r="B97" s="563"/>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row>
    <row r="98" spans="1:32" s="510" customFormat="1">
      <c r="A98" s="562"/>
      <c r="B98" s="562"/>
      <c r="C98" s="562"/>
      <c r="D98" s="562"/>
      <c r="E98" s="562"/>
      <c r="F98" s="562"/>
      <c r="G98" s="562"/>
      <c r="H98" s="562"/>
      <c r="I98" s="562"/>
      <c r="J98" s="562"/>
      <c r="K98" s="562"/>
      <c r="L98" s="562"/>
      <c r="M98" s="562"/>
      <c r="N98" s="562"/>
      <c r="O98" s="562"/>
      <c r="P98" s="562"/>
      <c r="Q98" s="562"/>
      <c r="R98" s="562"/>
      <c r="S98" s="562"/>
      <c r="T98" s="562"/>
      <c r="U98" s="562"/>
      <c r="V98" s="562"/>
      <c r="W98" s="562"/>
      <c r="X98" s="562"/>
      <c r="Y98" s="562"/>
      <c r="Z98" s="562"/>
      <c r="AA98" s="562"/>
      <c r="AB98" s="562"/>
      <c r="AC98" s="562"/>
      <c r="AD98" s="562"/>
      <c r="AE98" s="562"/>
      <c r="AF98" s="562"/>
    </row>
    <row r="99" spans="1:32" s="510" customFormat="1">
      <c r="A99" s="563"/>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row>
    <row r="100" spans="1:32" s="510" customFormat="1">
      <c r="A100" s="562"/>
      <c r="B100" s="562"/>
      <c r="C100" s="562"/>
      <c r="D100" s="562"/>
      <c r="E100" s="562"/>
      <c r="F100" s="562"/>
      <c r="G100" s="562"/>
      <c r="H100" s="562"/>
      <c r="I100" s="562"/>
      <c r="J100" s="562"/>
      <c r="K100" s="562"/>
      <c r="L100" s="562"/>
      <c r="M100" s="562"/>
      <c r="N100" s="562"/>
      <c r="O100" s="562"/>
      <c r="P100" s="562"/>
      <c r="Q100" s="562"/>
      <c r="R100" s="562"/>
      <c r="S100" s="562"/>
      <c r="T100" s="562"/>
      <c r="U100" s="562"/>
      <c r="V100" s="562"/>
      <c r="W100" s="562"/>
      <c r="X100" s="562"/>
      <c r="Y100" s="562"/>
      <c r="Z100" s="562"/>
      <c r="AA100" s="562"/>
      <c r="AB100" s="562"/>
      <c r="AC100" s="562"/>
      <c r="AD100" s="562"/>
      <c r="AE100" s="562"/>
      <c r="AF100" s="562"/>
    </row>
    <row r="101" spans="1:32" s="510" customFormat="1">
      <c r="A101" s="563"/>
      <c r="B101" s="563"/>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row>
    <row r="102" spans="1:32" s="510" customFormat="1">
      <c r="A102" s="562"/>
      <c r="B102" s="562"/>
      <c r="C102" s="562"/>
      <c r="D102" s="562"/>
      <c r="E102" s="562"/>
      <c r="F102" s="562"/>
      <c r="G102" s="562"/>
      <c r="H102" s="562"/>
      <c r="I102" s="562"/>
      <c r="J102" s="562"/>
      <c r="K102" s="562"/>
      <c r="L102" s="562"/>
      <c r="M102" s="562"/>
      <c r="N102" s="562"/>
      <c r="O102" s="562"/>
      <c r="P102" s="562"/>
      <c r="Q102" s="562"/>
      <c r="R102" s="562"/>
      <c r="S102" s="562"/>
      <c r="T102" s="562"/>
      <c r="U102" s="562"/>
      <c r="V102" s="562"/>
      <c r="W102" s="562"/>
      <c r="X102" s="562"/>
      <c r="Y102" s="562"/>
      <c r="Z102" s="562"/>
      <c r="AA102" s="562"/>
      <c r="AB102" s="562"/>
      <c r="AC102" s="562"/>
      <c r="AD102" s="562"/>
      <c r="AE102" s="562"/>
      <c r="AF102" s="562"/>
    </row>
    <row r="103" spans="1:32" s="510" customFormat="1">
      <c r="A103" s="563"/>
      <c r="B103" s="563"/>
      <c r="C103" s="563"/>
      <c r="D103" s="563"/>
      <c r="E103" s="563"/>
      <c r="F103" s="563"/>
      <c r="G103" s="563"/>
      <c r="H103" s="563"/>
      <c r="I103" s="563"/>
      <c r="J103" s="563"/>
      <c r="K103" s="563"/>
      <c r="L103" s="563"/>
      <c r="M103" s="563"/>
      <c r="N103" s="563"/>
      <c r="O103" s="563"/>
      <c r="P103" s="563"/>
      <c r="Q103" s="563"/>
      <c r="R103" s="563"/>
      <c r="S103" s="563"/>
      <c r="T103" s="563"/>
      <c r="U103" s="563"/>
      <c r="V103" s="563"/>
      <c r="W103" s="563"/>
      <c r="X103" s="563"/>
      <c r="Y103" s="563"/>
      <c r="Z103" s="563"/>
      <c r="AA103" s="563"/>
      <c r="AB103" s="563"/>
      <c r="AC103" s="563"/>
      <c r="AD103" s="563"/>
      <c r="AE103" s="563"/>
      <c r="AF103" s="563"/>
    </row>
    <row r="104" spans="1:32" s="510" customFormat="1">
      <c r="A104" s="562"/>
      <c r="B104" s="562"/>
      <c r="C104" s="562"/>
      <c r="D104" s="562"/>
      <c r="E104" s="562"/>
      <c r="F104" s="562"/>
      <c r="G104" s="562"/>
      <c r="H104" s="562"/>
      <c r="I104" s="562"/>
      <c r="J104" s="562"/>
      <c r="K104" s="562"/>
      <c r="L104" s="562"/>
      <c r="M104" s="562"/>
      <c r="N104" s="562"/>
      <c r="O104" s="562"/>
      <c r="P104" s="562"/>
      <c r="Q104" s="562"/>
      <c r="R104" s="562"/>
      <c r="S104" s="562"/>
      <c r="T104" s="562"/>
      <c r="U104" s="562"/>
      <c r="V104" s="562"/>
      <c r="W104" s="562"/>
      <c r="X104" s="562"/>
      <c r="Y104" s="562"/>
      <c r="Z104" s="562"/>
      <c r="AA104" s="562"/>
      <c r="AB104" s="562"/>
      <c r="AC104" s="562"/>
      <c r="AD104" s="562"/>
      <c r="AE104" s="562"/>
      <c r="AF104" s="562"/>
    </row>
    <row r="105" spans="1:32" s="510" customFormat="1">
      <c r="A105" s="563"/>
      <c r="B105" s="563"/>
      <c r="C105" s="563"/>
      <c r="D105" s="563"/>
      <c r="E105" s="563"/>
      <c r="F105" s="563"/>
      <c r="G105" s="563"/>
      <c r="H105" s="563"/>
      <c r="I105" s="563"/>
      <c r="J105" s="563"/>
      <c r="K105" s="563"/>
      <c r="L105" s="563"/>
      <c r="M105" s="563"/>
      <c r="N105" s="563"/>
      <c r="O105" s="563"/>
      <c r="P105" s="563"/>
      <c r="Q105" s="563"/>
      <c r="R105" s="563"/>
      <c r="S105" s="563"/>
      <c r="T105" s="563"/>
      <c r="U105" s="563"/>
      <c r="V105" s="563"/>
      <c r="W105" s="563"/>
      <c r="X105" s="563"/>
      <c r="Y105" s="563"/>
      <c r="Z105" s="563"/>
      <c r="AA105" s="563"/>
      <c r="AB105" s="563"/>
      <c r="AC105" s="563"/>
      <c r="AD105" s="563"/>
      <c r="AE105" s="563"/>
      <c r="AF105" s="563"/>
    </row>
    <row r="106" spans="1:32" s="510" customFormat="1">
      <c r="A106" s="562"/>
      <c r="B106" s="562"/>
      <c r="C106" s="562"/>
      <c r="D106" s="562"/>
      <c r="E106" s="562"/>
      <c r="F106" s="562"/>
      <c r="G106" s="562"/>
      <c r="H106" s="562"/>
      <c r="I106" s="562"/>
      <c r="J106" s="562"/>
      <c r="K106" s="562"/>
      <c r="L106" s="562"/>
      <c r="M106" s="562"/>
      <c r="N106" s="562"/>
      <c r="O106" s="562"/>
      <c r="P106" s="562"/>
      <c r="Q106" s="562"/>
      <c r="R106" s="562"/>
      <c r="S106" s="562"/>
      <c r="T106" s="562"/>
      <c r="U106" s="562"/>
      <c r="V106" s="562"/>
      <c r="W106" s="562"/>
      <c r="X106" s="562"/>
      <c r="Y106" s="562"/>
      <c r="Z106" s="562"/>
      <c r="AA106" s="562"/>
      <c r="AB106" s="562"/>
      <c r="AC106" s="562"/>
      <c r="AD106" s="562"/>
      <c r="AE106" s="562"/>
      <c r="AF106" s="562"/>
    </row>
    <row r="107" spans="1:32" s="510" customFormat="1">
      <c r="A107" s="563"/>
      <c r="B107" s="563"/>
      <c r="C107" s="563"/>
      <c r="D107" s="563"/>
      <c r="E107" s="563"/>
      <c r="F107" s="563"/>
      <c r="G107" s="563"/>
      <c r="H107" s="563"/>
      <c r="I107" s="563"/>
      <c r="J107" s="563"/>
      <c r="K107" s="563"/>
      <c r="L107" s="563"/>
      <c r="M107" s="563"/>
      <c r="N107" s="563"/>
      <c r="O107" s="563"/>
      <c r="P107" s="563"/>
      <c r="Q107" s="563"/>
      <c r="R107" s="563"/>
      <c r="S107" s="563"/>
      <c r="T107" s="563"/>
      <c r="U107" s="563"/>
      <c r="V107" s="563"/>
      <c r="W107" s="563"/>
      <c r="X107" s="563"/>
      <c r="Y107" s="563"/>
      <c r="Z107" s="563"/>
      <c r="AA107" s="563"/>
      <c r="AB107" s="563"/>
      <c r="AC107" s="563"/>
      <c r="AD107" s="563"/>
      <c r="AE107" s="563"/>
      <c r="AF107" s="563"/>
    </row>
    <row r="108" spans="1:32" s="510" customFormat="1">
      <c r="A108" s="562"/>
      <c r="B108" s="562"/>
      <c r="C108" s="562"/>
      <c r="D108" s="562"/>
      <c r="E108" s="562"/>
      <c r="F108" s="562"/>
      <c r="G108" s="562"/>
      <c r="H108" s="562"/>
      <c r="I108" s="562"/>
      <c r="J108" s="562"/>
      <c r="K108" s="562"/>
      <c r="L108" s="562"/>
      <c r="M108" s="562"/>
      <c r="N108" s="562"/>
      <c r="O108" s="562"/>
      <c r="P108" s="562"/>
      <c r="Q108" s="562"/>
      <c r="R108" s="562"/>
      <c r="S108" s="562"/>
      <c r="T108" s="562"/>
      <c r="U108" s="562"/>
      <c r="V108" s="562"/>
      <c r="W108" s="562"/>
      <c r="X108" s="562"/>
      <c r="Y108" s="562"/>
      <c r="Z108" s="562"/>
      <c r="AA108" s="562"/>
      <c r="AB108" s="562"/>
      <c r="AC108" s="562"/>
      <c r="AD108" s="562"/>
      <c r="AE108" s="562"/>
      <c r="AF108" s="562"/>
    </row>
    <row r="109" spans="1:32" s="510" customFormat="1">
      <c r="A109" s="563"/>
      <c r="B109" s="563"/>
      <c r="C109" s="563"/>
      <c r="D109" s="563"/>
      <c r="E109" s="563"/>
      <c r="F109" s="563"/>
      <c r="G109" s="563"/>
      <c r="H109" s="563"/>
      <c r="I109" s="563"/>
      <c r="J109" s="563"/>
      <c r="K109" s="563"/>
      <c r="L109" s="563"/>
      <c r="M109" s="563"/>
      <c r="N109" s="563"/>
      <c r="O109" s="563"/>
      <c r="P109" s="563"/>
      <c r="Q109" s="563"/>
      <c r="R109" s="563"/>
      <c r="S109" s="563"/>
      <c r="T109" s="563"/>
      <c r="U109" s="563"/>
      <c r="V109" s="563"/>
      <c r="W109" s="563"/>
      <c r="X109" s="563"/>
      <c r="Y109" s="563"/>
      <c r="Z109" s="563"/>
      <c r="AA109" s="563"/>
      <c r="AB109" s="563"/>
      <c r="AC109" s="563"/>
      <c r="AD109" s="563"/>
      <c r="AE109" s="563"/>
      <c r="AF109" s="563"/>
    </row>
    <row r="110" spans="1:32" s="510" customFormat="1">
      <c r="A110" s="562"/>
      <c r="B110" s="562"/>
      <c r="C110" s="562"/>
      <c r="D110" s="562"/>
      <c r="E110" s="562"/>
      <c r="F110" s="562"/>
      <c r="G110" s="562"/>
      <c r="H110" s="562"/>
      <c r="I110" s="562"/>
      <c r="J110" s="562"/>
      <c r="K110" s="562"/>
      <c r="L110" s="562"/>
      <c r="M110" s="562"/>
      <c r="N110" s="562"/>
      <c r="O110" s="562"/>
      <c r="P110" s="562"/>
      <c r="Q110" s="562"/>
      <c r="R110" s="562"/>
      <c r="S110" s="562"/>
      <c r="T110" s="562"/>
      <c r="U110" s="562"/>
      <c r="V110" s="562"/>
      <c r="W110" s="562"/>
      <c r="X110" s="562"/>
      <c r="Y110" s="562"/>
      <c r="Z110" s="562"/>
      <c r="AA110" s="562"/>
      <c r="AB110" s="562"/>
      <c r="AC110" s="562"/>
      <c r="AD110" s="562"/>
      <c r="AE110" s="562"/>
      <c r="AF110" s="562"/>
    </row>
    <row r="111" spans="1:32" s="510" customFormat="1">
      <c r="A111" s="563"/>
      <c r="B111" s="563"/>
      <c r="C111" s="563"/>
      <c r="D111" s="563"/>
      <c r="E111" s="563"/>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c r="AB111" s="563"/>
      <c r="AC111" s="563"/>
      <c r="AD111" s="563"/>
      <c r="AE111" s="563"/>
      <c r="AF111" s="563"/>
    </row>
    <row r="112" spans="1:32" s="510" customFormat="1">
      <c r="A112" s="562"/>
      <c r="B112" s="562"/>
      <c r="C112" s="562"/>
      <c r="D112" s="562"/>
      <c r="E112" s="562"/>
      <c r="F112" s="562"/>
      <c r="G112" s="562"/>
      <c r="H112" s="562"/>
      <c r="I112" s="562"/>
      <c r="J112" s="562"/>
      <c r="K112" s="562"/>
      <c r="L112" s="562"/>
      <c r="M112" s="562"/>
      <c r="N112" s="562"/>
      <c r="O112" s="562"/>
      <c r="P112" s="562"/>
      <c r="Q112" s="562"/>
      <c r="R112" s="562"/>
      <c r="S112" s="562"/>
      <c r="T112" s="562"/>
      <c r="U112" s="562"/>
      <c r="V112" s="562"/>
      <c r="W112" s="562"/>
      <c r="X112" s="562"/>
      <c r="Y112" s="562"/>
      <c r="Z112" s="562"/>
      <c r="AA112" s="562"/>
      <c r="AB112" s="562"/>
      <c r="AC112" s="562"/>
      <c r="AD112" s="562"/>
      <c r="AE112" s="562"/>
      <c r="AF112" s="562"/>
    </row>
    <row r="113" spans="1:32" s="510" customFormat="1">
      <c r="A113" s="563"/>
      <c r="B113" s="563"/>
      <c r="C113" s="563"/>
      <c r="D113" s="563"/>
      <c r="E113" s="563"/>
      <c r="F113" s="563"/>
      <c r="G113" s="563"/>
      <c r="H113" s="563"/>
      <c r="I113" s="563"/>
      <c r="J113" s="563"/>
      <c r="K113" s="563"/>
      <c r="L113" s="563"/>
      <c r="M113" s="563"/>
      <c r="N113" s="563"/>
      <c r="O113" s="563"/>
      <c r="P113" s="563"/>
      <c r="Q113" s="563"/>
      <c r="R113" s="563"/>
      <c r="S113" s="563"/>
      <c r="T113" s="563"/>
      <c r="U113" s="563"/>
      <c r="V113" s="563"/>
      <c r="W113" s="563"/>
      <c r="X113" s="563"/>
      <c r="Y113" s="563"/>
      <c r="Z113" s="563"/>
      <c r="AA113" s="563"/>
      <c r="AB113" s="563"/>
      <c r="AC113" s="563"/>
      <c r="AD113" s="563"/>
      <c r="AE113" s="563"/>
      <c r="AF113" s="563"/>
    </row>
    <row r="114" spans="1:32" s="510" customFormat="1">
      <c r="A114" s="562"/>
      <c r="B114" s="562"/>
      <c r="C114" s="562"/>
      <c r="D114" s="562"/>
      <c r="E114" s="562"/>
      <c r="F114" s="562"/>
      <c r="G114" s="562"/>
      <c r="H114" s="562"/>
      <c r="I114" s="562"/>
      <c r="J114" s="562"/>
      <c r="K114" s="562"/>
      <c r="L114" s="562"/>
      <c r="M114" s="562"/>
      <c r="N114" s="562"/>
      <c r="O114" s="562"/>
      <c r="P114" s="562"/>
      <c r="Q114" s="562"/>
      <c r="R114" s="562"/>
      <c r="S114" s="562"/>
      <c r="T114" s="562"/>
      <c r="U114" s="562"/>
      <c r="V114" s="562"/>
      <c r="W114" s="562"/>
      <c r="X114" s="562"/>
      <c r="Y114" s="562"/>
      <c r="Z114" s="562"/>
      <c r="AA114" s="562"/>
      <c r="AB114" s="562"/>
      <c r="AC114" s="562"/>
      <c r="AD114" s="562"/>
      <c r="AE114" s="562"/>
      <c r="AF114" s="562"/>
    </row>
    <row r="115" spans="1:32" s="510" customFormat="1">
      <c r="A115" s="563"/>
      <c r="B115" s="563"/>
      <c r="C115" s="563"/>
      <c r="D115" s="563"/>
      <c r="E115" s="563"/>
      <c r="F115" s="563"/>
      <c r="G115" s="563"/>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row>
    <row r="116" spans="1:32" s="510" customFormat="1">
      <c r="A116" s="562"/>
      <c r="B116" s="562"/>
      <c r="C116" s="562"/>
      <c r="D116" s="562"/>
      <c r="E116" s="562"/>
      <c r="F116" s="562"/>
      <c r="G116" s="562"/>
      <c r="H116" s="562"/>
      <c r="I116" s="562"/>
      <c r="J116" s="562"/>
      <c r="K116" s="562"/>
      <c r="L116" s="562"/>
      <c r="M116" s="562"/>
      <c r="N116" s="562"/>
      <c r="O116" s="562"/>
      <c r="P116" s="562"/>
      <c r="Q116" s="562"/>
      <c r="R116" s="562"/>
      <c r="S116" s="562"/>
      <c r="T116" s="562"/>
      <c r="U116" s="562"/>
      <c r="V116" s="562"/>
      <c r="W116" s="562"/>
      <c r="X116" s="562"/>
      <c r="Y116" s="562"/>
      <c r="Z116" s="562"/>
      <c r="AA116" s="562"/>
      <c r="AB116" s="562"/>
      <c r="AC116" s="562"/>
      <c r="AD116" s="562"/>
      <c r="AE116" s="562"/>
      <c r="AF116" s="562"/>
    </row>
    <row r="117" spans="1:32" s="510" customFormat="1">
      <c r="A117" s="563"/>
      <c r="B117" s="563"/>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row>
    <row r="118" spans="1:32" s="510" customFormat="1">
      <c r="A118" s="562"/>
      <c r="B118" s="562"/>
      <c r="C118" s="562"/>
      <c r="D118" s="562"/>
      <c r="E118" s="562"/>
      <c r="F118" s="562"/>
      <c r="G118" s="562"/>
      <c r="H118" s="562"/>
      <c r="I118" s="562"/>
      <c r="J118" s="562"/>
      <c r="K118" s="562"/>
      <c r="L118" s="562"/>
      <c r="M118" s="562"/>
      <c r="N118" s="562"/>
      <c r="O118" s="562"/>
      <c r="P118" s="562"/>
      <c r="Q118" s="562"/>
      <c r="R118" s="562"/>
      <c r="S118" s="562"/>
      <c r="T118" s="562"/>
      <c r="U118" s="562"/>
      <c r="V118" s="562"/>
      <c r="W118" s="562"/>
      <c r="X118" s="562"/>
      <c r="Y118" s="562"/>
      <c r="Z118" s="562"/>
      <c r="AA118" s="562"/>
      <c r="AB118" s="562"/>
      <c r="AC118" s="562"/>
      <c r="AD118" s="562"/>
      <c r="AE118" s="562"/>
      <c r="AF118" s="562"/>
    </row>
    <row r="119" spans="1:32" s="510" customFormat="1">
      <c r="A119" s="563"/>
      <c r="B119" s="563"/>
      <c r="C119" s="563"/>
      <c r="D119" s="563"/>
      <c r="E119" s="563"/>
      <c r="F119" s="563"/>
      <c r="G119" s="563"/>
      <c r="H119" s="563"/>
      <c r="I119" s="563"/>
      <c r="J119" s="563"/>
      <c r="K119" s="563"/>
      <c r="L119" s="563"/>
      <c r="M119" s="563"/>
      <c r="N119" s="563"/>
      <c r="O119" s="563"/>
      <c r="P119" s="563"/>
      <c r="Q119" s="563"/>
      <c r="R119" s="563"/>
      <c r="S119" s="563"/>
      <c r="T119" s="563"/>
      <c r="U119" s="563"/>
      <c r="V119" s="563"/>
      <c r="W119" s="563"/>
      <c r="X119" s="563"/>
      <c r="Y119" s="563"/>
      <c r="Z119" s="563"/>
      <c r="AA119" s="563"/>
      <c r="AB119" s="563"/>
      <c r="AC119" s="563"/>
      <c r="AD119" s="563"/>
      <c r="AE119" s="563"/>
      <c r="AF119" s="563"/>
    </row>
    <row r="120" spans="1:32" s="510" customFormat="1">
      <c r="A120" s="562"/>
      <c r="B120" s="562"/>
      <c r="C120" s="562"/>
      <c r="D120" s="562"/>
      <c r="E120" s="562"/>
      <c r="F120" s="562"/>
      <c r="G120" s="562"/>
      <c r="H120" s="562"/>
      <c r="I120" s="562"/>
      <c r="J120" s="562"/>
      <c r="K120" s="562"/>
      <c r="L120" s="562"/>
      <c r="M120" s="562"/>
      <c r="N120" s="562"/>
      <c r="O120" s="562"/>
      <c r="P120" s="562"/>
      <c r="Q120" s="562"/>
      <c r="R120" s="562"/>
      <c r="S120" s="562"/>
      <c r="T120" s="562"/>
      <c r="U120" s="562"/>
      <c r="V120" s="562"/>
      <c r="W120" s="562"/>
      <c r="X120" s="562"/>
      <c r="Y120" s="562"/>
      <c r="Z120" s="562"/>
      <c r="AA120" s="562"/>
      <c r="AB120" s="562"/>
      <c r="AC120" s="562"/>
      <c r="AD120" s="562"/>
      <c r="AE120" s="562"/>
      <c r="AF120" s="562"/>
    </row>
    <row r="121" spans="1:32" s="510" customFormat="1">
      <c r="A121" s="563"/>
      <c r="B121" s="563"/>
      <c r="C121" s="563"/>
      <c r="D121" s="563"/>
      <c r="E121" s="563"/>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c r="AB121" s="563"/>
      <c r="AC121" s="563"/>
      <c r="AD121" s="563"/>
      <c r="AE121" s="563"/>
      <c r="AF121" s="563"/>
    </row>
    <row r="122" spans="1:32" s="510" customFormat="1">
      <c r="A122" s="562"/>
      <c r="B122" s="562"/>
      <c r="C122" s="562"/>
      <c r="D122" s="562"/>
      <c r="E122" s="562"/>
      <c r="F122" s="562"/>
      <c r="G122" s="562"/>
      <c r="H122" s="562"/>
      <c r="I122" s="562"/>
      <c r="J122" s="562"/>
      <c r="K122" s="562"/>
      <c r="L122" s="562"/>
      <c r="M122" s="562"/>
      <c r="N122" s="562"/>
      <c r="O122" s="562"/>
      <c r="P122" s="562"/>
      <c r="Q122" s="562"/>
      <c r="R122" s="562"/>
      <c r="S122" s="562"/>
      <c r="T122" s="562"/>
      <c r="U122" s="562"/>
      <c r="V122" s="562"/>
      <c r="W122" s="562"/>
      <c r="X122" s="562"/>
      <c r="Y122" s="562"/>
      <c r="Z122" s="562"/>
      <c r="AA122" s="562"/>
      <c r="AB122" s="562"/>
      <c r="AC122" s="562"/>
      <c r="AD122" s="562"/>
      <c r="AE122" s="562"/>
      <c r="AF122" s="562"/>
    </row>
    <row r="123" spans="1:32" s="510" customFormat="1">
      <c r="A123" s="563"/>
      <c r="B123" s="563"/>
      <c r="C123" s="563"/>
      <c r="D123" s="563"/>
      <c r="E123" s="563"/>
      <c r="F123" s="563"/>
      <c r="G123" s="563"/>
      <c r="H123" s="563"/>
      <c r="I123" s="563"/>
      <c r="J123" s="563"/>
      <c r="K123" s="563"/>
      <c r="L123" s="563"/>
      <c r="M123" s="563"/>
      <c r="N123" s="563"/>
      <c r="O123" s="563"/>
      <c r="P123" s="563"/>
      <c r="Q123" s="563"/>
      <c r="R123" s="563"/>
      <c r="S123" s="563"/>
      <c r="T123" s="563"/>
      <c r="U123" s="563"/>
      <c r="V123" s="563"/>
      <c r="W123" s="563"/>
      <c r="X123" s="563"/>
      <c r="Y123" s="563"/>
      <c r="Z123" s="563"/>
      <c r="AA123" s="563"/>
      <c r="AB123" s="563"/>
      <c r="AC123" s="563"/>
      <c r="AD123" s="563"/>
      <c r="AE123" s="563"/>
      <c r="AF123" s="563"/>
    </row>
    <row r="124" spans="1:32" s="510" customFormat="1">
      <c r="A124" s="562"/>
      <c r="B124" s="562"/>
      <c r="C124" s="562"/>
      <c r="D124" s="562"/>
      <c r="E124" s="562"/>
      <c r="F124" s="562"/>
      <c r="G124" s="562"/>
      <c r="H124" s="562"/>
      <c r="I124" s="562"/>
      <c r="J124" s="562"/>
      <c r="K124" s="562"/>
      <c r="L124" s="562"/>
      <c r="M124" s="562"/>
      <c r="N124" s="562"/>
      <c r="O124" s="562"/>
      <c r="P124" s="562"/>
      <c r="Q124" s="562"/>
      <c r="R124" s="562"/>
      <c r="S124" s="562"/>
      <c r="T124" s="562"/>
      <c r="U124" s="562"/>
      <c r="V124" s="562"/>
      <c r="W124" s="562"/>
      <c r="X124" s="562"/>
      <c r="Y124" s="562"/>
      <c r="Z124" s="562"/>
      <c r="AA124" s="562"/>
      <c r="AB124" s="562"/>
      <c r="AC124" s="562"/>
      <c r="AD124" s="562"/>
      <c r="AE124" s="562"/>
      <c r="AF124" s="562"/>
    </row>
    <row r="125" spans="1:32" s="510" customFormat="1">
      <c r="A125" s="563"/>
      <c r="B125" s="563"/>
      <c r="C125" s="563"/>
      <c r="D125" s="563"/>
      <c r="E125" s="563"/>
      <c r="F125" s="563"/>
      <c r="G125" s="563"/>
      <c r="H125" s="563"/>
      <c r="I125" s="563"/>
      <c r="J125" s="563"/>
      <c r="K125" s="563"/>
      <c r="L125" s="563"/>
      <c r="M125" s="563"/>
      <c r="N125" s="563"/>
      <c r="O125" s="563"/>
      <c r="P125" s="563"/>
      <c r="Q125" s="563"/>
      <c r="R125" s="563"/>
      <c r="S125" s="563"/>
      <c r="T125" s="563"/>
      <c r="U125" s="563"/>
      <c r="V125" s="563"/>
      <c r="W125" s="563"/>
      <c r="X125" s="563"/>
      <c r="Y125" s="563"/>
      <c r="Z125" s="563"/>
      <c r="AA125" s="563"/>
      <c r="AB125" s="563"/>
      <c r="AC125" s="563"/>
      <c r="AD125" s="563"/>
      <c r="AE125" s="563"/>
      <c r="AF125" s="563"/>
    </row>
    <row r="126" spans="1:32" s="510" customFormat="1">
      <c r="A126" s="562"/>
      <c r="B126" s="562"/>
      <c r="C126" s="562"/>
      <c r="D126" s="562"/>
      <c r="E126" s="562"/>
      <c r="F126" s="562"/>
      <c r="G126" s="562"/>
      <c r="H126" s="562"/>
      <c r="I126" s="562"/>
      <c r="J126" s="562"/>
      <c r="K126" s="562"/>
      <c r="L126" s="562"/>
      <c r="M126" s="562"/>
      <c r="N126" s="562"/>
      <c r="O126" s="562"/>
      <c r="P126" s="562"/>
      <c r="Q126" s="562"/>
      <c r="R126" s="562"/>
      <c r="S126" s="562"/>
      <c r="T126" s="562"/>
      <c r="U126" s="562"/>
      <c r="V126" s="562"/>
      <c r="W126" s="562"/>
      <c r="X126" s="562"/>
      <c r="Y126" s="562"/>
      <c r="Z126" s="562"/>
      <c r="AA126" s="562"/>
      <c r="AB126" s="562"/>
      <c r="AC126" s="562"/>
      <c r="AD126" s="562"/>
      <c r="AE126" s="562"/>
      <c r="AF126" s="562"/>
    </row>
    <row r="127" spans="1:32" s="510" customFormat="1">
      <c r="A127" s="563"/>
      <c r="B127" s="563"/>
      <c r="C127" s="563"/>
      <c r="D127" s="563"/>
      <c r="E127" s="563"/>
      <c r="F127" s="563"/>
      <c r="G127" s="563"/>
      <c r="H127" s="563"/>
      <c r="I127" s="563"/>
      <c r="J127" s="563"/>
      <c r="K127" s="563"/>
      <c r="L127" s="563"/>
      <c r="M127" s="563"/>
      <c r="N127" s="563"/>
      <c r="O127" s="563"/>
      <c r="P127" s="563"/>
      <c r="Q127" s="563"/>
      <c r="R127" s="563"/>
      <c r="S127" s="563"/>
      <c r="T127" s="563"/>
      <c r="U127" s="563"/>
      <c r="V127" s="563"/>
      <c r="W127" s="563"/>
      <c r="X127" s="563"/>
      <c r="Y127" s="563"/>
      <c r="Z127" s="563"/>
      <c r="AA127" s="563"/>
      <c r="AB127" s="563"/>
      <c r="AC127" s="563"/>
      <c r="AD127" s="563"/>
      <c r="AE127" s="563"/>
      <c r="AF127" s="563"/>
    </row>
    <row r="128" spans="1:32" s="510" customFormat="1">
      <c r="A128" s="562"/>
      <c r="B128" s="562"/>
      <c r="C128" s="562"/>
      <c r="D128" s="562"/>
      <c r="E128" s="562"/>
      <c r="F128" s="562"/>
      <c r="G128" s="562"/>
      <c r="H128" s="562"/>
      <c r="I128" s="562"/>
      <c r="J128" s="562"/>
      <c r="K128" s="562"/>
      <c r="L128" s="562"/>
      <c r="M128" s="562"/>
      <c r="N128" s="562"/>
      <c r="O128" s="562"/>
      <c r="P128" s="562"/>
      <c r="Q128" s="562"/>
      <c r="R128" s="562"/>
      <c r="S128" s="562"/>
      <c r="T128" s="562"/>
      <c r="U128" s="562"/>
      <c r="V128" s="562"/>
      <c r="W128" s="562"/>
      <c r="X128" s="562"/>
      <c r="Y128" s="562"/>
      <c r="Z128" s="562"/>
      <c r="AA128" s="562"/>
      <c r="AB128" s="562"/>
      <c r="AC128" s="562"/>
      <c r="AD128" s="562"/>
      <c r="AE128" s="562"/>
      <c r="AF128" s="562"/>
    </row>
    <row r="129" spans="1:32" s="510" customFormat="1">
      <c r="A129" s="563"/>
      <c r="B129" s="563"/>
      <c r="C129" s="563"/>
      <c r="D129" s="563"/>
      <c r="E129" s="563"/>
      <c r="F129" s="563"/>
      <c r="G129" s="563"/>
      <c r="H129" s="563"/>
      <c r="I129" s="563"/>
      <c r="J129" s="563"/>
      <c r="K129" s="563"/>
      <c r="L129" s="563"/>
      <c r="M129" s="563"/>
      <c r="N129" s="563"/>
      <c r="O129" s="563"/>
      <c r="P129" s="563"/>
      <c r="Q129" s="563"/>
      <c r="R129" s="563"/>
      <c r="S129" s="563"/>
      <c r="T129" s="563"/>
      <c r="U129" s="563"/>
      <c r="V129" s="563"/>
      <c r="W129" s="563"/>
      <c r="X129" s="563"/>
      <c r="Y129" s="563"/>
      <c r="Z129" s="563"/>
      <c r="AA129" s="563"/>
      <c r="AB129" s="563"/>
      <c r="AC129" s="563"/>
      <c r="AD129" s="563"/>
      <c r="AE129" s="563"/>
      <c r="AF129" s="563"/>
    </row>
    <row r="130" spans="1:32" s="510" customFormat="1">
      <c r="A130" s="562"/>
      <c r="B130" s="562"/>
      <c r="C130" s="562"/>
      <c r="D130" s="562"/>
      <c r="E130" s="562"/>
      <c r="F130" s="562"/>
      <c r="G130" s="562"/>
      <c r="H130" s="562"/>
      <c r="I130" s="562"/>
      <c r="J130" s="562"/>
      <c r="K130" s="562"/>
      <c r="L130" s="562"/>
      <c r="M130" s="562"/>
      <c r="N130" s="562"/>
      <c r="O130" s="562"/>
      <c r="P130" s="562"/>
      <c r="Q130" s="562"/>
      <c r="R130" s="562"/>
      <c r="S130" s="562"/>
      <c r="T130" s="562"/>
      <c r="U130" s="562"/>
      <c r="V130" s="562"/>
      <c r="W130" s="562"/>
      <c r="X130" s="562"/>
      <c r="Y130" s="562"/>
      <c r="Z130" s="562"/>
      <c r="AA130" s="562"/>
      <c r="AB130" s="562"/>
      <c r="AC130" s="562"/>
      <c r="AD130" s="562"/>
      <c r="AE130" s="562"/>
      <c r="AF130" s="562"/>
    </row>
    <row r="131" spans="1:32" s="510" customFormat="1">
      <c r="A131" s="563"/>
      <c r="B131" s="563"/>
      <c r="C131" s="563"/>
      <c r="D131" s="563"/>
      <c r="E131" s="563"/>
      <c r="F131" s="563"/>
      <c r="G131" s="563"/>
      <c r="H131" s="563"/>
      <c r="I131" s="563"/>
      <c r="J131" s="563"/>
      <c r="K131" s="563"/>
      <c r="L131" s="563"/>
      <c r="M131" s="563"/>
      <c r="N131" s="563"/>
      <c r="O131" s="563"/>
      <c r="P131" s="563"/>
      <c r="Q131" s="563"/>
      <c r="R131" s="563"/>
      <c r="S131" s="563"/>
      <c r="T131" s="563"/>
      <c r="U131" s="563"/>
      <c r="V131" s="563"/>
      <c r="W131" s="563"/>
      <c r="X131" s="563"/>
      <c r="Y131" s="563"/>
      <c r="Z131" s="563"/>
      <c r="AA131" s="563"/>
      <c r="AB131" s="563"/>
      <c r="AC131" s="563"/>
      <c r="AD131" s="563"/>
      <c r="AE131" s="563"/>
      <c r="AF131" s="563"/>
    </row>
    <row r="132" spans="1:32" s="510" customFormat="1">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c r="AB132" s="562"/>
      <c r="AC132" s="562"/>
      <c r="AD132" s="562"/>
      <c r="AE132" s="562"/>
      <c r="AF132" s="562"/>
    </row>
    <row r="133" spans="1:32" s="510" customFormat="1"/>
    <row r="134" spans="1:32" s="510" customFormat="1"/>
    <row r="135" spans="1:32" s="510" customFormat="1"/>
    <row r="136" spans="1:32" s="510" customFormat="1"/>
    <row r="137" spans="1:32" s="510" customFormat="1"/>
    <row r="138" spans="1:32" s="510" customFormat="1"/>
    <row r="139" spans="1:32" s="510" customFormat="1"/>
    <row r="140" spans="1:32" s="510" customFormat="1"/>
    <row r="141" spans="1:32" s="510" customFormat="1"/>
    <row r="142" spans="1:32" s="510" customFormat="1"/>
    <row r="143" spans="1:32" s="510" customFormat="1"/>
    <row r="144" spans="1:32"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32">
      <c r="A350" s="484">
        <f>A2</f>
        <v>0</v>
      </c>
      <c r="B350" s="484" t="s">
        <v>1757</v>
      </c>
      <c r="C350" s="484" t="s">
        <v>1757</v>
      </c>
      <c r="D350" s="484" t="s">
        <v>1757</v>
      </c>
      <c r="E350" s="484">
        <v>11111</v>
      </c>
      <c r="F350" s="484" t="s">
        <v>67</v>
      </c>
      <c r="G350" s="484">
        <f>SUM(G2:G349)</f>
        <v>0</v>
      </c>
      <c r="H350" s="484">
        <f t="shared" ref="H350:AC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508">
        <f t="shared" si="0"/>
        <v>0</v>
      </c>
      <c r="AD350" s="514">
        <v>1</v>
      </c>
      <c r="AE350" s="514">
        <v>1</v>
      </c>
      <c r="AF350" s="514">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I350"/>
  <sheetViews>
    <sheetView showGridLines="0" workbookViewId="0">
      <pane ySplit="1" topLeftCell="A2" activePane="bottomLeft" state="frozen"/>
      <selection activeCell="B3" sqref="B3:P3"/>
      <selection pane="bottomLeft" activeCell="E10" sqref="E1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1.140625" style="414" customWidth="1"/>
    <col min="6" max="6" width="16.140625" style="414" customWidth="1"/>
    <col min="7" max="7" width="14" style="414" customWidth="1"/>
    <col min="8" max="8" width="27.140625" style="414" customWidth="1"/>
    <col min="9" max="9" width="31.7109375" style="414" customWidth="1"/>
    <col min="10" max="10" width="20.5703125" style="414" customWidth="1"/>
    <col min="11" max="12" width="21.28515625" style="414" customWidth="1"/>
    <col min="13" max="13" width="37.140625" style="414" customWidth="1"/>
    <col min="14" max="20" width="23.85546875" style="414" customWidth="1"/>
    <col min="21" max="21" width="21.85546875" style="414" customWidth="1"/>
    <col min="22" max="22" width="32.42578125" style="414" customWidth="1"/>
    <col min="23" max="23" width="21.28515625" style="414" customWidth="1"/>
    <col min="24" max="25" width="22" style="414" customWidth="1"/>
    <col min="26" max="33" width="24.5703125" style="414" customWidth="1"/>
    <col min="34" max="34" width="22.5703125" style="414" customWidth="1"/>
    <col min="35" max="35" width="23.5703125" style="414" customWidth="1"/>
    <col min="36" max="36" width="31" style="414" customWidth="1"/>
    <col min="37" max="37" width="19.85546875" style="414" customWidth="1"/>
    <col min="38" max="39" width="20.5703125" style="414" customWidth="1"/>
    <col min="40" max="47" width="23.140625" style="414" customWidth="1"/>
    <col min="48" max="48" width="21.140625" style="414" customWidth="1"/>
    <col min="49" max="49" width="31.7109375" style="414" customWidth="1"/>
    <col min="50" max="50" width="20.5703125" style="414" customWidth="1"/>
    <col min="51" max="52" width="21.28515625" style="414" customWidth="1"/>
    <col min="53" max="60" width="23.85546875" style="414" customWidth="1"/>
    <col min="61" max="61" width="21.85546875" style="414" customWidth="1"/>
    <col min="62" max="62" width="19.5703125" style="414" customWidth="1"/>
    <col min="63" max="16384" width="9.140625" style="414"/>
  </cols>
  <sheetData>
    <row r="1" spans="1:61">
      <c r="A1" s="530" t="s">
        <v>154</v>
      </c>
      <c r="B1" s="530" t="s">
        <v>155</v>
      </c>
      <c r="C1" s="530" t="s">
        <v>781</v>
      </c>
      <c r="D1" s="530" t="s">
        <v>226</v>
      </c>
      <c r="E1" s="530" t="s">
        <v>782</v>
      </c>
      <c r="F1" s="530" t="s">
        <v>783</v>
      </c>
      <c r="G1" s="530" t="s">
        <v>2</v>
      </c>
      <c r="H1" s="530" t="s">
        <v>1153</v>
      </c>
      <c r="I1" s="530" t="s">
        <v>1152</v>
      </c>
      <c r="J1" s="530" t="s">
        <v>1151</v>
      </c>
      <c r="K1" s="530" t="s">
        <v>1150</v>
      </c>
      <c r="L1" s="530" t="s">
        <v>1149</v>
      </c>
      <c r="M1" s="530" t="s">
        <v>1148</v>
      </c>
      <c r="N1" s="530" t="s">
        <v>1147</v>
      </c>
      <c r="O1" s="530" t="s">
        <v>1146</v>
      </c>
      <c r="P1" s="530" t="s">
        <v>1145</v>
      </c>
      <c r="Q1" s="530" t="s">
        <v>1144</v>
      </c>
      <c r="R1" s="530" t="s">
        <v>1143</v>
      </c>
      <c r="S1" s="530" t="s">
        <v>1142</v>
      </c>
      <c r="T1" s="530" t="s">
        <v>1141</v>
      </c>
      <c r="U1" s="530" t="s">
        <v>1140</v>
      </c>
      <c r="V1" s="530" t="s">
        <v>1139</v>
      </c>
      <c r="W1" s="530" t="s">
        <v>1138</v>
      </c>
      <c r="X1" s="530" t="s">
        <v>1137</v>
      </c>
      <c r="Y1" s="530" t="s">
        <v>1136</v>
      </c>
      <c r="Z1" s="530" t="s">
        <v>1135</v>
      </c>
      <c r="AA1" s="530" t="s">
        <v>1134</v>
      </c>
      <c r="AB1" s="530" t="s">
        <v>1133</v>
      </c>
      <c r="AC1" s="530" t="s">
        <v>1132</v>
      </c>
      <c r="AD1" s="530" t="s">
        <v>1131</v>
      </c>
      <c r="AE1" s="530" t="s">
        <v>1130</v>
      </c>
      <c r="AF1" s="530" t="s">
        <v>1129</v>
      </c>
      <c r="AG1" s="530" t="s">
        <v>1128</v>
      </c>
      <c r="AH1" s="530" t="s">
        <v>1127</v>
      </c>
      <c r="AI1" s="530" t="s">
        <v>1126</v>
      </c>
      <c r="AJ1" s="530" t="s">
        <v>1125</v>
      </c>
      <c r="AK1" s="530" t="s">
        <v>1124</v>
      </c>
      <c r="AL1" s="530" t="s">
        <v>1123</v>
      </c>
      <c r="AM1" s="530" t="s">
        <v>1122</v>
      </c>
      <c r="AN1" s="530" t="s">
        <v>1121</v>
      </c>
      <c r="AO1" s="530" t="s">
        <v>1120</v>
      </c>
      <c r="AP1" s="530" t="s">
        <v>1119</v>
      </c>
      <c r="AQ1" s="530" t="s">
        <v>1118</v>
      </c>
      <c r="AR1" s="530" t="s">
        <v>1117</v>
      </c>
      <c r="AS1" s="530" t="s">
        <v>1116</v>
      </c>
      <c r="AT1" s="530" t="s">
        <v>1115</v>
      </c>
      <c r="AU1" s="530" t="s">
        <v>1114</v>
      </c>
      <c r="AV1" s="530" t="s">
        <v>1113</v>
      </c>
      <c r="AW1" s="530" t="s">
        <v>1112</v>
      </c>
      <c r="AX1" s="530" t="s">
        <v>1111</v>
      </c>
      <c r="AY1" s="530" t="s">
        <v>1110</v>
      </c>
      <c r="AZ1" s="530" t="s">
        <v>1109</v>
      </c>
      <c r="BA1" s="530" t="s">
        <v>1108</v>
      </c>
      <c r="BB1" s="530" t="s">
        <v>1107</v>
      </c>
      <c r="BC1" s="530" t="s">
        <v>1106</v>
      </c>
      <c r="BD1" s="530" t="s">
        <v>1105</v>
      </c>
      <c r="BE1" s="530" t="s">
        <v>1104</v>
      </c>
      <c r="BF1" s="530" t="s">
        <v>1103</v>
      </c>
      <c r="BG1" s="530" t="s">
        <v>1102</v>
      </c>
      <c r="BH1" s="530" t="s">
        <v>1101</v>
      </c>
      <c r="BI1" s="531" t="s">
        <v>1100</v>
      </c>
    </row>
    <row r="2" spans="1:61"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row>
    <row r="4" spans="1:61"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row>
    <row r="6" spans="1:61"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row>
    <row r="8" spans="1:61"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row>
    <row r="9" spans="1:61"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row>
    <row r="10" spans="1:61"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row>
    <row r="11" spans="1:61"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row>
    <row r="12" spans="1:61"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row>
    <row r="13" spans="1:61"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row>
    <row r="14" spans="1:61"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row>
    <row r="15" spans="1:61"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row>
    <row r="16" spans="1:61"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row>
    <row r="17" spans="1:61"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row>
    <row r="18" spans="1:61"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row>
    <row r="19" spans="1:61"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row>
    <row r="20" spans="1:61"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row>
    <row r="21" spans="1:61"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row>
    <row r="22" spans="1:61"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row>
    <row r="23" spans="1:61"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row>
    <row r="24" spans="1:61"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row>
    <row r="25" spans="1:61"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row>
    <row r="26" spans="1:61"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row>
    <row r="27" spans="1:61"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row>
    <row r="28" spans="1:61"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row>
    <row r="29" spans="1:61"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row>
    <row r="30" spans="1:61"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row>
    <row r="31" spans="1:61"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row>
    <row r="32" spans="1:61"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row>
    <row r="33" spans="1:61"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row>
    <row r="34" spans="1:61"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row>
    <row r="35" spans="1:61"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row>
    <row r="36" spans="1:61"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row>
    <row r="37" spans="1:61"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row>
    <row r="38" spans="1:61"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row>
    <row r="39" spans="1:61"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row>
    <row r="40" spans="1:61"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row>
    <row r="41" spans="1:61"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row>
    <row r="42" spans="1:61"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row>
    <row r="43" spans="1:61"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row>
    <row r="44" spans="1:61"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row>
    <row r="45" spans="1:61"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row>
    <row r="46" spans="1:61"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row>
    <row r="47" spans="1:61"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row>
    <row r="48" spans="1:61"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row>
    <row r="49" spans="1:61"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row>
    <row r="50" spans="1:61"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row>
    <row r="51" spans="1:61"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row>
    <row r="52" spans="1:61"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row>
    <row r="53" spans="1:61"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row>
    <row r="54" spans="1:61"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row>
    <row r="55" spans="1:61"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row>
    <row r="56" spans="1:61"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row>
    <row r="57" spans="1:61"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row>
    <row r="58" spans="1:61"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row>
    <row r="59" spans="1:61"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row>
    <row r="60" spans="1:61"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row>
    <row r="61" spans="1:61"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row>
    <row r="62" spans="1:61"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row>
    <row r="63" spans="1:61"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row>
    <row r="64" spans="1:61"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row>
    <row r="65" spans="1:61"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row>
    <row r="66" spans="1:61"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row>
    <row r="67" spans="1:61"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row>
    <row r="68" spans="1:61"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row>
    <row r="69" spans="1:61"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row>
    <row r="70" spans="1:61"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row>
    <row r="71" spans="1:61"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row>
    <row r="72" spans="1:61"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row>
    <row r="73" spans="1:61"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row>
    <row r="74" spans="1:61"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row>
    <row r="75" spans="1:61"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row>
    <row r="76" spans="1:61"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row>
    <row r="77" spans="1:61"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row>
    <row r="78" spans="1:61"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row>
    <row r="79" spans="1:61"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row>
    <row r="80" spans="1:61"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row>
    <row r="81" spans="1:61"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row>
    <row r="82" spans="1:61" s="510" customFormat="1"/>
    <row r="83" spans="1:61" s="510" customFormat="1"/>
    <row r="84" spans="1:61" s="510" customFormat="1"/>
    <row r="85" spans="1:61" s="510" customFormat="1"/>
    <row r="86" spans="1:61" s="510" customFormat="1"/>
    <row r="87" spans="1:61" s="510" customFormat="1"/>
    <row r="88" spans="1:61" s="510" customFormat="1"/>
    <row r="89" spans="1:61" s="510" customFormat="1"/>
    <row r="90" spans="1:61" s="510" customFormat="1"/>
    <row r="91" spans="1:61" s="510" customFormat="1"/>
    <row r="92" spans="1:61" s="510" customFormat="1"/>
    <row r="93" spans="1:61" s="510" customFormat="1"/>
    <row r="94" spans="1:61" s="510" customFormat="1"/>
    <row r="95" spans="1:61" s="510" customFormat="1"/>
    <row r="96" spans="1:61"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1">
      <c r="A350" s="484">
        <f>A2</f>
        <v>0</v>
      </c>
      <c r="B350" s="484" t="s">
        <v>1757</v>
      </c>
      <c r="C350" s="484" t="s">
        <v>1757</v>
      </c>
      <c r="D350" s="484" t="s">
        <v>1757</v>
      </c>
      <c r="E350" s="484">
        <v>11111</v>
      </c>
      <c r="F350" s="484" t="s">
        <v>67</v>
      </c>
      <c r="G350" s="484">
        <f>SUM(G2:G349)</f>
        <v>0</v>
      </c>
      <c r="H350" s="484">
        <f t="shared" ref="H350:BI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5"/>
  <cols>
    <col min="1" max="1" width="19.85546875" style="490" bestFit="1" customWidth="1"/>
    <col min="2" max="2" width="9.28515625" style="490" bestFit="1" customWidth="1"/>
    <col min="3" max="3" width="16.42578125" style="490" bestFit="1" customWidth="1"/>
    <col min="4" max="4" width="34" style="490" customWidth="1"/>
    <col min="5" max="5" width="9.28515625" style="490" bestFit="1" customWidth="1"/>
    <col min="6" max="6" width="14.28515625" style="490" bestFit="1" customWidth="1"/>
    <col min="7" max="7" width="12.140625" style="490" bestFit="1" customWidth="1"/>
    <col min="8" max="8" width="42" style="490" bestFit="1" customWidth="1"/>
    <col min="9" max="9" width="32.5703125" style="490" bestFit="1" customWidth="1"/>
    <col min="10" max="10" width="32" style="490" bestFit="1" customWidth="1"/>
    <col min="11" max="11" width="42.7109375" style="490" bestFit="1" customWidth="1"/>
    <col min="12" max="12" width="33.140625" style="490" bestFit="1" customWidth="1"/>
    <col min="13" max="13" width="32.5703125" style="490" bestFit="1" customWidth="1"/>
    <col min="14" max="14" width="39" style="490" bestFit="1" customWidth="1"/>
    <col min="15" max="15" width="29.5703125" style="490" bestFit="1" customWidth="1"/>
    <col min="16" max="16" width="28.85546875" style="490" bestFit="1" customWidth="1"/>
    <col min="17" max="17" width="23" style="490" bestFit="1" customWidth="1"/>
    <col min="18" max="18" width="30" style="490" bestFit="1" customWidth="1"/>
    <col min="19" max="19" width="29.42578125" style="490" bestFit="1" customWidth="1"/>
    <col min="20" max="20" width="14.42578125" style="490" bestFit="1" customWidth="1"/>
    <col min="21" max="21" width="39.140625" style="490" bestFit="1" customWidth="1"/>
    <col min="22" max="22" width="34" style="490" bestFit="1" customWidth="1"/>
    <col min="23" max="23" width="29" style="490" bestFit="1" customWidth="1"/>
    <col min="24" max="24" width="39.7109375" style="490" bestFit="1" customWidth="1"/>
    <col min="25" max="25" width="30.28515625" style="490" bestFit="1" customWidth="1"/>
    <col min="26" max="26" width="29.7109375" style="490" bestFit="1" customWidth="1"/>
    <col min="27" max="27" width="38.140625" style="490" bestFit="1" customWidth="1"/>
    <col min="28" max="28" width="49.85546875" style="490" bestFit="1" customWidth="1"/>
    <col min="29" max="29" width="28" style="490" bestFit="1" customWidth="1"/>
    <col min="30" max="30" width="38.7109375" style="490" bestFit="1" customWidth="1"/>
    <col min="31" max="31" width="29.28515625" style="490" bestFit="1" customWidth="1"/>
    <col min="32" max="32" width="28.7109375" style="490" bestFit="1" customWidth="1"/>
    <col min="33" max="33" width="55.5703125" style="490" bestFit="1" customWidth="1"/>
    <col min="34" max="34" width="46" style="490" bestFit="1" customWidth="1"/>
    <col min="35" max="35" width="45.42578125" style="490" bestFit="1" customWidth="1"/>
    <col min="36" max="36" width="56.140625" style="490" bestFit="1" customWidth="1"/>
    <col min="37" max="37" width="46.7109375" style="490" bestFit="1" customWidth="1"/>
    <col min="38" max="38" width="46" style="490" bestFit="1" customWidth="1"/>
    <col min="39" max="39" width="54" style="490" bestFit="1" customWidth="1"/>
    <col min="40" max="40" width="44.42578125" style="490" bestFit="1" customWidth="1"/>
    <col min="41" max="41" width="43.85546875" style="490" bestFit="1" customWidth="1"/>
    <col min="42" max="42" width="54.5703125" style="490" bestFit="1" customWidth="1"/>
    <col min="43" max="43" width="45" style="490" bestFit="1" customWidth="1"/>
    <col min="44" max="44" width="44.42578125" style="490" bestFit="1" customWidth="1"/>
    <col min="45" max="45" width="102.28515625" style="490" bestFit="1" customWidth="1"/>
    <col min="46" max="46" width="13" style="490" bestFit="1" customWidth="1"/>
    <col min="47" max="47" width="30" style="490" bestFit="1" customWidth="1"/>
    <col min="48" max="48" width="18.42578125" style="490" bestFit="1" customWidth="1"/>
    <col min="49" max="49" width="112" style="490" bestFit="1" customWidth="1"/>
    <col min="50" max="50" width="18.28515625" style="490" bestFit="1" customWidth="1"/>
    <col min="51" max="51" width="18.140625" style="490" bestFit="1" customWidth="1"/>
    <col min="52" max="52" width="21" style="490" bestFit="1" customWidth="1"/>
    <col min="53" max="53" width="19.5703125" style="490" customWidth="1"/>
    <col min="54" max="16384" width="9" style="490"/>
  </cols>
  <sheetData>
    <row r="1" spans="1:52" ht="29.25">
      <c r="A1" s="559" t="s">
        <v>154</v>
      </c>
      <c r="B1" s="559" t="s">
        <v>155</v>
      </c>
      <c r="C1" s="559" t="s">
        <v>781</v>
      </c>
      <c r="D1" s="559" t="s">
        <v>226</v>
      </c>
      <c r="E1" s="559" t="s">
        <v>782</v>
      </c>
      <c r="F1" s="559" t="s">
        <v>783</v>
      </c>
      <c r="G1" s="559" t="s">
        <v>2</v>
      </c>
      <c r="H1" s="559" t="s">
        <v>1686</v>
      </c>
      <c r="I1" s="559" t="s">
        <v>1685</v>
      </c>
      <c r="J1" s="559" t="s">
        <v>1684</v>
      </c>
      <c r="K1" s="559" t="s">
        <v>1683</v>
      </c>
      <c r="L1" s="559" t="s">
        <v>1682</v>
      </c>
      <c r="M1" s="559" t="s">
        <v>1681</v>
      </c>
      <c r="N1" s="559" t="s">
        <v>1680</v>
      </c>
      <c r="O1" s="559" t="s">
        <v>1679</v>
      </c>
      <c r="P1" s="559" t="s">
        <v>1678</v>
      </c>
      <c r="Q1" s="559" t="s">
        <v>1677</v>
      </c>
      <c r="R1" s="559" t="s">
        <v>1676</v>
      </c>
      <c r="S1" s="559" t="s">
        <v>1675</v>
      </c>
      <c r="T1" s="559" t="s">
        <v>55</v>
      </c>
      <c r="U1" s="559" t="s">
        <v>1674</v>
      </c>
      <c r="V1" s="559" t="s">
        <v>1673</v>
      </c>
      <c r="W1" s="559" t="s">
        <v>1672</v>
      </c>
      <c r="X1" s="559" t="s">
        <v>1671</v>
      </c>
      <c r="Y1" s="559" t="s">
        <v>1670</v>
      </c>
      <c r="Z1" s="559" t="s">
        <v>1669</v>
      </c>
      <c r="AA1" s="559" t="s">
        <v>1668</v>
      </c>
      <c r="AB1" s="559" t="s">
        <v>1667</v>
      </c>
      <c r="AC1" s="559" t="s">
        <v>1666</v>
      </c>
      <c r="AD1" s="559" t="s">
        <v>1665</v>
      </c>
      <c r="AE1" s="559" t="s">
        <v>1664</v>
      </c>
      <c r="AF1" s="559" t="s">
        <v>1663</v>
      </c>
      <c r="AG1" s="559" t="s">
        <v>1662</v>
      </c>
      <c r="AH1" s="559" t="s">
        <v>1661</v>
      </c>
      <c r="AI1" s="559" t="s">
        <v>1660</v>
      </c>
      <c r="AJ1" s="559" t="s">
        <v>1659</v>
      </c>
      <c r="AK1" s="559" t="s">
        <v>1658</v>
      </c>
      <c r="AL1" s="559" t="s">
        <v>1657</v>
      </c>
      <c r="AM1" s="559" t="s">
        <v>1656</v>
      </c>
      <c r="AN1" s="559" t="s">
        <v>1655</v>
      </c>
      <c r="AO1" s="559" t="s">
        <v>1654</v>
      </c>
      <c r="AP1" s="559" t="s">
        <v>1653</v>
      </c>
      <c r="AQ1" s="559" t="s">
        <v>1652</v>
      </c>
      <c r="AR1" s="559" t="s">
        <v>1651</v>
      </c>
      <c r="AS1" s="559" t="s">
        <v>939</v>
      </c>
      <c r="AT1" s="559" t="s">
        <v>940</v>
      </c>
      <c r="AU1" s="559" t="s">
        <v>1650</v>
      </c>
      <c r="AV1" s="559" t="s">
        <v>942</v>
      </c>
      <c r="AW1" s="559" t="s">
        <v>944</v>
      </c>
      <c r="AX1" s="559" t="s">
        <v>1621</v>
      </c>
      <c r="AY1" s="559" t="s">
        <v>1620</v>
      </c>
      <c r="AZ1" s="559" t="s">
        <v>1619</v>
      </c>
    </row>
    <row r="2" spans="1:52" s="510" customFormat="1">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row>
    <row r="3" spans="1:52" s="510"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row>
    <row r="4" spans="1:52" s="510" customFormat="1">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row>
    <row r="5" spans="1:52" s="510"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row>
    <row r="6" spans="1:52" s="510" customFormat="1">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row>
    <row r="7" spans="1:52" s="510"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row>
    <row r="8" spans="1:52" s="510" customFormat="1">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row>
    <row r="9" spans="1:52" s="510"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row>
    <row r="10" spans="1:52" s="510" customFormat="1">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row>
    <row r="11" spans="1:52" s="510"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row>
    <row r="12" spans="1:52" s="510" customFormat="1">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row>
    <row r="13" spans="1:52" s="510"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row>
    <row r="14" spans="1:52" s="510" customFormat="1">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row>
    <row r="15" spans="1:52" s="510"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row>
    <row r="16" spans="1:52" s="510" customFormat="1">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row>
    <row r="17" spans="1:52" s="510"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row>
    <row r="18" spans="1:52" s="510" customFormat="1">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row>
    <row r="19" spans="1:52" s="510"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row>
    <row r="20" spans="1:52" s="510" customFormat="1">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row>
    <row r="21" spans="1:52" s="510"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row>
    <row r="22" spans="1:52" s="510" customFormat="1">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row>
    <row r="23" spans="1:52" s="510"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row>
    <row r="24" spans="1:52" s="510" customFormat="1">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row>
    <row r="25" spans="1:52" s="510"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row>
    <row r="26" spans="1:52" s="510" customFormat="1">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row>
    <row r="27" spans="1:52" s="510"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row>
    <row r="28" spans="1:52" s="510" customFormat="1">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row>
    <row r="29" spans="1:52" s="510"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row>
    <row r="30" spans="1:52" s="510" customFormat="1">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row>
    <row r="31" spans="1:52" s="510"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row>
    <row r="32" spans="1:52" s="510" customFormat="1">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row>
    <row r="33" spans="1:52" s="510"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row>
    <row r="34" spans="1:52" s="510" customFormat="1">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row>
    <row r="35" spans="1:52" s="510"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row>
    <row r="36" spans="1:52" s="510" customFormat="1">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row>
    <row r="37" spans="1:52" s="510"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row>
    <row r="38" spans="1:52" s="510" customFormat="1">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row>
    <row r="39" spans="1:52" s="510"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row>
    <row r="40" spans="1:52" s="510" customFormat="1">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row>
    <row r="41" spans="1:52" s="510"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row>
    <row r="42" spans="1:52" s="510" customFormat="1">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row>
    <row r="43" spans="1:52" s="510"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row>
    <row r="44" spans="1:52" s="510" customFormat="1">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row>
    <row r="45" spans="1:52" s="510"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row>
    <row r="46" spans="1:52" s="510" customFormat="1">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row>
    <row r="47" spans="1:52" s="510"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row>
    <row r="48" spans="1:52" s="510" customFormat="1">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row>
    <row r="49" spans="1:52" s="510"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row>
    <row r="50" spans="1:52" s="510" customFormat="1">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row>
    <row r="51" spans="1:52" s="510"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row>
    <row r="52" spans="1:52" s="510" customFormat="1">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row>
    <row r="53" spans="1:52" s="510"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row>
    <row r="54" spans="1:52" s="510" customFormat="1">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row>
    <row r="55" spans="1:52" s="510"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row>
    <row r="56" spans="1:52" s="510" customFormat="1">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row>
    <row r="57" spans="1:52" s="510"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row>
    <row r="58" spans="1:52" s="510" customFormat="1">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row>
    <row r="59" spans="1:52" s="510"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row>
    <row r="60" spans="1:52" s="510" customFormat="1">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row>
    <row r="61" spans="1:52" s="510"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row>
    <row r="62" spans="1:52" s="510" customFormat="1">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row>
    <row r="63" spans="1:52" s="510"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row>
    <row r="64" spans="1:52" s="510" customFormat="1">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row>
    <row r="65" spans="1:52" s="510"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row>
    <row r="66" spans="1:52" s="510" customFormat="1">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row>
    <row r="67" spans="1:52" s="510"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row>
    <row r="68" spans="1:52" s="510" customFormat="1">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row>
    <row r="69" spans="1:52" s="510"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row>
    <row r="70" spans="1:52" s="510" customFormat="1">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row>
    <row r="71" spans="1:52" s="510"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row>
    <row r="72" spans="1:52" s="510" customFormat="1">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row>
    <row r="73" spans="1:52" s="510"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row>
    <row r="74" spans="1:52" s="510" customFormat="1">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row>
    <row r="75" spans="1:52" s="510"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row>
    <row r="76" spans="1:52" s="510" customFormat="1">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row>
    <row r="77" spans="1:52" s="510"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row>
    <row r="78" spans="1:52" s="510" customFormat="1">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row>
    <row r="79" spans="1:52" s="510"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row>
    <row r="80" spans="1:52" s="510" customFormat="1">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row>
    <row r="81" spans="1:52" s="510"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row>
    <row r="82" spans="1:52" s="510" customFormat="1">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row>
    <row r="83" spans="1:52" s="510"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row>
    <row r="84" spans="1:52" s="510" customFormat="1">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row>
    <row r="85" spans="1:52" s="510"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row>
    <row r="86" spans="1:52" s="510" customFormat="1">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row>
    <row r="87" spans="1:52" s="510"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row>
    <row r="88" spans="1:52" s="510" customFormat="1">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row>
    <row r="89" spans="1:52" s="510" customFormat="1">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row>
    <row r="90" spans="1:52" s="510" customFormat="1">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row>
    <row r="91" spans="1:52" s="510" customFormat="1">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row>
    <row r="92" spans="1:52" s="510" customFormat="1">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row>
    <row r="93" spans="1:52" s="510" customFormat="1">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c r="AG93" s="564"/>
      <c r="AH93" s="564"/>
      <c r="AI93" s="564"/>
      <c r="AJ93" s="564"/>
      <c r="AK93" s="564"/>
      <c r="AL93" s="564"/>
      <c r="AM93" s="564"/>
      <c r="AN93" s="564"/>
      <c r="AO93" s="564"/>
      <c r="AP93" s="564"/>
      <c r="AQ93" s="564"/>
      <c r="AR93" s="564"/>
      <c r="AS93" s="564"/>
      <c r="AT93" s="564"/>
      <c r="AU93" s="564"/>
      <c r="AV93" s="564"/>
      <c r="AW93" s="564"/>
      <c r="AX93" s="564"/>
      <c r="AY93" s="564"/>
      <c r="AZ93" s="564"/>
    </row>
    <row r="94" spans="1:52" s="510" customFormat="1">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row>
    <row r="95" spans="1:52" s="510" customFormat="1">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c r="AG95" s="564"/>
      <c r="AH95" s="564"/>
      <c r="AI95" s="564"/>
      <c r="AJ95" s="564"/>
      <c r="AK95" s="564"/>
      <c r="AL95" s="564"/>
      <c r="AM95" s="564"/>
      <c r="AN95" s="564"/>
      <c r="AO95" s="564"/>
      <c r="AP95" s="564"/>
      <c r="AQ95" s="564"/>
      <c r="AR95" s="564"/>
      <c r="AS95" s="564"/>
      <c r="AT95" s="564"/>
      <c r="AU95" s="564"/>
      <c r="AV95" s="564"/>
      <c r="AW95" s="564"/>
      <c r="AX95" s="564"/>
      <c r="AY95" s="564"/>
      <c r="AZ95" s="564"/>
    </row>
    <row r="96" spans="1:52" s="510" customFormat="1">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row>
    <row r="97" spans="1:52" s="510" customFormat="1">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c r="AG97" s="564"/>
      <c r="AH97" s="564"/>
      <c r="AI97" s="564"/>
      <c r="AJ97" s="564"/>
      <c r="AK97" s="564"/>
      <c r="AL97" s="564"/>
      <c r="AM97" s="564"/>
      <c r="AN97" s="564"/>
      <c r="AO97" s="564"/>
      <c r="AP97" s="564"/>
      <c r="AQ97" s="564"/>
      <c r="AR97" s="564"/>
      <c r="AS97" s="564"/>
      <c r="AT97" s="564"/>
      <c r="AU97" s="564"/>
      <c r="AV97" s="564"/>
      <c r="AW97" s="564"/>
      <c r="AX97" s="564"/>
      <c r="AY97" s="564"/>
      <c r="AZ97" s="564"/>
    </row>
    <row r="98" spans="1:52" s="510" customFormat="1">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row>
    <row r="99" spans="1:52" s="510" customFormat="1">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c r="AG99" s="564"/>
      <c r="AH99" s="564"/>
      <c r="AI99" s="564"/>
      <c r="AJ99" s="564"/>
      <c r="AK99" s="564"/>
      <c r="AL99" s="564"/>
      <c r="AM99" s="564"/>
      <c r="AN99" s="564"/>
      <c r="AO99" s="564"/>
      <c r="AP99" s="564"/>
      <c r="AQ99" s="564"/>
      <c r="AR99" s="564"/>
      <c r="AS99" s="564"/>
      <c r="AT99" s="564"/>
      <c r="AU99" s="564"/>
      <c r="AV99" s="564"/>
      <c r="AW99" s="564"/>
      <c r="AX99" s="564"/>
      <c r="AY99" s="564"/>
      <c r="AZ99" s="564"/>
    </row>
    <row r="100" spans="1:52" s="510" customFormat="1">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row>
    <row r="101" spans="1:52" s="510" customFormat="1">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c r="AG101" s="564"/>
      <c r="AH101" s="564"/>
      <c r="AI101" s="564"/>
      <c r="AJ101" s="564"/>
      <c r="AK101" s="564"/>
      <c r="AL101" s="564"/>
      <c r="AM101" s="564"/>
      <c r="AN101" s="564"/>
      <c r="AO101" s="564"/>
      <c r="AP101" s="564"/>
      <c r="AQ101" s="564"/>
      <c r="AR101" s="564"/>
      <c r="AS101" s="564"/>
      <c r="AT101" s="564"/>
      <c r="AU101" s="564"/>
      <c r="AV101" s="564"/>
      <c r="AW101" s="564"/>
      <c r="AX101" s="564"/>
      <c r="AY101" s="564"/>
      <c r="AZ101" s="564"/>
    </row>
    <row r="102" spans="1:52" s="510" customFormat="1">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row>
    <row r="103" spans="1:52" s="510" customFormat="1">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c r="AG103" s="564"/>
      <c r="AH103" s="564"/>
      <c r="AI103" s="564"/>
      <c r="AJ103" s="564"/>
      <c r="AK103" s="564"/>
      <c r="AL103" s="564"/>
      <c r="AM103" s="564"/>
      <c r="AN103" s="564"/>
      <c r="AO103" s="564"/>
      <c r="AP103" s="564"/>
      <c r="AQ103" s="564"/>
      <c r="AR103" s="564"/>
      <c r="AS103" s="564"/>
      <c r="AT103" s="564"/>
      <c r="AU103" s="564"/>
      <c r="AV103" s="564"/>
      <c r="AW103" s="564"/>
      <c r="AX103" s="564"/>
      <c r="AY103" s="564"/>
      <c r="AZ103" s="564"/>
    </row>
    <row r="104" spans="1:52" s="510" customFormat="1">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row>
    <row r="105" spans="1:52" s="510" customFormat="1">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c r="AG105" s="564"/>
      <c r="AH105" s="564"/>
      <c r="AI105" s="564"/>
      <c r="AJ105" s="564"/>
      <c r="AK105" s="564"/>
      <c r="AL105" s="564"/>
      <c r="AM105" s="564"/>
      <c r="AN105" s="564"/>
      <c r="AO105" s="564"/>
      <c r="AP105" s="564"/>
      <c r="AQ105" s="564"/>
      <c r="AR105" s="564"/>
      <c r="AS105" s="564"/>
      <c r="AT105" s="564"/>
      <c r="AU105" s="564"/>
      <c r="AV105" s="564"/>
      <c r="AW105" s="564"/>
      <c r="AX105" s="564"/>
      <c r="AY105" s="564"/>
      <c r="AZ105" s="564"/>
    </row>
    <row r="106" spans="1:52" s="510" customFormat="1">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row>
    <row r="107" spans="1:52" s="510" customFormat="1">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c r="AG107" s="564"/>
      <c r="AH107" s="564"/>
      <c r="AI107" s="564"/>
      <c r="AJ107" s="564"/>
      <c r="AK107" s="564"/>
      <c r="AL107" s="564"/>
      <c r="AM107" s="564"/>
      <c r="AN107" s="564"/>
      <c r="AO107" s="564"/>
      <c r="AP107" s="564"/>
      <c r="AQ107" s="564"/>
      <c r="AR107" s="564"/>
      <c r="AS107" s="564"/>
      <c r="AT107" s="564"/>
      <c r="AU107" s="564"/>
      <c r="AV107" s="564"/>
      <c r="AW107" s="564"/>
      <c r="AX107" s="564"/>
      <c r="AY107" s="564"/>
      <c r="AZ107" s="564"/>
    </row>
    <row r="108" spans="1:52" s="510" customFormat="1">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row>
    <row r="109" spans="1:52" s="510" customFormat="1">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c r="AG109" s="564"/>
      <c r="AH109" s="564"/>
      <c r="AI109" s="564"/>
      <c r="AJ109" s="564"/>
      <c r="AK109" s="564"/>
      <c r="AL109" s="564"/>
      <c r="AM109" s="564"/>
      <c r="AN109" s="564"/>
      <c r="AO109" s="564"/>
      <c r="AP109" s="564"/>
      <c r="AQ109" s="564"/>
      <c r="AR109" s="564"/>
      <c r="AS109" s="564"/>
      <c r="AT109" s="564"/>
      <c r="AU109" s="564"/>
      <c r="AV109" s="564"/>
      <c r="AW109" s="564"/>
      <c r="AX109" s="564"/>
      <c r="AY109" s="564"/>
      <c r="AZ109" s="564"/>
    </row>
    <row r="110" spans="1:52" s="510" customFormat="1">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row>
    <row r="111" spans="1:52" s="510" customFormat="1">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c r="AG111" s="564"/>
      <c r="AH111" s="564"/>
      <c r="AI111" s="564"/>
      <c r="AJ111" s="564"/>
      <c r="AK111" s="564"/>
      <c r="AL111" s="564"/>
      <c r="AM111" s="564"/>
      <c r="AN111" s="564"/>
      <c r="AO111" s="564"/>
      <c r="AP111" s="564"/>
      <c r="AQ111" s="564"/>
      <c r="AR111" s="564"/>
      <c r="AS111" s="564"/>
      <c r="AT111" s="564"/>
      <c r="AU111" s="564"/>
      <c r="AV111" s="564"/>
      <c r="AW111" s="564"/>
      <c r="AX111" s="564"/>
      <c r="AY111" s="564"/>
      <c r="AZ111" s="564"/>
    </row>
    <row r="112" spans="1:52" s="510" customFormat="1">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row>
    <row r="113" spans="1:52" s="510" customFormat="1">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c r="AG113" s="564"/>
      <c r="AH113" s="564"/>
      <c r="AI113" s="564"/>
      <c r="AJ113" s="564"/>
      <c r="AK113" s="564"/>
      <c r="AL113" s="564"/>
      <c r="AM113" s="564"/>
      <c r="AN113" s="564"/>
      <c r="AO113" s="564"/>
      <c r="AP113" s="564"/>
      <c r="AQ113" s="564"/>
      <c r="AR113" s="564"/>
      <c r="AS113" s="564"/>
      <c r="AT113" s="564"/>
      <c r="AU113" s="564"/>
      <c r="AV113" s="564"/>
      <c r="AW113" s="564"/>
      <c r="AX113" s="564"/>
      <c r="AY113" s="564"/>
      <c r="AZ113" s="564"/>
    </row>
    <row r="114" spans="1:52" s="510" customFormat="1">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row>
    <row r="115" spans="1:52" s="510" customFormat="1">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row>
    <row r="116" spans="1:52" s="510" customFormat="1">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row>
    <row r="117" spans="1:52" s="510" customFormat="1">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c r="AG117" s="564"/>
      <c r="AH117" s="564"/>
      <c r="AI117" s="564"/>
      <c r="AJ117" s="564"/>
      <c r="AK117" s="564"/>
      <c r="AL117" s="564"/>
      <c r="AM117" s="564"/>
      <c r="AN117" s="564"/>
      <c r="AO117" s="564"/>
      <c r="AP117" s="564"/>
      <c r="AQ117" s="564"/>
      <c r="AR117" s="564"/>
      <c r="AS117" s="564"/>
      <c r="AT117" s="564"/>
      <c r="AU117" s="564"/>
      <c r="AV117" s="564"/>
      <c r="AW117" s="564"/>
      <c r="AX117" s="564"/>
      <c r="AY117" s="564"/>
      <c r="AZ117" s="564"/>
    </row>
    <row r="118" spans="1:52" s="510" customFormat="1">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row>
    <row r="119" spans="1:52" s="510" customFormat="1">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c r="AG119" s="564"/>
      <c r="AH119" s="564"/>
      <c r="AI119" s="564"/>
      <c r="AJ119" s="564"/>
      <c r="AK119" s="564"/>
      <c r="AL119" s="564"/>
      <c r="AM119" s="564"/>
      <c r="AN119" s="564"/>
      <c r="AO119" s="564"/>
      <c r="AP119" s="564"/>
      <c r="AQ119" s="564"/>
      <c r="AR119" s="564"/>
      <c r="AS119" s="564"/>
      <c r="AT119" s="564"/>
      <c r="AU119" s="564"/>
      <c r="AV119" s="564"/>
      <c r="AW119" s="564"/>
      <c r="AX119" s="564"/>
      <c r="AY119" s="564"/>
      <c r="AZ119" s="564"/>
    </row>
    <row r="120" spans="1:52" s="510" customFormat="1">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row>
    <row r="121" spans="1:52" s="510" customFormat="1">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c r="AG121" s="564"/>
      <c r="AH121" s="564"/>
      <c r="AI121" s="564"/>
      <c r="AJ121" s="564"/>
      <c r="AK121" s="564"/>
      <c r="AL121" s="564"/>
      <c r="AM121" s="564"/>
      <c r="AN121" s="564"/>
      <c r="AO121" s="564"/>
      <c r="AP121" s="564"/>
      <c r="AQ121" s="564"/>
      <c r="AR121" s="564"/>
      <c r="AS121" s="564"/>
      <c r="AT121" s="564"/>
      <c r="AU121" s="564"/>
      <c r="AV121" s="564"/>
      <c r="AW121" s="564"/>
      <c r="AX121" s="564"/>
      <c r="AY121" s="564"/>
      <c r="AZ121" s="564"/>
    </row>
    <row r="122" spans="1:52" s="510" customFormat="1">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row>
    <row r="123" spans="1:52" s="510" customFormat="1">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c r="AG123" s="564"/>
      <c r="AH123" s="564"/>
      <c r="AI123" s="564"/>
      <c r="AJ123" s="564"/>
      <c r="AK123" s="564"/>
      <c r="AL123" s="564"/>
      <c r="AM123" s="564"/>
      <c r="AN123" s="564"/>
      <c r="AO123" s="564"/>
      <c r="AP123" s="564"/>
      <c r="AQ123" s="564"/>
      <c r="AR123" s="564"/>
      <c r="AS123" s="564"/>
      <c r="AT123" s="564"/>
      <c r="AU123" s="564"/>
      <c r="AV123" s="564"/>
      <c r="AW123" s="564"/>
      <c r="AX123" s="564"/>
      <c r="AY123" s="564"/>
      <c r="AZ123" s="564"/>
    </row>
    <row r="124" spans="1:52" s="510" customFormat="1">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row>
    <row r="125" spans="1:52" s="510" customFormat="1">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c r="AG125" s="564"/>
      <c r="AH125" s="564"/>
      <c r="AI125" s="564"/>
      <c r="AJ125" s="564"/>
      <c r="AK125" s="564"/>
      <c r="AL125" s="564"/>
      <c r="AM125" s="564"/>
      <c r="AN125" s="564"/>
      <c r="AO125" s="564"/>
      <c r="AP125" s="564"/>
      <c r="AQ125" s="564"/>
      <c r="AR125" s="564"/>
      <c r="AS125" s="564"/>
      <c r="AT125" s="564"/>
      <c r="AU125" s="564"/>
      <c r="AV125" s="564"/>
      <c r="AW125" s="564"/>
      <c r="AX125" s="564"/>
      <c r="AY125" s="564"/>
      <c r="AZ125" s="564"/>
    </row>
    <row r="126" spans="1:52" s="510" customFormat="1">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row>
    <row r="127" spans="1:52" s="510" customFormat="1">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c r="AG127" s="564"/>
      <c r="AH127" s="564"/>
      <c r="AI127" s="564"/>
      <c r="AJ127" s="564"/>
      <c r="AK127" s="564"/>
      <c r="AL127" s="564"/>
      <c r="AM127" s="564"/>
      <c r="AN127" s="564"/>
      <c r="AO127" s="564"/>
      <c r="AP127" s="564"/>
      <c r="AQ127" s="564"/>
      <c r="AR127" s="564"/>
      <c r="AS127" s="564"/>
      <c r="AT127" s="564"/>
      <c r="AU127" s="564"/>
      <c r="AV127" s="564"/>
      <c r="AW127" s="564"/>
      <c r="AX127" s="564"/>
      <c r="AY127" s="564"/>
      <c r="AZ127" s="564"/>
    </row>
    <row r="128" spans="1:52" s="510" customFormat="1">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row>
    <row r="129" spans="1:52" s="510" customFormat="1">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c r="AG129" s="564"/>
      <c r="AH129" s="564"/>
      <c r="AI129" s="564"/>
      <c r="AJ129" s="564"/>
      <c r="AK129" s="564"/>
      <c r="AL129" s="564"/>
      <c r="AM129" s="564"/>
      <c r="AN129" s="564"/>
      <c r="AO129" s="564"/>
      <c r="AP129" s="564"/>
      <c r="AQ129" s="564"/>
      <c r="AR129" s="564"/>
      <c r="AS129" s="564"/>
      <c r="AT129" s="564"/>
      <c r="AU129" s="564"/>
      <c r="AV129" s="564"/>
      <c r="AW129" s="564"/>
      <c r="AX129" s="564"/>
      <c r="AY129" s="564"/>
      <c r="AZ129" s="564"/>
    </row>
    <row r="130" spans="1:52" s="510" customFormat="1">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row>
    <row r="131" spans="1:52" s="510" customFormat="1">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c r="AG131" s="564"/>
      <c r="AH131" s="564"/>
      <c r="AI131" s="564"/>
      <c r="AJ131" s="564"/>
      <c r="AK131" s="564"/>
      <c r="AL131" s="564"/>
      <c r="AM131" s="564"/>
      <c r="AN131" s="564"/>
      <c r="AO131" s="564"/>
      <c r="AP131" s="564"/>
      <c r="AQ131" s="564"/>
      <c r="AR131" s="564"/>
      <c r="AS131" s="564"/>
      <c r="AT131" s="564"/>
      <c r="AU131" s="564"/>
      <c r="AV131" s="564"/>
      <c r="AW131" s="564"/>
      <c r="AX131" s="564"/>
      <c r="AY131" s="564"/>
      <c r="AZ131" s="564"/>
    </row>
    <row r="132" spans="1:52" s="510" customFormat="1">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row>
    <row r="133" spans="1:52" s="510" customFormat="1">
      <c r="A133" s="564"/>
      <c r="B133" s="564"/>
      <c r="C133" s="564"/>
      <c r="D133" s="564"/>
      <c r="E133" s="564"/>
      <c r="F133" s="564"/>
      <c r="G133" s="564"/>
      <c r="H133" s="564"/>
      <c r="I133" s="564"/>
      <c r="J133" s="564"/>
      <c r="K133" s="564"/>
      <c r="L133" s="564"/>
      <c r="M133" s="564"/>
      <c r="N133" s="564"/>
      <c r="O133" s="564"/>
      <c r="P133" s="564"/>
      <c r="Q133" s="564"/>
      <c r="R133" s="564"/>
      <c r="S133" s="564"/>
      <c r="T133" s="564"/>
      <c r="U133" s="564"/>
      <c r="V133" s="564"/>
      <c r="W133" s="564"/>
      <c r="X133" s="564"/>
      <c r="Y133" s="564"/>
      <c r="Z133" s="564"/>
      <c r="AA133" s="564"/>
      <c r="AB133" s="564"/>
      <c r="AC133" s="564"/>
      <c r="AD133" s="564"/>
      <c r="AE133" s="564"/>
      <c r="AF133" s="564"/>
      <c r="AG133" s="564"/>
      <c r="AH133" s="564"/>
      <c r="AI133" s="564"/>
      <c r="AJ133" s="564"/>
      <c r="AK133" s="564"/>
      <c r="AL133" s="564"/>
      <c r="AM133" s="564"/>
      <c r="AN133" s="564"/>
      <c r="AO133" s="564"/>
      <c r="AP133" s="564"/>
      <c r="AQ133" s="564"/>
      <c r="AR133" s="564"/>
      <c r="AS133" s="564"/>
      <c r="AT133" s="564"/>
      <c r="AU133" s="564"/>
      <c r="AV133" s="564"/>
      <c r="AW133" s="564"/>
      <c r="AX133" s="564"/>
      <c r="AY133" s="564"/>
      <c r="AZ133" s="564"/>
    </row>
    <row r="134" spans="1:52" s="510" customFormat="1">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row>
    <row r="135" spans="1:52" s="510" customFormat="1">
      <c r="A135" s="564"/>
      <c r="B135" s="564"/>
      <c r="C135" s="564"/>
      <c r="D135" s="564"/>
      <c r="E135" s="564"/>
      <c r="F135" s="564"/>
      <c r="G135" s="564"/>
      <c r="H135" s="564"/>
      <c r="I135" s="564"/>
      <c r="J135" s="564"/>
      <c r="K135" s="564"/>
      <c r="L135" s="564"/>
      <c r="M135" s="564"/>
      <c r="N135" s="564"/>
      <c r="O135" s="564"/>
      <c r="P135" s="564"/>
      <c r="Q135" s="564"/>
      <c r="R135" s="564"/>
      <c r="S135" s="564"/>
      <c r="T135" s="564"/>
      <c r="U135" s="564"/>
      <c r="V135" s="564"/>
      <c r="W135" s="564"/>
      <c r="X135" s="564"/>
      <c r="Y135" s="564"/>
      <c r="Z135" s="564"/>
      <c r="AA135" s="564"/>
      <c r="AB135" s="564"/>
      <c r="AC135" s="564"/>
      <c r="AD135" s="564"/>
      <c r="AE135" s="564"/>
      <c r="AF135" s="564"/>
      <c r="AG135" s="564"/>
      <c r="AH135" s="564"/>
      <c r="AI135" s="564"/>
      <c r="AJ135" s="564"/>
      <c r="AK135" s="564"/>
      <c r="AL135" s="564"/>
      <c r="AM135" s="564"/>
      <c r="AN135" s="564"/>
      <c r="AO135" s="564"/>
      <c r="AP135" s="564"/>
      <c r="AQ135" s="564"/>
      <c r="AR135" s="564"/>
      <c r="AS135" s="564"/>
      <c r="AT135" s="564"/>
      <c r="AU135" s="564"/>
      <c r="AV135" s="564"/>
      <c r="AW135" s="564"/>
      <c r="AX135" s="564"/>
      <c r="AY135" s="564"/>
      <c r="AZ135" s="564"/>
    </row>
    <row r="136" spans="1:52" s="510" customFormat="1">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row>
    <row r="137" spans="1:52" s="510" customFormat="1">
      <c r="A137" s="564"/>
      <c r="B137" s="564"/>
      <c r="C137" s="564"/>
      <c r="D137" s="564"/>
      <c r="E137" s="564"/>
      <c r="F137" s="564"/>
      <c r="G137" s="564"/>
      <c r="H137" s="564"/>
      <c r="I137" s="564"/>
      <c r="J137" s="564"/>
      <c r="K137" s="564"/>
      <c r="L137" s="564"/>
      <c r="M137" s="564"/>
      <c r="N137" s="564"/>
      <c r="O137" s="564"/>
      <c r="P137" s="564"/>
      <c r="Q137" s="564"/>
      <c r="R137" s="564"/>
      <c r="S137" s="564"/>
      <c r="T137" s="564"/>
      <c r="U137" s="564"/>
      <c r="V137" s="564"/>
      <c r="W137" s="564"/>
      <c r="X137" s="564"/>
      <c r="Y137" s="564"/>
      <c r="Z137" s="564"/>
      <c r="AA137" s="564"/>
      <c r="AB137" s="564"/>
      <c r="AC137" s="564"/>
      <c r="AD137" s="564"/>
      <c r="AE137" s="564"/>
      <c r="AF137" s="564"/>
      <c r="AG137" s="564"/>
      <c r="AH137" s="564"/>
      <c r="AI137" s="564"/>
      <c r="AJ137" s="564"/>
      <c r="AK137" s="564"/>
      <c r="AL137" s="564"/>
      <c r="AM137" s="564"/>
      <c r="AN137" s="564"/>
      <c r="AO137" s="564"/>
      <c r="AP137" s="564"/>
      <c r="AQ137" s="564"/>
      <c r="AR137" s="564"/>
      <c r="AS137" s="564"/>
      <c r="AT137" s="564"/>
      <c r="AU137" s="564"/>
      <c r="AV137" s="564"/>
      <c r="AW137" s="564"/>
      <c r="AX137" s="564"/>
      <c r="AY137" s="564"/>
      <c r="AZ137" s="564"/>
    </row>
    <row r="138" spans="1:52" s="510" customFormat="1">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row>
    <row r="139" spans="1:52" s="510" customFormat="1">
      <c r="A139" s="564"/>
      <c r="B139" s="564"/>
      <c r="C139" s="564"/>
      <c r="D139" s="564"/>
      <c r="E139" s="564"/>
      <c r="F139" s="564"/>
      <c r="G139" s="564"/>
      <c r="H139" s="564"/>
      <c r="I139" s="564"/>
      <c r="J139" s="564"/>
      <c r="K139" s="564"/>
      <c r="L139" s="564"/>
      <c r="M139" s="564"/>
      <c r="N139" s="564"/>
      <c r="O139" s="564"/>
      <c r="P139" s="564"/>
      <c r="Q139" s="564"/>
      <c r="R139" s="564"/>
      <c r="S139" s="564"/>
      <c r="T139" s="564"/>
      <c r="U139" s="564"/>
      <c r="V139" s="564"/>
      <c r="W139" s="564"/>
      <c r="X139" s="564"/>
      <c r="Y139" s="564"/>
      <c r="Z139" s="564"/>
      <c r="AA139" s="564"/>
      <c r="AB139" s="564"/>
      <c r="AC139" s="564"/>
      <c r="AD139" s="564"/>
      <c r="AE139" s="564"/>
      <c r="AF139" s="564"/>
      <c r="AG139" s="564"/>
      <c r="AH139" s="564"/>
      <c r="AI139" s="564"/>
      <c r="AJ139" s="564"/>
      <c r="AK139" s="564"/>
      <c r="AL139" s="564"/>
      <c r="AM139" s="564"/>
      <c r="AN139" s="564"/>
      <c r="AO139" s="564"/>
      <c r="AP139" s="564"/>
      <c r="AQ139" s="564"/>
      <c r="AR139" s="564"/>
      <c r="AS139" s="564"/>
      <c r="AT139" s="564"/>
      <c r="AU139" s="564"/>
      <c r="AV139" s="564"/>
      <c r="AW139" s="564"/>
      <c r="AX139" s="564"/>
      <c r="AY139" s="564"/>
      <c r="AZ139" s="564"/>
    </row>
    <row r="140" spans="1:52" s="510" customFormat="1">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row>
    <row r="141" spans="1:52" s="510" customFormat="1">
      <c r="A141" s="564"/>
      <c r="B141" s="564"/>
      <c r="C141" s="564"/>
      <c r="D141" s="564"/>
      <c r="E141" s="564"/>
      <c r="F141" s="564"/>
      <c r="G141" s="564"/>
      <c r="H141" s="564"/>
      <c r="I141" s="564"/>
      <c r="J141" s="564"/>
      <c r="K141" s="564"/>
      <c r="L141" s="564"/>
      <c r="M141" s="564"/>
      <c r="N141" s="564"/>
      <c r="O141" s="564"/>
      <c r="P141" s="564"/>
      <c r="Q141" s="564"/>
      <c r="R141" s="564"/>
      <c r="S141" s="564"/>
      <c r="T141" s="564"/>
      <c r="U141" s="564"/>
      <c r="V141" s="564"/>
      <c r="W141" s="564"/>
      <c r="X141" s="564"/>
      <c r="Y141" s="564"/>
      <c r="Z141" s="564"/>
      <c r="AA141" s="564"/>
      <c r="AB141" s="564"/>
      <c r="AC141" s="564"/>
      <c r="AD141" s="564"/>
      <c r="AE141" s="564"/>
      <c r="AF141" s="564"/>
      <c r="AG141" s="564"/>
      <c r="AH141" s="564"/>
      <c r="AI141" s="564"/>
      <c r="AJ141" s="564"/>
      <c r="AK141" s="564"/>
      <c r="AL141" s="564"/>
      <c r="AM141" s="564"/>
      <c r="AN141" s="564"/>
      <c r="AO141" s="564"/>
      <c r="AP141" s="564"/>
      <c r="AQ141" s="564"/>
      <c r="AR141" s="564"/>
      <c r="AS141" s="564"/>
      <c r="AT141" s="564"/>
      <c r="AU141" s="564"/>
      <c r="AV141" s="564"/>
      <c r="AW141" s="564"/>
      <c r="AX141" s="564"/>
      <c r="AY141" s="564"/>
      <c r="AZ141" s="564"/>
    </row>
    <row r="142" spans="1:52" s="510" customFormat="1">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row>
    <row r="143" spans="1:52" s="510" customFormat="1">
      <c r="A143" s="564"/>
      <c r="B143" s="564"/>
      <c r="C143" s="564"/>
      <c r="D143" s="564"/>
      <c r="E143" s="564"/>
      <c r="F143" s="564"/>
      <c r="G143" s="564"/>
      <c r="H143" s="564"/>
      <c r="I143" s="564"/>
      <c r="J143" s="564"/>
      <c r="K143" s="564"/>
      <c r="L143" s="564"/>
      <c r="M143" s="564"/>
      <c r="N143" s="564"/>
      <c r="O143" s="564"/>
      <c r="P143" s="564"/>
      <c r="Q143" s="564"/>
      <c r="R143" s="564"/>
      <c r="S143" s="564"/>
      <c r="T143" s="564"/>
      <c r="U143" s="564"/>
      <c r="V143" s="564"/>
      <c r="W143" s="564"/>
      <c r="X143" s="564"/>
      <c r="Y143" s="564"/>
      <c r="Z143" s="564"/>
      <c r="AA143" s="564"/>
      <c r="AB143" s="564"/>
      <c r="AC143" s="564"/>
      <c r="AD143" s="564"/>
      <c r="AE143" s="564"/>
      <c r="AF143" s="564"/>
      <c r="AG143" s="564"/>
      <c r="AH143" s="564"/>
      <c r="AI143" s="564"/>
      <c r="AJ143" s="564"/>
      <c r="AK143" s="564"/>
      <c r="AL143" s="564"/>
      <c r="AM143" s="564"/>
      <c r="AN143" s="564"/>
      <c r="AO143" s="564"/>
      <c r="AP143" s="564"/>
      <c r="AQ143" s="564"/>
      <c r="AR143" s="564"/>
      <c r="AS143" s="564"/>
      <c r="AT143" s="564"/>
      <c r="AU143" s="564"/>
      <c r="AV143" s="564"/>
      <c r="AW143" s="564"/>
      <c r="AX143" s="564"/>
      <c r="AY143" s="564"/>
      <c r="AZ143" s="564"/>
    </row>
    <row r="144" spans="1:52" s="510" customFormat="1">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row>
    <row r="145" spans="1:52" s="510" customFormat="1">
      <c r="A145" s="564"/>
      <c r="B145" s="564"/>
      <c r="C145" s="564"/>
      <c r="D145" s="564"/>
      <c r="E145" s="564"/>
      <c r="F145" s="564"/>
      <c r="G145" s="564"/>
      <c r="H145" s="564"/>
      <c r="I145" s="564"/>
      <c r="J145" s="564"/>
      <c r="K145" s="564"/>
      <c r="L145" s="564"/>
      <c r="M145" s="564"/>
      <c r="N145" s="564"/>
      <c r="O145" s="564"/>
      <c r="P145" s="564"/>
      <c r="Q145" s="564"/>
      <c r="R145" s="564"/>
      <c r="S145" s="564"/>
      <c r="T145" s="564"/>
      <c r="U145" s="564"/>
      <c r="V145" s="564"/>
      <c r="W145" s="564"/>
      <c r="X145" s="564"/>
      <c r="Y145" s="564"/>
      <c r="Z145" s="564"/>
      <c r="AA145" s="564"/>
      <c r="AB145" s="564"/>
      <c r="AC145" s="564"/>
      <c r="AD145" s="564"/>
      <c r="AE145" s="564"/>
      <c r="AF145" s="564"/>
      <c r="AG145" s="564"/>
      <c r="AH145" s="564"/>
      <c r="AI145" s="564"/>
      <c r="AJ145" s="564"/>
      <c r="AK145" s="564"/>
      <c r="AL145" s="564"/>
      <c r="AM145" s="564"/>
      <c r="AN145" s="564"/>
      <c r="AO145" s="564"/>
      <c r="AP145" s="564"/>
      <c r="AQ145" s="564"/>
      <c r="AR145" s="564"/>
      <c r="AS145" s="564"/>
      <c r="AT145" s="564"/>
      <c r="AU145" s="564"/>
      <c r="AV145" s="564"/>
      <c r="AW145" s="564"/>
      <c r="AX145" s="564"/>
      <c r="AY145" s="564"/>
      <c r="AZ145" s="564"/>
    </row>
    <row r="146" spans="1:52" s="510" customFormat="1">
      <c r="A146" s="564"/>
      <c r="B146" s="564"/>
      <c r="C146" s="564"/>
      <c r="D146" s="564"/>
      <c r="E146" s="564"/>
      <c r="F146" s="564"/>
      <c r="G146" s="564"/>
      <c r="H146" s="564"/>
      <c r="I146" s="564"/>
      <c r="J146" s="564"/>
      <c r="K146" s="564"/>
      <c r="L146" s="564"/>
      <c r="M146" s="564"/>
      <c r="N146" s="564"/>
      <c r="O146" s="564"/>
      <c r="P146" s="564"/>
      <c r="Q146" s="564"/>
      <c r="R146" s="564"/>
      <c r="S146" s="564"/>
      <c r="T146" s="564"/>
      <c r="U146" s="564"/>
      <c r="V146" s="564"/>
      <c r="W146" s="564"/>
      <c r="X146" s="564"/>
      <c r="Y146" s="564"/>
      <c r="Z146" s="564"/>
      <c r="AA146" s="564"/>
      <c r="AB146" s="564"/>
      <c r="AC146" s="564"/>
      <c r="AD146" s="564"/>
      <c r="AE146" s="564"/>
      <c r="AF146" s="564"/>
      <c r="AG146" s="564"/>
      <c r="AH146" s="564"/>
      <c r="AI146" s="564"/>
      <c r="AJ146" s="564"/>
      <c r="AK146" s="564"/>
      <c r="AL146" s="564"/>
      <c r="AM146" s="564"/>
      <c r="AN146" s="564"/>
      <c r="AO146" s="564"/>
      <c r="AP146" s="564"/>
      <c r="AQ146" s="564"/>
      <c r="AR146" s="564"/>
      <c r="AS146" s="564"/>
      <c r="AT146" s="564"/>
      <c r="AU146" s="564"/>
      <c r="AV146" s="564"/>
      <c r="AW146" s="564"/>
      <c r="AX146" s="564"/>
      <c r="AY146" s="564"/>
      <c r="AZ146" s="564"/>
    </row>
    <row r="147" spans="1:52" s="510" customFormat="1">
      <c r="A147" s="564"/>
      <c r="B147" s="564"/>
      <c r="C147" s="564"/>
      <c r="D147" s="564"/>
      <c r="E147" s="564"/>
      <c r="F147" s="564"/>
      <c r="G147" s="564"/>
      <c r="H147" s="564"/>
      <c r="I147" s="564"/>
      <c r="J147" s="564"/>
      <c r="K147" s="564"/>
      <c r="L147" s="564"/>
      <c r="M147" s="564"/>
      <c r="N147" s="564"/>
      <c r="O147" s="564"/>
      <c r="P147" s="564"/>
      <c r="Q147" s="564"/>
      <c r="R147" s="564"/>
      <c r="S147" s="564"/>
      <c r="T147" s="564"/>
      <c r="U147" s="564"/>
      <c r="V147" s="564"/>
      <c r="W147" s="564"/>
      <c r="X147" s="564"/>
      <c r="Y147" s="564"/>
      <c r="Z147" s="564"/>
      <c r="AA147" s="564"/>
      <c r="AB147" s="564"/>
      <c r="AC147" s="564"/>
      <c r="AD147" s="564"/>
      <c r="AE147" s="564"/>
      <c r="AF147" s="564"/>
      <c r="AG147" s="564"/>
      <c r="AH147" s="564"/>
      <c r="AI147" s="564"/>
      <c r="AJ147" s="564"/>
      <c r="AK147" s="564"/>
      <c r="AL147" s="564"/>
      <c r="AM147" s="564"/>
      <c r="AN147" s="564"/>
      <c r="AO147" s="564"/>
      <c r="AP147" s="564"/>
      <c r="AQ147" s="564"/>
      <c r="AR147" s="564"/>
      <c r="AS147" s="564"/>
      <c r="AT147" s="564"/>
      <c r="AU147" s="564"/>
      <c r="AV147" s="564"/>
      <c r="AW147" s="564"/>
      <c r="AX147" s="564"/>
      <c r="AY147" s="564"/>
      <c r="AZ147" s="564"/>
    </row>
    <row r="148" spans="1:52" s="510" customFormat="1">
      <c r="A148" s="564"/>
      <c r="B148" s="564"/>
      <c r="C148" s="564"/>
      <c r="D148" s="564"/>
      <c r="E148" s="564"/>
      <c r="F148" s="564"/>
      <c r="G148" s="564"/>
      <c r="H148" s="564"/>
      <c r="I148" s="564"/>
      <c r="J148" s="564"/>
      <c r="K148" s="564"/>
      <c r="L148" s="564"/>
      <c r="M148" s="564"/>
      <c r="N148" s="564"/>
      <c r="O148" s="564"/>
      <c r="P148" s="564"/>
      <c r="Q148" s="564"/>
      <c r="R148" s="564"/>
      <c r="S148" s="564"/>
      <c r="T148" s="564"/>
      <c r="U148" s="564"/>
      <c r="V148" s="564"/>
      <c r="W148" s="564"/>
      <c r="X148" s="564"/>
      <c r="Y148" s="564"/>
      <c r="Z148" s="564"/>
      <c r="AA148" s="564"/>
      <c r="AB148" s="564"/>
      <c r="AC148" s="564"/>
      <c r="AD148" s="564"/>
      <c r="AE148" s="564"/>
      <c r="AF148" s="564"/>
      <c r="AG148" s="564"/>
      <c r="AH148" s="564"/>
      <c r="AI148" s="564"/>
      <c r="AJ148" s="564"/>
      <c r="AK148" s="564"/>
      <c r="AL148" s="564"/>
      <c r="AM148" s="564"/>
      <c r="AN148" s="564"/>
      <c r="AO148" s="564"/>
      <c r="AP148" s="564"/>
      <c r="AQ148" s="564"/>
      <c r="AR148" s="564"/>
      <c r="AS148" s="564"/>
      <c r="AT148" s="564"/>
      <c r="AU148" s="564"/>
      <c r="AV148" s="564"/>
      <c r="AW148" s="564"/>
      <c r="AX148" s="564"/>
      <c r="AY148" s="564"/>
      <c r="AZ148" s="564"/>
    </row>
    <row r="149" spans="1:52" s="510" customFormat="1">
      <c r="A149" s="564"/>
      <c r="B149" s="564"/>
      <c r="C149" s="564"/>
      <c r="D149" s="564"/>
      <c r="E149" s="564"/>
      <c r="F149" s="564"/>
      <c r="G149" s="564"/>
      <c r="H149" s="564"/>
      <c r="I149" s="564"/>
      <c r="J149" s="564"/>
      <c r="K149" s="564"/>
      <c r="L149" s="564"/>
      <c r="M149" s="564"/>
      <c r="N149" s="564"/>
      <c r="O149" s="564"/>
      <c r="P149" s="564"/>
      <c r="Q149" s="564"/>
      <c r="R149" s="564"/>
      <c r="S149" s="564"/>
      <c r="T149" s="564"/>
      <c r="U149" s="564"/>
      <c r="V149" s="564"/>
      <c r="W149" s="564"/>
      <c r="X149" s="564"/>
      <c r="Y149" s="564"/>
      <c r="Z149" s="564"/>
      <c r="AA149" s="564"/>
      <c r="AB149" s="564"/>
      <c r="AC149" s="564"/>
      <c r="AD149" s="564"/>
      <c r="AE149" s="564"/>
      <c r="AF149" s="564"/>
      <c r="AG149" s="564"/>
      <c r="AH149" s="564"/>
      <c r="AI149" s="564"/>
      <c r="AJ149" s="564"/>
      <c r="AK149" s="564"/>
      <c r="AL149" s="564"/>
      <c r="AM149" s="564"/>
      <c r="AN149" s="564"/>
      <c r="AO149" s="564"/>
      <c r="AP149" s="564"/>
      <c r="AQ149" s="564"/>
      <c r="AR149" s="564"/>
      <c r="AS149" s="564"/>
      <c r="AT149" s="564"/>
      <c r="AU149" s="564"/>
      <c r="AV149" s="564"/>
      <c r="AW149" s="564"/>
      <c r="AX149" s="564"/>
      <c r="AY149" s="564"/>
      <c r="AZ149" s="564"/>
    </row>
    <row r="150" spans="1:52" s="510" customFormat="1">
      <c r="A150" s="564"/>
      <c r="B150" s="564"/>
      <c r="C150" s="564"/>
      <c r="D150" s="564"/>
      <c r="E150" s="564"/>
      <c r="F150" s="564"/>
      <c r="G150" s="564"/>
      <c r="H150" s="564"/>
      <c r="I150" s="564"/>
      <c r="J150" s="564"/>
      <c r="K150" s="564"/>
      <c r="L150" s="564"/>
      <c r="M150" s="564"/>
      <c r="N150" s="564"/>
      <c r="O150" s="564"/>
      <c r="P150" s="564"/>
      <c r="Q150" s="564"/>
      <c r="R150" s="564"/>
      <c r="S150" s="564"/>
      <c r="T150" s="564"/>
      <c r="U150" s="564"/>
      <c r="V150" s="564"/>
      <c r="W150" s="564"/>
      <c r="X150" s="564"/>
      <c r="Y150" s="564"/>
      <c r="Z150" s="564"/>
      <c r="AA150" s="564"/>
      <c r="AB150" s="564"/>
      <c r="AC150" s="564"/>
      <c r="AD150" s="564"/>
      <c r="AE150" s="564"/>
      <c r="AF150" s="564"/>
      <c r="AG150" s="564"/>
      <c r="AH150" s="564"/>
      <c r="AI150" s="564"/>
      <c r="AJ150" s="564"/>
      <c r="AK150" s="564"/>
      <c r="AL150" s="564"/>
      <c r="AM150" s="564"/>
      <c r="AN150" s="564"/>
      <c r="AO150" s="564"/>
      <c r="AP150" s="564"/>
      <c r="AQ150" s="564"/>
      <c r="AR150" s="564"/>
      <c r="AS150" s="564"/>
      <c r="AT150" s="564"/>
      <c r="AU150" s="564"/>
      <c r="AV150" s="564"/>
      <c r="AW150" s="564"/>
      <c r="AX150" s="564"/>
      <c r="AY150" s="564"/>
      <c r="AZ150" s="564"/>
    </row>
    <row r="151" spans="1:52" s="510" customFormat="1">
      <c r="A151" s="564"/>
      <c r="B151" s="564"/>
      <c r="C151" s="564"/>
      <c r="D151" s="564"/>
      <c r="E151" s="564"/>
      <c r="F151" s="564"/>
      <c r="G151" s="564"/>
      <c r="H151" s="564"/>
      <c r="I151" s="564"/>
      <c r="J151" s="564"/>
      <c r="K151" s="564"/>
      <c r="L151" s="564"/>
      <c r="M151" s="564"/>
      <c r="N151" s="564"/>
      <c r="O151" s="564"/>
      <c r="P151" s="564"/>
      <c r="Q151" s="564"/>
      <c r="R151" s="564"/>
      <c r="S151" s="564"/>
      <c r="T151" s="564"/>
      <c r="U151" s="564"/>
      <c r="V151" s="564"/>
      <c r="W151" s="564"/>
      <c r="X151" s="564"/>
      <c r="Y151" s="564"/>
      <c r="Z151" s="564"/>
      <c r="AA151" s="564"/>
      <c r="AB151" s="564"/>
      <c r="AC151" s="564"/>
      <c r="AD151" s="564"/>
      <c r="AE151" s="564"/>
      <c r="AF151" s="564"/>
      <c r="AG151" s="564"/>
      <c r="AH151" s="564"/>
      <c r="AI151" s="564"/>
      <c r="AJ151" s="564"/>
      <c r="AK151" s="564"/>
      <c r="AL151" s="564"/>
      <c r="AM151" s="564"/>
      <c r="AN151" s="564"/>
      <c r="AO151" s="564"/>
      <c r="AP151" s="564"/>
      <c r="AQ151" s="564"/>
      <c r="AR151" s="564"/>
      <c r="AS151" s="564"/>
      <c r="AT151" s="564"/>
      <c r="AU151" s="564"/>
      <c r="AV151" s="564"/>
      <c r="AW151" s="564"/>
      <c r="AX151" s="564"/>
      <c r="AY151" s="564"/>
      <c r="AZ151" s="564"/>
    </row>
    <row r="152" spans="1:52" s="510" customFormat="1">
      <c r="A152" s="564"/>
      <c r="B152" s="564"/>
      <c r="C152" s="564"/>
      <c r="D152" s="564"/>
      <c r="E152" s="564"/>
      <c r="F152" s="564"/>
      <c r="G152" s="564"/>
      <c r="H152" s="564"/>
      <c r="I152" s="564"/>
      <c r="J152" s="564"/>
      <c r="K152" s="564"/>
      <c r="L152" s="564"/>
      <c r="M152" s="564"/>
      <c r="N152" s="564"/>
      <c r="O152" s="564"/>
      <c r="P152" s="564"/>
      <c r="Q152" s="564"/>
      <c r="R152" s="564"/>
      <c r="S152" s="564"/>
      <c r="T152" s="564"/>
      <c r="U152" s="564"/>
      <c r="V152" s="564"/>
      <c r="W152" s="564"/>
      <c r="X152" s="564"/>
      <c r="Y152" s="564"/>
      <c r="Z152" s="564"/>
      <c r="AA152" s="564"/>
      <c r="AB152" s="564"/>
      <c r="AC152" s="564"/>
      <c r="AD152" s="564"/>
      <c r="AE152" s="564"/>
      <c r="AF152" s="564"/>
      <c r="AG152" s="564"/>
      <c r="AH152" s="564"/>
      <c r="AI152" s="564"/>
      <c r="AJ152" s="564"/>
      <c r="AK152" s="564"/>
      <c r="AL152" s="564"/>
      <c r="AM152" s="564"/>
      <c r="AN152" s="564"/>
      <c r="AO152" s="564"/>
      <c r="AP152" s="564"/>
      <c r="AQ152" s="564"/>
      <c r="AR152" s="564"/>
      <c r="AS152" s="564"/>
      <c r="AT152" s="564"/>
      <c r="AU152" s="564"/>
      <c r="AV152" s="564"/>
      <c r="AW152" s="564"/>
      <c r="AX152" s="564"/>
      <c r="AY152" s="564"/>
      <c r="AZ152" s="564"/>
    </row>
    <row r="153" spans="1:52" s="510" customFormat="1">
      <c r="A153" s="564"/>
      <c r="B153" s="564"/>
      <c r="C153" s="564"/>
      <c r="D153" s="564"/>
      <c r="E153" s="564"/>
      <c r="F153" s="564"/>
      <c r="G153" s="564"/>
      <c r="H153" s="564"/>
      <c r="I153" s="564"/>
      <c r="J153" s="564"/>
      <c r="K153" s="564"/>
      <c r="L153" s="564"/>
      <c r="M153" s="564"/>
      <c r="N153" s="564"/>
      <c r="O153" s="564"/>
      <c r="P153" s="564"/>
      <c r="Q153" s="564"/>
      <c r="R153" s="564"/>
      <c r="S153" s="564"/>
      <c r="T153" s="564"/>
      <c r="U153" s="564"/>
      <c r="V153" s="564"/>
      <c r="W153" s="564"/>
      <c r="X153" s="564"/>
      <c r="Y153" s="564"/>
      <c r="Z153" s="564"/>
      <c r="AA153" s="564"/>
      <c r="AB153" s="564"/>
      <c r="AC153" s="564"/>
      <c r="AD153" s="564"/>
      <c r="AE153" s="564"/>
      <c r="AF153" s="564"/>
      <c r="AG153" s="564"/>
      <c r="AH153" s="564"/>
      <c r="AI153" s="564"/>
      <c r="AJ153" s="564"/>
      <c r="AK153" s="564"/>
      <c r="AL153" s="564"/>
      <c r="AM153" s="564"/>
      <c r="AN153" s="564"/>
      <c r="AO153" s="564"/>
      <c r="AP153" s="564"/>
      <c r="AQ153" s="564"/>
      <c r="AR153" s="564"/>
      <c r="AS153" s="564"/>
      <c r="AT153" s="564"/>
      <c r="AU153" s="564"/>
      <c r="AV153" s="564"/>
      <c r="AW153" s="564"/>
      <c r="AX153" s="564"/>
      <c r="AY153" s="564"/>
      <c r="AZ153" s="564"/>
    </row>
    <row r="154" spans="1:52" s="510" customFormat="1">
      <c r="A154" s="564"/>
      <c r="B154" s="564"/>
      <c r="C154" s="564"/>
      <c r="D154" s="564"/>
      <c r="E154" s="564"/>
      <c r="F154" s="564"/>
      <c r="G154" s="564"/>
      <c r="H154" s="564"/>
      <c r="I154" s="564"/>
      <c r="J154" s="564"/>
      <c r="K154" s="564"/>
      <c r="L154" s="564"/>
      <c r="M154" s="564"/>
      <c r="N154" s="564"/>
      <c r="O154" s="564"/>
      <c r="P154" s="564"/>
      <c r="Q154" s="564"/>
      <c r="R154" s="564"/>
      <c r="S154" s="564"/>
      <c r="T154" s="564"/>
      <c r="U154" s="564"/>
      <c r="V154" s="564"/>
      <c r="W154" s="564"/>
      <c r="X154" s="564"/>
      <c r="Y154" s="564"/>
      <c r="Z154" s="564"/>
      <c r="AA154" s="564"/>
      <c r="AB154" s="564"/>
      <c r="AC154" s="564"/>
      <c r="AD154" s="564"/>
      <c r="AE154" s="564"/>
      <c r="AF154" s="564"/>
      <c r="AG154" s="564"/>
      <c r="AH154" s="564"/>
      <c r="AI154" s="564"/>
      <c r="AJ154" s="564"/>
      <c r="AK154" s="564"/>
      <c r="AL154" s="564"/>
      <c r="AM154" s="564"/>
      <c r="AN154" s="564"/>
      <c r="AO154" s="564"/>
      <c r="AP154" s="564"/>
      <c r="AQ154" s="564"/>
      <c r="AR154" s="564"/>
      <c r="AS154" s="564"/>
      <c r="AT154" s="564"/>
      <c r="AU154" s="564"/>
      <c r="AV154" s="564"/>
      <c r="AW154" s="564"/>
      <c r="AX154" s="564"/>
      <c r="AY154" s="564"/>
      <c r="AZ154" s="564"/>
    </row>
    <row r="155" spans="1:52" s="510" customFormat="1">
      <c r="A155" s="564"/>
      <c r="B155" s="564"/>
      <c r="C155" s="564"/>
      <c r="D155" s="564"/>
      <c r="E155" s="564"/>
      <c r="F155" s="564"/>
      <c r="G155" s="564"/>
      <c r="H155" s="564"/>
      <c r="I155" s="564"/>
      <c r="J155" s="564"/>
      <c r="K155" s="564"/>
      <c r="L155" s="564"/>
      <c r="M155" s="564"/>
      <c r="N155" s="564"/>
      <c r="O155" s="564"/>
      <c r="P155" s="564"/>
      <c r="Q155" s="564"/>
      <c r="R155" s="564"/>
      <c r="S155" s="564"/>
      <c r="T155" s="564"/>
      <c r="U155" s="564"/>
      <c r="V155" s="564"/>
      <c r="W155" s="564"/>
      <c r="X155" s="564"/>
      <c r="Y155" s="564"/>
      <c r="Z155" s="564"/>
      <c r="AA155" s="564"/>
      <c r="AB155" s="564"/>
      <c r="AC155" s="564"/>
      <c r="AD155" s="564"/>
      <c r="AE155" s="564"/>
      <c r="AF155" s="564"/>
      <c r="AG155" s="564"/>
      <c r="AH155" s="564"/>
      <c r="AI155" s="564"/>
      <c r="AJ155" s="564"/>
      <c r="AK155" s="564"/>
      <c r="AL155" s="564"/>
      <c r="AM155" s="564"/>
      <c r="AN155" s="564"/>
      <c r="AO155" s="564"/>
      <c r="AP155" s="564"/>
      <c r="AQ155" s="564"/>
      <c r="AR155" s="564"/>
      <c r="AS155" s="564"/>
      <c r="AT155" s="564"/>
      <c r="AU155" s="564"/>
      <c r="AV155" s="564"/>
      <c r="AW155" s="564"/>
      <c r="AX155" s="564"/>
      <c r="AY155" s="564"/>
      <c r="AZ155" s="564"/>
    </row>
    <row r="156" spans="1:52" s="510" customFormat="1">
      <c r="A156" s="564"/>
      <c r="B156" s="564"/>
      <c r="C156" s="564"/>
      <c r="D156" s="564"/>
      <c r="E156" s="564"/>
      <c r="F156" s="564"/>
      <c r="G156" s="564"/>
      <c r="H156" s="564"/>
      <c r="I156" s="564"/>
      <c r="J156" s="564"/>
      <c r="K156" s="564"/>
      <c r="L156" s="564"/>
      <c r="M156" s="564"/>
      <c r="N156" s="564"/>
      <c r="O156" s="564"/>
      <c r="P156" s="564"/>
      <c r="Q156" s="564"/>
      <c r="R156" s="564"/>
      <c r="S156" s="564"/>
      <c r="T156" s="564"/>
      <c r="U156" s="564"/>
      <c r="V156" s="564"/>
      <c r="W156" s="564"/>
      <c r="X156" s="564"/>
      <c r="Y156" s="564"/>
      <c r="Z156" s="564"/>
      <c r="AA156" s="564"/>
      <c r="AB156" s="564"/>
      <c r="AC156" s="564"/>
      <c r="AD156" s="564"/>
      <c r="AE156" s="564"/>
      <c r="AF156" s="564"/>
      <c r="AG156" s="564"/>
      <c r="AH156" s="564"/>
      <c r="AI156" s="564"/>
      <c r="AJ156" s="564"/>
      <c r="AK156" s="564"/>
      <c r="AL156" s="564"/>
      <c r="AM156" s="564"/>
      <c r="AN156" s="564"/>
      <c r="AO156" s="564"/>
      <c r="AP156" s="564"/>
      <c r="AQ156" s="564"/>
      <c r="AR156" s="564"/>
      <c r="AS156" s="564"/>
      <c r="AT156" s="564"/>
      <c r="AU156" s="564"/>
      <c r="AV156" s="564"/>
      <c r="AW156" s="564"/>
      <c r="AX156" s="564"/>
      <c r="AY156" s="564"/>
      <c r="AZ156" s="564"/>
    </row>
    <row r="157" spans="1:52" s="510" customFormat="1">
      <c r="A157" s="564"/>
      <c r="B157" s="564"/>
      <c r="C157" s="564"/>
      <c r="D157" s="564"/>
      <c r="E157" s="564"/>
      <c r="F157" s="564"/>
      <c r="G157" s="564"/>
      <c r="H157" s="564"/>
      <c r="I157" s="564"/>
      <c r="J157" s="564"/>
      <c r="K157" s="564"/>
      <c r="L157" s="564"/>
      <c r="M157" s="564"/>
      <c r="N157" s="564"/>
      <c r="O157" s="564"/>
      <c r="P157" s="564"/>
      <c r="Q157" s="564"/>
      <c r="R157" s="564"/>
      <c r="S157" s="564"/>
      <c r="T157" s="564"/>
      <c r="U157" s="564"/>
      <c r="V157" s="564"/>
      <c r="W157" s="564"/>
      <c r="X157" s="564"/>
      <c r="Y157" s="564"/>
      <c r="Z157" s="564"/>
      <c r="AA157" s="564"/>
      <c r="AB157" s="564"/>
      <c r="AC157" s="564"/>
      <c r="AD157" s="564"/>
      <c r="AE157" s="564"/>
      <c r="AF157" s="564"/>
      <c r="AG157" s="564"/>
      <c r="AH157" s="564"/>
      <c r="AI157" s="564"/>
      <c r="AJ157" s="564"/>
      <c r="AK157" s="564"/>
      <c r="AL157" s="564"/>
      <c r="AM157" s="564"/>
      <c r="AN157" s="564"/>
      <c r="AO157" s="564"/>
      <c r="AP157" s="564"/>
      <c r="AQ157" s="564"/>
      <c r="AR157" s="564"/>
      <c r="AS157" s="564"/>
      <c r="AT157" s="564"/>
      <c r="AU157" s="564"/>
      <c r="AV157" s="564"/>
      <c r="AW157" s="564"/>
      <c r="AX157" s="564"/>
      <c r="AY157" s="564"/>
      <c r="AZ157" s="564"/>
    </row>
    <row r="158" spans="1:52" s="510" customFormat="1">
      <c r="A158" s="564"/>
      <c r="B158" s="564"/>
      <c r="C158" s="564"/>
      <c r="D158" s="564"/>
      <c r="E158" s="564"/>
      <c r="F158" s="564"/>
      <c r="G158" s="564"/>
      <c r="H158" s="564"/>
      <c r="I158" s="564"/>
      <c r="J158" s="564"/>
      <c r="K158" s="564"/>
      <c r="L158" s="564"/>
      <c r="M158" s="564"/>
      <c r="N158" s="564"/>
      <c r="O158" s="564"/>
      <c r="P158" s="564"/>
      <c r="Q158" s="564"/>
      <c r="R158" s="564"/>
      <c r="S158" s="564"/>
      <c r="T158" s="564"/>
      <c r="U158" s="564"/>
      <c r="V158" s="564"/>
      <c r="W158" s="564"/>
      <c r="X158" s="564"/>
      <c r="Y158" s="564"/>
      <c r="Z158" s="564"/>
      <c r="AA158" s="564"/>
      <c r="AB158" s="564"/>
      <c r="AC158" s="564"/>
      <c r="AD158" s="564"/>
      <c r="AE158" s="564"/>
      <c r="AF158" s="564"/>
      <c r="AG158" s="564"/>
      <c r="AH158" s="564"/>
      <c r="AI158" s="564"/>
      <c r="AJ158" s="564"/>
      <c r="AK158" s="564"/>
      <c r="AL158" s="564"/>
      <c r="AM158" s="564"/>
      <c r="AN158" s="564"/>
      <c r="AO158" s="564"/>
      <c r="AP158" s="564"/>
      <c r="AQ158" s="564"/>
      <c r="AR158" s="564"/>
      <c r="AS158" s="564"/>
      <c r="AT158" s="564"/>
      <c r="AU158" s="564"/>
      <c r="AV158" s="564"/>
      <c r="AW158" s="564"/>
      <c r="AX158" s="564"/>
      <c r="AY158" s="564"/>
      <c r="AZ158" s="564"/>
    </row>
    <row r="159" spans="1:52" s="510" customFormat="1">
      <c r="A159" s="564"/>
      <c r="B159" s="564"/>
      <c r="C159" s="564"/>
      <c r="D159" s="564"/>
      <c r="E159" s="564"/>
      <c r="F159" s="564"/>
      <c r="G159" s="564"/>
      <c r="H159" s="564"/>
      <c r="I159" s="564"/>
      <c r="J159" s="564"/>
      <c r="K159" s="564"/>
      <c r="L159" s="564"/>
      <c r="M159" s="564"/>
      <c r="N159" s="564"/>
      <c r="O159" s="564"/>
      <c r="P159" s="564"/>
      <c r="Q159" s="564"/>
      <c r="R159" s="564"/>
      <c r="S159" s="564"/>
      <c r="T159" s="564"/>
      <c r="U159" s="564"/>
      <c r="V159" s="564"/>
      <c r="W159" s="564"/>
      <c r="X159" s="564"/>
      <c r="Y159" s="564"/>
      <c r="Z159" s="564"/>
      <c r="AA159" s="564"/>
      <c r="AB159" s="564"/>
      <c r="AC159" s="564"/>
      <c r="AD159" s="564"/>
      <c r="AE159" s="564"/>
      <c r="AF159" s="564"/>
      <c r="AG159" s="564"/>
      <c r="AH159" s="564"/>
      <c r="AI159" s="564"/>
      <c r="AJ159" s="564"/>
      <c r="AK159" s="564"/>
      <c r="AL159" s="564"/>
      <c r="AM159" s="564"/>
      <c r="AN159" s="564"/>
      <c r="AO159" s="564"/>
      <c r="AP159" s="564"/>
      <c r="AQ159" s="564"/>
      <c r="AR159" s="564"/>
      <c r="AS159" s="564"/>
      <c r="AT159" s="564"/>
      <c r="AU159" s="564"/>
      <c r="AV159" s="564"/>
      <c r="AW159" s="564"/>
      <c r="AX159" s="564"/>
      <c r="AY159" s="564"/>
      <c r="AZ159" s="564"/>
    </row>
    <row r="160" spans="1:52" s="510" customFormat="1">
      <c r="A160" s="564"/>
      <c r="B160" s="564"/>
      <c r="C160" s="564"/>
      <c r="D160" s="564"/>
      <c r="E160" s="564"/>
      <c r="F160" s="564"/>
      <c r="G160" s="564"/>
      <c r="H160" s="564"/>
      <c r="I160" s="564"/>
      <c r="J160" s="564"/>
      <c r="K160" s="564"/>
      <c r="L160" s="564"/>
      <c r="M160" s="564"/>
      <c r="N160" s="564"/>
      <c r="O160" s="564"/>
      <c r="P160" s="564"/>
      <c r="Q160" s="564"/>
      <c r="R160" s="564"/>
      <c r="S160" s="564"/>
      <c r="T160" s="564"/>
      <c r="U160" s="564"/>
      <c r="V160" s="564"/>
      <c r="W160" s="564"/>
      <c r="X160" s="564"/>
      <c r="Y160" s="564"/>
      <c r="Z160" s="564"/>
      <c r="AA160" s="564"/>
      <c r="AB160" s="564"/>
      <c r="AC160" s="564"/>
      <c r="AD160" s="564"/>
      <c r="AE160" s="564"/>
      <c r="AF160" s="564"/>
      <c r="AG160" s="564"/>
      <c r="AH160" s="564"/>
      <c r="AI160" s="564"/>
      <c r="AJ160" s="564"/>
      <c r="AK160" s="564"/>
      <c r="AL160" s="564"/>
      <c r="AM160" s="564"/>
      <c r="AN160" s="564"/>
      <c r="AO160" s="564"/>
      <c r="AP160" s="564"/>
      <c r="AQ160" s="564"/>
      <c r="AR160" s="564"/>
      <c r="AS160" s="564"/>
      <c r="AT160" s="564"/>
      <c r="AU160" s="564"/>
      <c r="AV160" s="564"/>
      <c r="AW160" s="564"/>
      <c r="AX160" s="564"/>
      <c r="AY160" s="564"/>
      <c r="AZ160" s="564"/>
    </row>
    <row r="161" spans="1:52" s="510" customFormat="1">
      <c r="A161" s="564"/>
      <c r="B161" s="564"/>
      <c r="C161" s="564"/>
      <c r="D161" s="564"/>
      <c r="E161" s="564"/>
      <c r="F161" s="564"/>
      <c r="G161" s="564"/>
      <c r="H161" s="564"/>
      <c r="I161" s="564"/>
      <c r="J161" s="564"/>
      <c r="K161" s="564"/>
      <c r="L161" s="564"/>
      <c r="M161" s="564"/>
      <c r="N161" s="564"/>
      <c r="O161" s="564"/>
      <c r="P161" s="564"/>
      <c r="Q161" s="564"/>
      <c r="R161" s="564"/>
      <c r="S161" s="564"/>
      <c r="T161" s="564"/>
      <c r="U161" s="564"/>
      <c r="V161" s="564"/>
      <c r="W161" s="564"/>
      <c r="X161" s="564"/>
      <c r="Y161" s="564"/>
      <c r="Z161" s="564"/>
      <c r="AA161" s="564"/>
      <c r="AB161" s="564"/>
      <c r="AC161" s="564"/>
      <c r="AD161" s="564"/>
      <c r="AE161" s="564"/>
      <c r="AF161" s="564"/>
      <c r="AG161" s="564"/>
      <c r="AH161" s="564"/>
      <c r="AI161" s="564"/>
      <c r="AJ161" s="564"/>
      <c r="AK161" s="564"/>
      <c r="AL161" s="564"/>
      <c r="AM161" s="564"/>
      <c r="AN161" s="564"/>
      <c r="AO161" s="564"/>
      <c r="AP161" s="564"/>
      <c r="AQ161" s="564"/>
      <c r="AR161" s="564"/>
      <c r="AS161" s="564"/>
      <c r="AT161" s="564"/>
      <c r="AU161" s="564"/>
      <c r="AV161" s="564"/>
      <c r="AW161" s="564"/>
      <c r="AX161" s="564"/>
      <c r="AY161" s="564"/>
      <c r="AZ161" s="564"/>
    </row>
    <row r="162" spans="1:52" s="510" customFormat="1">
      <c r="A162" s="564"/>
      <c r="B162" s="564"/>
      <c r="C162" s="564"/>
      <c r="D162" s="564"/>
      <c r="E162" s="564"/>
      <c r="F162" s="564"/>
      <c r="G162" s="564"/>
      <c r="H162" s="564"/>
      <c r="I162" s="564"/>
      <c r="J162" s="564"/>
      <c r="K162" s="564"/>
      <c r="L162" s="564"/>
      <c r="M162" s="564"/>
      <c r="N162" s="564"/>
      <c r="O162" s="564"/>
      <c r="P162" s="564"/>
      <c r="Q162" s="564"/>
      <c r="R162" s="564"/>
      <c r="S162" s="564"/>
      <c r="T162" s="564"/>
      <c r="U162" s="564"/>
      <c r="V162" s="564"/>
      <c r="W162" s="564"/>
      <c r="X162" s="564"/>
      <c r="Y162" s="564"/>
      <c r="Z162" s="564"/>
      <c r="AA162" s="564"/>
      <c r="AB162" s="564"/>
      <c r="AC162" s="564"/>
      <c r="AD162" s="564"/>
      <c r="AE162" s="564"/>
      <c r="AF162" s="564"/>
      <c r="AG162" s="564"/>
      <c r="AH162" s="564"/>
      <c r="AI162" s="564"/>
      <c r="AJ162" s="564"/>
      <c r="AK162" s="564"/>
      <c r="AL162" s="564"/>
      <c r="AM162" s="564"/>
      <c r="AN162" s="564"/>
      <c r="AO162" s="564"/>
      <c r="AP162" s="564"/>
      <c r="AQ162" s="564"/>
      <c r="AR162" s="564"/>
      <c r="AS162" s="564"/>
      <c r="AT162" s="564"/>
      <c r="AU162" s="564"/>
      <c r="AV162" s="564"/>
      <c r="AW162" s="564"/>
      <c r="AX162" s="564"/>
      <c r="AY162" s="564"/>
      <c r="AZ162" s="564"/>
    </row>
    <row r="163" spans="1:52" s="510" customFormat="1">
      <c r="A163" s="564"/>
      <c r="B163" s="564"/>
      <c r="C163" s="564"/>
      <c r="D163" s="564"/>
      <c r="E163" s="564"/>
      <c r="F163" s="564"/>
      <c r="G163" s="564"/>
      <c r="H163" s="564"/>
      <c r="I163" s="564"/>
      <c r="J163" s="564"/>
      <c r="K163" s="564"/>
      <c r="L163" s="564"/>
      <c r="M163" s="564"/>
      <c r="N163" s="564"/>
      <c r="O163" s="564"/>
      <c r="P163" s="564"/>
      <c r="Q163" s="564"/>
      <c r="R163" s="564"/>
      <c r="S163" s="564"/>
      <c r="T163" s="564"/>
      <c r="U163" s="564"/>
      <c r="V163" s="564"/>
      <c r="W163" s="564"/>
      <c r="X163" s="564"/>
      <c r="Y163" s="564"/>
      <c r="Z163" s="564"/>
      <c r="AA163" s="564"/>
      <c r="AB163" s="564"/>
      <c r="AC163" s="564"/>
      <c r="AD163" s="564"/>
      <c r="AE163" s="564"/>
      <c r="AF163" s="564"/>
      <c r="AG163" s="564"/>
      <c r="AH163" s="564"/>
      <c r="AI163" s="564"/>
      <c r="AJ163" s="564"/>
      <c r="AK163" s="564"/>
      <c r="AL163" s="564"/>
      <c r="AM163" s="564"/>
      <c r="AN163" s="564"/>
      <c r="AO163" s="564"/>
      <c r="AP163" s="564"/>
      <c r="AQ163" s="564"/>
      <c r="AR163" s="564"/>
      <c r="AS163" s="564"/>
      <c r="AT163" s="564"/>
      <c r="AU163" s="564"/>
      <c r="AV163" s="564"/>
      <c r="AW163" s="564"/>
      <c r="AX163" s="564"/>
      <c r="AY163" s="564"/>
      <c r="AZ163" s="564"/>
    </row>
    <row r="164" spans="1:52" s="510" customFormat="1">
      <c r="A164" s="564"/>
      <c r="B164" s="564"/>
      <c r="C164" s="564"/>
      <c r="D164" s="564"/>
      <c r="E164" s="564"/>
      <c r="F164" s="564"/>
      <c r="G164" s="564"/>
      <c r="H164" s="564"/>
      <c r="I164" s="564"/>
      <c r="J164" s="564"/>
      <c r="K164" s="564"/>
      <c r="L164" s="564"/>
      <c r="M164" s="564"/>
      <c r="N164" s="564"/>
      <c r="O164" s="564"/>
      <c r="P164" s="564"/>
      <c r="Q164" s="564"/>
      <c r="R164" s="564"/>
      <c r="S164" s="564"/>
      <c r="T164" s="564"/>
      <c r="U164" s="564"/>
      <c r="V164" s="564"/>
      <c r="W164" s="564"/>
      <c r="X164" s="564"/>
      <c r="Y164" s="564"/>
      <c r="Z164" s="564"/>
      <c r="AA164" s="564"/>
      <c r="AB164" s="564"/>
      <c r="AC164" s="564"/>
      <c r="AD164" s="564"/>
      <c r="AE164" s="564"/>
      <c r="AF164" s="564"/>
      <c r="AG164" s="564"/>
      <c r="AH164" s="564"/>
      <c r="AI164" s="564"/>
      <c r="AJ164" s="564"/>
      <c r="AK164" s="564"/>
      <c r="AL164" s="564"/>
      <c r="AM164" s="564"/>
      <c r="AN164" s="564"/>
      <c r="AO164" s="564"/>
      <c r="AP164" s="564"/>
      <c r="AQ164" s="564"/>
      <c r="AR164" s="564"/>
      <c r="AS164" s="564"/>
      <c r="AT164" s="564"/>
      <c r="AU164" s="564"/>
      <c r="AV164" s="564"/>
      <c r="AW164" s="564"/>
      <c r="AX164" s="564"/>
      <c r="AY164" s="564"/>
      <c r="AZ164" s="564"/>
    </row>
    <row r="165" spans="1:52" s="510" customFormat="1">
      <c r="A165" s="564"/>
      <c r="B165" s="564"/>
      <c r="C165" s="564"/>
      <c r="D165" s="564"/>
      <c r="E165" s="564"/>
      <c r="F165" s="564"/>
      <c r="G165" s="564"/>
      <c r="H165" s="564"/>
      <c r="I165" s="564"/>
      <c r="J165" s="564"/>
      <c r="K165" s="564"/>
      <c r="L165" s="564"/>
      <c r="M165" s="564"/>
      <c r="N165" s="564"/>
      <c r="O165" s="564"/>
      <c r="P165" s="564"/>
      <c r="Q165" s="564"/>
      <c r="R165" s="564"/>
      <c r="S165" s="564"/>
      <c r="T165" s="564"/>
      <c r="U165" s="564"/>
      <c r="V165" s="564"/>
      <c r="W165" s="564"/>
      <c r="X165" s="564"/>
      <c r="Y165" s="564"/>
      <c r="Z165" s="564"/>
      <c r="AA165" s="564"/>
      <c r="AB165" s="564"/>
      <c r="AC165" s="564"/>
      <c r="AD165" s="564"/>
      <c r="AE165" s="564"/>
      <c r="AF165" s="564"/>
      <c r="AG165" s="564"/>
      <c r="AH165" s="564"/>
      <c r="AI165" s="564"/>
      <c r="AJ165" s="564"/>
      <c r="AK165" s="564"/>
      <c r="AL165" s="564"/>
      <c r="AM165" s="564"/>
      <c r="AN165" s="564"/>
      <c r="AO165" s="564"/>
      <c r="AP165" s="564"/>
      <c r="AQ165" s="564"/>
      <c r="AR165" s="564"/>
      <c r="AS165" s="564"/>
      <c r="AT165" s="564"/>
      <c r="AU165" s="564"/>
      <c r="AV165" s="564"/>
      <c r="AW165" s="564"/>
      <c r="AX165" s="564"/>
      <c r="AY165" s="564"/>
      <c r="AZ165" s="564"/>
    </row>
    <row r="166" spans="1:52" s="510" customFormat="1">
      <c r="A166" s="564"/>
      <c r="B166" s="564"/>
      <c r="C166" s="564"/>
      <c r="D166" s="564"/>
      <c r="E166" s="564"/>
      <c r="F166" s="564"/>
      <c r="G166" s="564"/>
      <c r="H166" s="564"/>
      <c r="I166" s="564"/>
      <c r="J166" s="564"/>
      <c r="K166" s="564"/>
      <c r="L166" s="564"/>
      <c r="M166" s="564"/>
      <c r="N166" s="564"/>
      <c r="O166" s="564"/>
      <c r="P166" s="564"/>
      <c r="Q166" s="564"/>
      <c r="R166" s="564"/>
      <c r="S166" s="564"/>
      <c r="T166" s="564"/>
      <c r="U166" s="564"/>
      <c r="V166" s="564"/>
      <c r="W166" s="564"/>
      <c r="X166" s="564"/>
      <c r="Y166" s="564"/>
      <c r="Z166" s="564"/>
      <c r="AA166" s="564"/>
      <c r="AB166" s="564"/>
      <c r="AC166" s="564"/>
      <c r="AD166" s="564"/>
      <c r="AE166" s="564"/>
      <c r="AF166" s="564"/>
      <c r="AG166" s="564"/>
      <c r="AH166" s="564"/>
      <c r="AI166" s="564"/>
      <c r="AJ166" s="564"/>
      <c r="AK166" s="564"/>
      <c r="AL166" s="564"/>
      <c r="AM166" s="564"/>
      <c r="AN166" s="564"/>
      <c r="AO166" s="564"/>
      <c r="AP166" s="564"/>
      <c r="AQ166" s="564"/>
      <c r="AR166" s="564"/>
      <c r="AS166" s="564"/>
      <c r="AT166" s="564"/>
      <c r="AU166" s="564"/>
      <c r="AV166" s="564"/>
      <c r="AW166" s="564"/>
      <c r="AX166" s="564"/>
      <c r="AY166" s="564"/>
      <c r="AZ166" s="564"/>
    </row>
    <row r="167" spans="1:52" s="510" customFormat="1">
      <c r="A167" s="564"/>
      <c r="B167" s="564"/>
      <c r="C167" s="564"/>
      <c r="D167" s="564"/>
      <c r="E167" s="564"/>
      <c r="F167" s="564"/>
      <c r="G167" s="564"/>
      <c r="H167" s="564"/>
      <c r="I167" s="564"/>
      <c r="J167" s="564"/>
      <c r="K167" s="564"/>
      <c r="L167" s="564"/>
      <c r="M167" s="564"/>
      <c r="N167" s="564"/>
      <c r="O167" s="564"/>
      <c r="P167" s="564"/>
      <c r="Q167" s="564"/>
      <c r="R167" s="564"/>
      <c r="S167" s="564"/>
      <c r="T167" s="564"/>
      <c r="U167" s="564"/>
      <c r="V167" s="564"/>
      <c r="W167" s="564"/>
      <c r="X167" s="564"/>
      <c r="Y167" s="564"/>
      <c r="Z167" s="564"/>
      <c r="AA167" s="564"/>
      <c r="AB167" s="564"/>
      <c r="AC167" s="564"/>
      <c r="AD167" s="564"/>
      <c r="AE167" s="564"/>
      <c r="AF167" s="564"/>
      <c r="AG167" s="564"/>
      <c r="AH167" s="564"/>
      <c r="AI167" s="564"/>
      <c r="AJ167" s="564"/>
      <c r="AK167" s="564"/>
      <c r="AL167" s="564"/>
      <c r="AM167" s="564"/>
      <c r="AN167" s="564"/>
      <c r="AO167" s="564"/>
      <c r="AP167" s="564"/>
      <c r="AQ167" s="564"/>
      <c r="AR167" s="564"/>
      <c r="AS167" s="564"/>
      <c r="AT167" s="564"/>
      <c r="AU167" s="564"/>
      <c r="AV167" s="564"/>
      <c r="AW167" s="564"/>
      <c r="AX167" s="564"/>
      <c r="AY167" s="564"/>
      <c r="AZ167" s="564"/>
    </row>
    <row r="168" spans="1:52" s="510" customFormat="1">
      <c r="A168" s="564"/>
      <c r="B168" s="564"/>
      <c r="C168" s="564"/>
      <c r="D168" s="564"/>
      <c r="E168" s="564"/>
      <c r="F168" s="564"/>
      <c r="G168" s="564"/>
      <c r="H168" s="564"/>
      <c r="I168" s="564"/>
      <c r="J168" s="564"/>
      <c r="K168" s="564"/>
      <c r="L168" s="564"/>
      <c r="M168" s="564"/>
      <c r="N168" s="564"/>
      <c r="O168" s="564"/>
      <c r="P168" s="564"/>
      <c r="Q168" s="564"/>
      <c r="R168" s="564"/>
      <c r="S168" s="564"/>
      <c r="T168" s="564"/>
      <c r="U168" s="564"/>
      <c r="V168" s="564"/>
      <c r="W168" s="564"/>
      <c r="X168" s="564"/>
      <c r="Y168" s="564"/>
      <c r="Z168" s="564"/>
      <c r="AA168" s="564"/>
      <c r="AB168" s="564"/>
      <c r="AC168" s="564"/>
      <c r="AD168" s="564"/>
      <c r="AE168" s="564"/>
      <c r="AF168" s="564"/>
      <c r="AG168" s="564"/>
      <c r="AH168" s="564"/>
      <c r="AI168" s="564"/>
      <c r="AJ168" s="564"/>
      <c r="AK168" s="564"/>
      <c r="AL168" s="564"/>
      <c r="AM168" s="564"/>
      <c r="AN168" s="564"/>
      <c r="AO168" s="564"/>
      <c r="AP168" s="564"/>
      <c r="AQ168" s="564"/>
      <c r="AR168" s="564"/>
      <c r="AS168" s="564"/>
      <c r="AT168" s="564"/>
      <c r="AU168" s="564"/>
      <c r="AV168" s="564"/>
      <c r="AW168" s="564"/>
      <c r="AX168" s="564"/>
      <c r="AY168" s="564"/>
      <c r="AZ168" s="564"/>
    </row>
    <row r="169" spans="1:52" s="510" customFormat="1">
      <c r="A169" s="564"/>
      <c r="B169" s="564"/>
      <c r="C169" s="564"/>
      <c r="D169" s="564"/>
      <c r="E169" s="564"/>
      <c r="F169" s="564"/>
      <c r="G169" s="564"/>
      <c r="H169" s="564"/>
      <c r="I169" s="564"/>
      <c r="J169" s="564"/>
      <c r="K169" s="564"/>
      <c r="L169" s="564"/>
      <c r="M169" s="564"/>
      <c r="N169" s="564"/>
      <c r="O169" s="564"/>
      <c r="P169" s="564"/>
      <c r="Q169" s="564"/>
      <c r="R169" s="564"/>
      <c r="S169" s="564"/>
      <c r="T169" s="564"/>
      <c r="U169" s="564"/>
      <c r="V169" s="564"/>
      <c r="W169" s="564"/>
      <c r="X169" s="564"/>
      <c r="Y169" s="564"/>
      <c r="Z169" s="564"/>
      <c r="AA169" s="564"/>
      <c r="AB169" s="564"/>
      <c r="AC169" s="564"/>
      <c r="AD169" s="564"/>
      <c r="AE169" s="564"/>
      <c r="AF169" s="564"/>
      <c r="AG169" s="564"/>
      <c r="AH169" s="564"/>
      <c r="AI169" s="564"/>
      <c r="AJ169" s="564"/>
      <c r="AK169" s="564"/>
      <c r="AL169" s="564"/>
      <c r="AM169" s="564"/>
      <c r="AN169" s="564"/>
      <c r="AO169" s="564"/>
      <c r="AP169" s="564"/>
      <c r="AQ169" s="564"/>
      <c r="AR169" s="564"/>
      <c r="AS169" s="564"/>
      <c r="AT169" s="564"/>
      <c r="AU169" s="564"/>
      <c r="AV169" s="564"/>
      <c r="AW169" s="564"/>
      <c r="AX169" s="564"/>
      <c r="AY169" s="564"/>
      <c r="AZ169" s="564"/>
    </row>
    <row r="170" spans="1:52" s="510" customFormat="1">
      <c r="A170" s="564"/>
      <c r="B170" s="564"/>
      <c r="C170" s="564"/>
      <c r="D170" s="564"/>
      <c r="E170" s="564"/>
      <c r="F170" s="564"/>
      <c r="G170" s="564"/>
      <c r="H170" s="564"/>
      <c r="I170" s="564"/>
      <c r="J170" s="564"/>
      <c r="K170" s="564"/>
      <c r="L170" s="564"/>
      <c r="M170" s="564"/>
      <c r="N170" s="564"/>
      <c r="O170" s="564"/>
      <c r="P170" s="564"/>
      <c r="Q170" s="564"/>
      <c r="R170" s="564"/>
      <c r="S170" s="564"/>
      <c r="T170" s="564"/>
      <c r="U170" s="564"/>
      <c r="V170" s="564"/>
      <c r="W170" s="564"/>
      <c r="X170" s="564"/>
      <c r="Y170" s="564"/>
      <c r="Z170" s="564"/>
      <c r="AA170" s="564"/>
      <c r="AB170" s="564"/>
      <c r="AC170" s="564"/>
      <c r="AD170" s="564"/>
      <c r="AE170" s="564"/>
      <c r="AF170" s="564"/>
      <c r="AG170" s="564"/>
      <c r="AH170" s="564"/>
      <c r="AI170" s="564"/>
      <c r="AJ170" s="564"/>
      <c r="AK170" s="564"/>
      <c r="AL170" s="564"/>
      <c r="AM170" s="564"/>
      <c r="AN170" s="564"/>
      <c r="AO170" s="564"/>
      <c r="AP170" s="564"/>
      <c r="AQ170" s="564"/>
      <c r="AR170" s="564"/>
      <c r="AS170" s="564"/>
      <c r="AT170" s="564"/>
      <c r="AU170" s="564"/>
      <c r="AV170" s="564"/>
      <c r="AW170" s="564"/>
      <c r="AX170" s="564"/>
      <c r="AY170" s="564"/>
      <c r="AZ170" s="564"/>
    </row>
    <row r="171" spans="1:52" s="510" customFormat="1">
      <c r="A171" s="564"/>
      <c r="B171" s="564"/>
      <c r="C171" s="564"/>
      <c r="D171" s="564"/>
      <c r="E171" s="564"/>
      <c r="F171" s="564"/>
      <c r="G171" s="564"/>
      <c r="H171" s="564"/>
      <c r="I171" s="564"/>
      <c r="J171" s="564"/>
      <c r="K171" s="564"/>
      <c r="L171" s="564"/>
      <c r="M171" s="564"/>
      <c r="N171" s="564"/>
      <c r="O171" s="564"/>
      <c r="P171" s="564"/>
      <c r="Q171" s="564"/>
      <c r="R171" s="564"/>
      <c r="S171" s="564"/>
      <c r="T171" s="564"/>
      <c r="U171" s="564"/>
      <c r="V171" s="564"/>
      <c r="W171" s="564"/>
      <c r="X171" s="564"/>
      <c r="Y171" s="564"/>
      <c r="Z171" s="564"/>
      <c r="AA171" s="564"/>
      <c r="AB171" s="564"/>
      <c r="AC171" s="564"/>
      <c r="AD171" s="564"/>
      <c r="AE171" s="564"/>
      <c r="AF171" s="564"/>
      <c r="AG171" s="564"/>
      <c r="AH171" s="564"/>
      <c r="AI171" s="564"/>
      <c r="AJ171" s="564"/>
      <c r="AK171" s="564"/>
      <c r="AL171" s="564"/>
      <c r="AM171" s="564"/>
      <c r="AN171" s="564"/>
      <c r="AO171" s="564"/>
      <c r="AP171" s="564"/>
      <c r="AQ171" s="564"/>
      <c r="AR171" s="564"/>
      <c r="AS171" s="564"/>
      <c r="AT171" s="564"/>
      <c r="AU171" s="564"/>
      <c r="AV171" s="564"/>
      <c r="AW171" s="564"/>
      <c r="AX171" s="564"/>
      <c r="AY171" s="564"/>
      <c r="AZ171" s="564"/>
    </row>
    <row r="172" spans="1:52" s="510" customFormat="1"/>
    <row r="173" spans="1:52" s="510" customFormat="1"/>
    <row r="174" spans="1:52" s="510" customFormat="1"/>
    <row r="175" spans="1:52" s="510" customFormat="1"/>
    <row r="176" spans="1:52"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52" s="509" customFormat="1">
      <c r="A350" s="484">
        <f>A2</f>
        <v>0</v>
      </c>
      <c r="B350" s="484" t="s">
        <v>1757</v>
      </c>
      <c r="C350" s="484" t="s">
        <v>1757</v>
      </c>
      <c r="D350" s="484" t="s">
        <v>1757</v>
      </c>
      <c r="E350" s="484">
        <v>11111</v>
      </c>
      <c r="F350" s="484" t="s">
        <v>67</v>
      </c>
      <c r="G350" s="484">
        <f>SUM(G2:G349)</f>
        <v>0</v>
      </c>
      <c r="H350" s="484">
        <f t="shared" ref="H350:AW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v>1</v>
      </c>
      <c r="AY350" s="484">
        <v>1</v>
      </c>
      <c r="AZ350" s="508">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F359" sqref="F359"/>
    </sheetView>
  </sheetViews>
  <sheetFormatPr defaultRowHeight="1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c r="A1" s="550" t="s">
        <v>154</v>
      </c>
      <c r="B1" s="550" t="s">
        <v>155</v>
      </c>
      <c r="C1" s="550" t="s">
        <v>225</v>
      </c>
      <c r="D1" s="550" t="s">
        <v>226</v>
      </c>
      <c r="E1" s="550" t="s">
        <v>227</v>
      </c>
      <c r="F1" s="550" t="s">
        <v>66</v>
      </c>
      <c r="G1" s="550" t="s">
        <v>2</v>
      </c>
      <c r="H1" s="550" t="s">
        <v>1445</v>
      </c>
      <c r="I1" s="550" t="s">
        <v>228</v>
      </c>
      <c r="J1" s="550" t="s">
        <v>233</v>
      </c>
      <c r="K1" s="550" t="s">
        <v>234</v>
      </c>
      <c r="L1" s="550" t="s">
        <v>235</v>
      </c>
      <c r="M1" s="550" t="s">
        <v>236</v>
      </c>
      <c r="N1" s="550" t="s">
        <v>237</v>
      </c>
      <c r="O1" s="550" t="s">
        <v>238</v>
      </c>
      <c r="P1" s="550" t="s">
        <v>239</v>
      </c>
      <c r="Q1" s="550" t="s">
        <v>240</v>
      </c>
      <c r="R1" s="550" t="s">
        <v>1445</v>
      </c>
      <c r="S1" s="550" t="s">
        <v>228</v>
      </c>
      <c r="T1" s="550" t="s">
        <v>233</v>
      </c>
      <c r="U1" s="550" t="s">
        <v>234</v>
      </c>
      <c r="V1" s="550" t="s">
        <v>235</v>
      </c>
      <c r="W1" s="550" t="s">
        <v>236</v>
      </c>
      <c r="X1" s="550" t="s">
        <v>237</v>
      </c>
      <c r="Y1" s="550" t="s">
        <v>238</v>
      </c>
      <c r="Z1" s="550" t="s">
        <v>239</v>
      </c>
      <c r="AA1" s="550" t="s">
        <v>240</v>
      </c>
      <c r="AB1" s="550" t="s">
        <v>1445</v>
      </c>
      <c r="AC1" s="550" t="s">
        <v>228</v>
      </c>
      <c r="AD1" s="550" t="s">
        <v>233</v>
      </c>
      <c r="AE1" s="550" t="s">
        <v>234</v>
      </c>
      <c r="AF1" s="550" t="s">
        <v>235</v>
      </c>
      <c r="AG1" s="550" t="s">
        <v>236</v>
      </c>
      <c r="AH1" s="550" t="s">
        <v>237</v>
      </c>
      <c r="AI1" s="550" t="s">
        <v>238</v>
      </c>
      <c r="AJ1" s="550" t="s">
        <v>239</v>
      </c>
      <c r="AK1" s="550" t="s">
        <v>240</v>
      </c>
      <c r="AL1" s="550" t="s">
        <v>1445</v>
      </c>
      <c r="AM1" s="550" t="s">
        <v>1445</v>
      </c>
      <c r="AN1" s="550" t="s">
        <v>228</v>
      </c>
      <c r="AO1" s="550" t="s">
        <v>233</v>
      </c>
      <c r="AP1" s="550" t="s">
        <v>234</v>
      </c>
      <c r="AQ1" s="550" t="s">
        <v>235</v>
      </c>
      <c r="AR1" s="550" t="s">
        <v>236</v>
      </c>
      <c r="AS1" s="550" t="s">
        <v>237</v>
      </c>
      <c r="AT1" s="550" t="s">
        <v>238</v>
      </c>
      <c r="AU1" s="550" t="s">
        <v>239</v>
      </c>
      <c r="AV1" s="550" t="s">
        <v>240</v>
      </c>
      <c r="AW1" s="550" t="s">
        <v>1445</v>
      </c>
      <c r="AX1" s="550" t="s">
        <v>228</v>
      </c>
      <c r="AY1" s="550" t="s">
        <v>233</v>
      </c>
      <c r="AZ1" s="550" t="s">
        <v>234</v>
      </c>
      <c r="BA1" s="550" t="s">
        <v>235</v>
      </c>
      <c r="BB1" s="550" t="s">
        <v>236</v>
      </c>
      <c r="BC1" s="550" t="s">
        <v>237</v>
      </c>
      <c r="BD1" s="550" t="s">
        <v>238</v>
      </c>
      <c r="BE1" s="550" t="s">
        <v>239</v>
      </c>
      <c r="BF1" s="550" t="s">
        <v>240</v>
      </c>
      <c r="BG1" s="550" t="s">
        <v>1445</v>
      </c>
      <c r="BH1" s="550" t="s">
        <v>228</v>
      </c>
      <c r="BI1" s="550" t="s">
        <v>233</v>
      </c>
      <c r="BJ1" s="550" t="s">
        <v>234</v>
      </c>
      <c r="BK1" s="550" t="s">
        <v>235</v>
      </c>
      <c r="BL1" s="550" t="s">
        <v>236</v>
      </c>
      <c r="BM1" s="550" t="s">
        <v>237</v>
      </c>
      <c r="BN1" s="550" t="s">
        <v>238</v>
      </c>
      <c r="BO1" s="550" t="s">
        <v>239</v>
      </c>
      <c r="BP1" s="550" t="s">
        <v>240</v>
      </c>
      <c r="BQ1" s="550" t="s">
        <v>1445</v>
      </c>
      <c r="BR1" s="550" t="s">
        <v>1445</v>
      </c>
      <c r="BS1" s="550" t="s">
        <v>228</v>
      </c>
      <c r="BT1" s="550" t="s">
        <v>233</v>
      </c>
      <c r="BU1" s="550" t="s">
        <v>234</v>
      </c>
      <c r="BV1" s="550" t="s">
        <v>235</v>
      </c>
      <c r="BW1" s="550" t="s">
        <v>236</v>
      </c>
      <c r="BX1" s="550" t="s">
        <v>237</v>
      </c>
      <c r="BY1" s="550" t="s">
        <v>238</v>
      </c>
      <c r="BZ1" s="550" t="s">
        <v>239</v>
      </c>
      <c r="CA1" s="550" t="s">
        <v>240</v>
      </c>
      <c r="CB1" s="550" t="s">
        <v>1445</v>
      </c>
      <c r="CC1" s="550" t="s">
        <v>228</v>
      </c>
      <c r="CD1" s="550" t="s">
        <v>233</v>
      </c>
      <c r="CE1" s="550" t="s">
        <v>234</v>
      </c>
      <c r="CF1" s="550" t="s">
        <v>235</v>
      </c>
      <c r="CG1" s="550" t="s">
        <v>236</v>
      </c>
      <c r="CH1" s="550" t="s">
        <v>237</v>
      </c>
      <c r="CI1" s="550" t="s">
        <v>238</v>
      </c>
      <c r="CJ1" s="550" t="s">
        <v>239</v>
      </c>
      <c r="CK1" s="550" t="s">
        <v>240</v>
      </c>
      <c r="CL1" s="550" t="s">
        <v>1445</v>
      </c>
      <c r="CM1" s="550" t="s">
        <v>228</v>
      </c>
      <c r="CN1" s="550" t="s">
        <v>233</v>
      </c>
      <c r="CO1" s="550" t="s">
        <v>234</v>
      </c>
      <c r="CP1" s="550" t="s">
        <v>235</v>
      </c>
      <c r="CQ1" s="550" t="s">
        <v>236</v>
      </c>
      <c r="CR1" s="550" t="s">
        <v>237</v>
      </c>
      <c r="CS1" s="550" t="s">
        <v>238</v>
      </c>
      <c r="CT1" s="550" t="s">
        <v>239</v>
      </c>
      <c r="CU1" s="550" t="s">
        <v>240</v>
      </c>
      <c r="CV1" s="550" t="s">
        <v>1445</v>
      </c>
      <c r="CW1" s="550" t="s">
        <v>273</v>
      </c>
      <c r="CX1" s="550" t="s">
        <v>274</v>
      </c>
      <c r="CY1" s="550" t="s">
        <v>275</v>
      </c>
    </row>
    <row r="2" spans="1:103" s="561" customFormat="1">
      <c r="A2" s="560"/>
      <c r="B2" s="560"/>
      <c r="C2" s="560"/>
      <c r="D2" s="560"/>
      <c r="E2" s="560"/>
      <c r="F2" s="560"/>
      <c r="G2" s="560"/>
      <c r="H2" s="560"/>
      <c r="I2" s="560"/>
      <c r="J2" s="560"/>
      <c r="K2" s="560"/>
      <c r="L2" s="560"/>
      <c r="M2" s="560"/>
      <c r="N2" s="560"/>
      <c r="O2" s="560"/>
      <c r="P2" s="560"/>
      <c r="Q2" s="560"/>
      <c r="R2" s="560"/>
      <c r="S2" s="560"/>
      <c r="T2" s="560"/>
      <c r="U2" s="560"/>
      <c r="V2" s="560"/>
      <c r="W2" s="560"/>
      <c r="X2" s="560"/>
      <c r="Y2" s="560"/>
      <c r="Z2" s="560"/>
      <c r="AA2" s="560"/>
      <c r="AB2" s="560"/>
      <c r="AC2" s="560"/>
      <c r="AD2" s="560"/>
      <c r="AE2" s="560"/>
      <c r="AF2" s="560"/>
      <c r="AG2" s="560"/>
      <c r="AH2" s="560"/>
      <c r="AI2" s="560"/>
      <c r="AJ2" s="560"/>
      <c r="AK2" s="560"/>
      <c r="AL2" s="560"/>
      <c r="AM2" s="560"/>
      <c r="AN2" s="560"/>
      <c r="AO2" s="560"/>
      <c r="AP2" s="560"/>
      <c r="AQ2" s="560"/>
      <c r="AR2" s="560"/>
      <c r="AS2" s="560"/>
      <c r="AT2" s="560"/>
      <c r="AU2" s="560"/>
      <c r="AV2" s="560"/>
      <c r="AW2" s="560"/>
      <c r="AX2" s="560"/>
      <c r="AY2" s="560"/>
      <c r="AZ2" s="560"/>
      <c r="BA2" s="560"/>
      <c r="BB2" s="560"/>
      <c r="BC2" s="560"/>
      <c r="BD2" s="560"/>
      <c r="BE2" s="560"/>
      <c r="BF2" s="560"/>
      <c r="BG2" s="560"/>
      <c r="BH2" s="560"/>
      <c r="BI2" s="560"/>
      <c r="BJ2" s="560"/>
      <c r="BK2" s="560"/>
      <c r="BL2" s="560"/>
      <c r="BM2" s="560"/>
      <c r="BN2" s="560"/>
      <c r="BO2" s="560"/>
      <c r="BP2" s="560"/>
      <c r="BQ2" s="560"/>
      <c r="BR2" s="560"/>
      <c r="BS2" s="560"/>
      <c r="BT2" s="560"/>
      <c r="BU2" s="560"/>
      <c r="BV2" s="560"/>
      <c r="BW2" s="560"/>
      <c r="BX2" s="560"/>
      <c r="BY2" s="560"/>
      <c r="BZ2" s="560"/>
      <c r="CA2" s="560"/>
      <c r="CB2" s="560"/>
      <c r="CC2" s="560"/>
      <c r="CD2" s="560"/>
      <c r="CE2" s="560"/>
      <c r="CF2" s="560"/>
      <c r="CG2" s="560"/>
      <c r="CH2" s="560"/>
      <c r="CI2" s="560"/>
      <c r="CJ2" s="560"/>
      <c r="CK2" s="560"/>
      <c r="CL2" s="560"/>
      <c r="CM2" s="560"/>
      <c r="CN2" s="560"/>
      <c r="CO2" s="560"/>
      <c r="CP2" s="560"/>
      <c r="CQ2" s="560"/>
      <c r="CR2" s="560"/>
      <c r="CS2" s="560"/>
      <c r="CT2" s="560"/>
      <c r="CU2" s="560"/>
      <c r="CV2" s="560"/>
      <c r="CW2" s="560"/>
      <c r="CX2" s="560"/>
      <c r="CY2" s="560"/>
    </row>
    <row r="3" spans="1:103" s="561" customFormat="1">
      <c r="A3" s="560"/>
      <c r="B3" s="560"/>
      <c r="C3" s="560"/>
      <c r="D3" s="560"/>
      <c r="E3" s="560"/>
      <c r="F3" s="560"/>
      <c r="G3" s="560"/>
      <c r="H3" s="560"/>
      <c r="I3" s="560"/>
      <c r="J3" s="560"/>
      <c r="K3" s="560"/>
      <c r="L3" s="560"/>
      <c r="M3" s="560"/>
      <c r="N3" s="560"/>
      <c r="O3" s="560"/>
      <c r="P3" s="560"/>
      <c r="Q3" s="560"/>
      <c r="R3" s="560"/>
      <c r="S3" s="560"/>
      <c r="T3" s="560"/>
      <c r="U3" s="560"/>
      <c r="V3" s="560"/>
      <c r="W3" s="560"/>
      <c r="X3" s="560"/>
      <c r="Y3" s="560"/>
      <c r="Z3" s="560"/>
      <c r="AA3" s="560"/>
      <c r="AB3" s="560"/>
      <c r="AC3" s="560"/>
      <c r="AD3" s="560"/>
      <c r="AE3" s="560"/>
      <c r="AF3" s="560"/>
      <c r="AG3" s="560"/>
      <c r="AH3" s="560"/>
      <c r="AI3" s="560"/>
      <c r="AJ3" s="560"/>
      <c r="AK3" s="560"/>
      <c r="AL3" s="560"/>
      <c r="AM3" s="560"/>
      <c r="AN3" s="560"/>
      <c r="AO3" s="560"/>
      <c r="AP3" s="560"/>
      <c r="AQ3" s="560"/>
      <c r="AR3" s="560"/>
      <c r="AS3" s="560"/>
      <c r="AT3" s="560"/>
      <c r="AU3" s="560"/>
      <c r="AV3" s="560"/>
      <c r="AW3" s="560"/>
      <c r="AX3" s="560"/>
      <c r="AY3" s="560"/>
      <c r="AZ3" s="560"/>
      <c r="BA3" s="560"/>
      <c r="BB3" s="560"/>
      <c r="BC3" s="560"/>
      <c r="BD3" s="560"/>
      <c r="BE3" s="560"/>
      <c r="BF3" s="560"/>
      <c r="BG3" s="560"/>
      <c r="BH3" s="560"/>
      <c r="BI3" s="560"/>
      <c r="BJ3" s="560"/>
      <c r="BK3" s="560"/>
      <c r="BL3" s="560"/>
      <c r="BM3" s="560"/>
      <c r="BN3" s="560"/>
      <c r="BO3" s="560"/>
      <c r="BP3" s="560"/>
      <c r="BQ3" s="560"/>
      <c r="BR3" s="560"/>
      <c r="BS3" s="560"/>
      <c r="BT3" s="560"/>
      <c r="BU3" s="560"/>
      <c r="BV3" s="560"/>
      <c r="BW3" s="560"/>
      <c r="BX3" s="560"/>
      <c r="BY3" s="560"/>
      <c r="BZ3" s="560"/>
      <c r="CA3" s="560"/>
      <c r="CB3" s="560"/>
      <c r="CC3" s="560"/>
      <c r="CD3" s="560"/>
      <c r="CE3" s="560"/>
      <c r="CF3" s="560"/>
      <c r="CG3" s="560"/>
      <c r="CH3" s="560"/>
      <c r="CI3" s="560"/>
      <c r="CJ3" s="560"/>
      <c r="CK3" s="560"/>
      <c r="CL3" s="560"/>
      <c r="CM3" s="560"/>
      <c r="CN3" s="560"/>
      <c r="CO3" s="560"/>
      <c r="CP3" s="560"/>
      <c r="CQ3" s="560"/>
      <c r="CR3" s="560"/>
      <c r="CS3" s="560"/>
      <c r="CT3" s="560"/>
      <c r="CU3" s="560"/>
      <c r="CV3" s="560"/>
      <c r="CW3" s="560"/>
      <c r="CX3" s="560"/>
      <c r="CY3" s="560"/>
    </row>
    <row r="4" spans="1:103" s="561" customFormat="1">
      <c r="A4" s="560"/>
      <c r="B4" s="560"/>
      <c r="C4" s="560"/>
      <c r="D4" s="560"/>
      <c r="E4" s="560"/>
      <c r="F4" s="560"/>
      <c r="G4" s="560"/>
      <c r="H4" s="560"/>
      <c r="I4" s="560"/>
      <c r="J4" s="560"/>
      <c r="K4" s="560"/>
      <c r="L4" s="560"/>
      <c r="M4" s="560"/>
      <c r="N4" s="560"/>
      <c r="O4" s="560"/>
      <c r="P4" s="560"/>
      <c r="Q4" s="560"/>
      <c r="R4" s="560"/>
      <c r="S4" s="560"/>
      <c r="T4" s="560"/>
      <c r="U4" s="560"/>
      <c r="V4" s="560"/>
      <c r="W4" s="560"/>
      <c r="X4" s="560"/>
      <c r="Y4" s="560"/>
      <c r="Z4" s="560"/>
      <c r="AA4" s="560"/>
      <c r="AB4" s="560"/>
      <c r="AC4" s="560"/>
      <c r="AD4" s="560"/>
      <c r="AE4" s="560"/>
      <c r="AF4" s="560"/>
      <c r="AG4" s="560"/>
      <c r="AH4" s="560"/>
      <c r="AI4" s="560"/>
      <c r="AJ4" s="560"/>
      <c r="AK4" s="560"/>
      <c r="AL4" s="560"/>
      <c r="AM4" s="560"/>
      <c r="AN4" s="560"/>
      <c r="AO4" s="560"/>
      <c r="AP4" s="560"/>
      <c r="AQ4" s="560"/>
      <c r="AR4" s="560"/>
      <c r="AS4" s="560"/>
      <c r="AT4" s="560"/>
      <c r="AU4" s="560"/>
      <c r="AV4" s="560"/>
      <c r="AW4" s="560"/>
      <c r="AX4" s="560"/>
      <c r="AY4" s="560"/>
      <c r="AZ4" s="560"/>
      <c r="BA4" s="560"/>
      <c r="BB4" s="560"/>
      <c r="BC4" s="560"/>
      <c r="BD4" s="560"/>
      <c r="BE4" s="560"/>
      <c r="BF4" s="560"/>
      <c r="BG4" s="560"/>
      <c r="BH4" s="560"/>
      <c r="BI4" s="560"/>
      <c r="BJ4" s="560"/>
      <c r="BK4" s="560"/>
      <c r="BL4" s="560"/>
      <c r="BM4" s="560"/>
      <c r="BN4" s="560"/>
      <c r="BO4" s="560"/>
      <c r="BP4" s="560"/>
      <c r="BQ4" s="560"/>
      <c r="BR4" s="560"/>
      <c r="BS4" s="560"/>
      <c r="BT4" s="560"/>
      <c r="BU4" s="560"/>
      <c r="BV4" s="560"/>
      <c r="BW4" s="560"/>
      <c r="BX4" s="560"/>
      <c r="BY4" s="560"/>
      <c r="BZ4" s="560"/>
      <c r="CA4" s="560"/>
      <c r="CB4" s="560"/>
      <c r="CC4" s="560"/>
      <c r="CD4" s="560"/>
      <c r="CE4" s="560"/>
      <c r="CF4" s="560"/>
      <c r="CG4" s="560"/>
      <c r="CH4" s="560"/>
      <c r="CI4" s="560"/>
      <c r="CJ4" s="560"/>
      <c r="CK4" s="560"/>
      <c r="CL4" s="560"/>
      <c r="CM4" s="560"/>
      <c r="CN4" s="560"/>
      <c r="CO4" s="560"/>
      <c r="CP4" s="560"/>
      <c r="CQ4" s="560"/>
      <c r="CR4" s="560"/>
      <c r="CS4" s="560"/>
      <c r="CT4" s="560"/>
      <c r="CU4" s="560"/>
      <c r="CV4" s="560"/>
      <c r="CW4" s="560"/>
      <c r="CX4" s="560"/>
      <c r="CY4" s="560"/>
    </row>
    <row r="5" spans="1:103" s="561" customFormat="1">
      <c r="A5" s="560"/>
      <c r="B5" s="560"/>
      <c r="C5" s="560"/>
      <c r="D5" s="560"/>
      <c r="E5" s="560"/>
      <c r="F5" s="560"/>
      <c r="G5" s="560"/>
      <c r="H5" s="560"/>
      <c r="I5" s="560"/>
      <c r="J5" s="560"/>
      <c r="K5" s="560"/>
      <c r="L5" s="560"/>
      <c r="M5" s="560"/>
      <c r="N5" s="560"/>
      <c r="O5" s="560"/>
      <c r="P5" s="560"/>
      <c r="Q5" s="560"/>
      <c r="R5" s="560"/>
      <c r="S5" s="560"/>
      <c r="T5" s="560"/>
      <c r="U5" s="560"/>
      <c r="V5" s="560"/>
      <c r="W5" s="560"/>
      <c r="X5" s="560"/>
      <c r="Y5" s="560"/>
      <c r="Z5" s="560"/>
      <c r="AA5" s="560"/>
      <c r="AB5" s="560"/>
      <c r="AC5" s="560"/>
      <c r="AD5" s="560"/>
      <c r="AE5" s="560"/>
      <c r="AF5" s="560"/>
      <c r="AG5" s="560"/>
      <c r="AH5" s="560"/>
      <c r="AI5" s="560"/>
      <c r="AJ5" s="560"/>
      <c r="AK5" s="560"/>
      <c r="AL5" s="560"/>
      <c r="AM5" s="560"/>
      <c r="AN5" s="560"/>
      <c r="AO5" s="560"/>
      <c r="AP5" s="560"/>
      <c r="AQ5" s="560"/>
      <c r="AR5" s="560"/>
      <c r="AS5" s="560"/>
      <c r="AT5" s="560"/>
      <c r="AU5" s="560"/>
      <c r="AV5" s="560"/>
      <c r="AW5" s="560"/>
      <c r="AX5" s="560"/>
      <c r="AY5" s="560"/>
      <c r="AZ5" s="560"/>
      <c r="BA5" s="560"/>
      <c r="BB5" s="560"/>
      <c r="BC5" s="560"/>
      <c r="BD5" s="560"/>
      <c r="BE5" s="560"/>
      <c r="BF5" s="560"/>
      <c r="BG5" s="560"/>
      <c r="BH5" s="560"/>
      <c r="BI5" s="560"/>
      <c r="BJ5" s="560"/>
      <c r="BK5" s="560"/>
      <c r="BL5" s="560"/>
      <c r="BM5" s="560"/>
      <c r="BN5" s="560"/>
      <c r="BO5" s="560"/>
      <c r="BP5" s="560"/>
      <c r="BQ5" s="560"/>
      <c r="BR5" s="560"/>
      <c r="BS5" s="560"/>
      <c r="BT5" s="560"/>
      <c r="BU5" s="560"/>
      <c r="BV5" s="560"/>
      <c r="BW5" s="560"/>
      <c r="BX5" s="560"/>
      <c r="BY5" s="560"/>
      <c r="BZ5" s="560"/>
      <c r="CA5" s="560"/>
      <c r="CB5" s="560"/>
      <c r="CC5" s="560"/>
      <c r="CD5" s="560"/>
      <c r="CE5" s="560"/>
      <c r="CF5" s="560"/>
      <c r="CG5" s="560"/>
      <c r="CH5" s="560"/>
      <c r="CI5" s="560"/>
      <c r="CJ5" s="560"/>
      <c r="CK5" s="560"/>
      <c r="CL5" s="560"/>
      <c r="CM5" s="560"/>
      <c r="CN5" s="560"/>
      <c r="CO5" s="560"/>
      <c r="CP5" s="560"/>
      <c r="CQ5" s="560"/>
      <c r="CR5" s="560"/>
      <c r="CS5" s="560"/>
      <c r="CT5" s="560"/>
      <c r="CU5" s="560"/>
      <c r="CV5" s="560"/>
      <c r="CW5" s="560"/>
      <c r="CX5" s="560"/>
      <c r="CY5" s="560"/>
    </row>
    <row r="6" spans="1:103" s="561" customFormat="1">
      <c r="A6" s="560"/>
      <c r="B6" s="560"/>
      <c r="C6" s="560"/>
      <c r="D6" s="560"/>
      <c r="E6" s="560"/>
      <c r="F6" s="560"/>
      <c r="G6" s="560"/>
      <c r="H6" s="560"/>
      <c r="I6" s="560"/>
      <c r="J6" s="560"/>
      <c r="K6" s="560"/>
      <c r="L6" s="560"/>
      <c r="M6" s="560"/>
      <c r="N6" s="560"/>
      <c r="O6" s="560"/>
      <c r="P6" s="560"/>
      <c r="Q6" s="560"/>
      <c r="R6" s="560"/>
      <c r="S6" s="560"/>
      <c r="T6" s="560"/>
      <c r="U6" s="560"/>
      <c r="V6" s="560"/>
      <c r="W6" s="560"/>
      <c r="X6" s="560"/>
      <c r="Y6" s="560"/>
      <c r="Z6" s="560"/>
      <c r="AA6" s="560"/>
      <c r="AB6" s="560"/>
      <c r="AC6" s="560"/>
      <c r="AD6" s="560"/>
      <c r="AE6" s="560"/>
      <c r="AF6" s="560"/>
      <c r="AG6" s="560"/>
      <c r="AH6" s="560"/>
      <c r="AI6" s="560"/>
      <c r="AJ6" s="560"/>
      <c r="AK6" s="560"/>
      <c r="AL6" s="560"/>
      <c r="AM6" s="560"/>
      <c r="AN6" s="560"/>
      <c r="AO6" s="560"/>
      <c r="AP6" s="560"/>
      <c r="AQ6" s="560"/>
      <c r="AR6" s="560"/>
      <c r="AS6" s="560"/>
      <c r="AT6" s="560"/>
      <c r="AU6" s="560"/>
      <c r="AV6" s="560"/>
      <c r="AW6" s="560"/>
      <c r="AX6" s="560"/>
      <c r="AY6" s="560"/>
      <c r="AZ6" s="560"/>
      <c r="BA6" s="560"/>
      <c r="BB6" s="560"/>
      <c r="BC6" s="560"/>
      <c r="BD6" s="560"/>
      <c r="BE6" s="560"/>
      <c r="BF6" s="560"/>
      <c r="BG6" s="560"/>
      <c r="BH6" s="560"/>
      <c r="BI6" s="560"/>
      <c r="BJ6" s="560"/>
      <c r="BK6" s="560"/>
      <c r="BL6" s="560"/>
      <c r="BM6" s="560"/>
      <c r="BN6" s="560"/>
      <c r="BO6" s="560"/>
      <c r="BP6" s="560"/>
      <c r="BQ6" s="560"/>
      <c r="BR6" s="560"/>
      <c r="BS6" s="560"/>
      <c r="BT6" s="560"/>
      <c r="BU6" s="560"/>
      <c r="BV6" s="560"/>
      <c r="BW6" s="560"/>
      <c r="BX6" s="560"/>
      <c r="BY6" s="560"/>
      <c r="BZ6" s="560"/>
      <c r="CA6" s="560"/>
      <c r="CB6" s="560"/>
      <c r="CC6" s="560"/>
      <c r="CD6" s="560"/>
      <c r="CE6" s="560"/>
      <c r="CF6" s="560"/>
      <c r="CG6" s="560"/>
      <c r="CH6" s="560"/>
      <c r="CI6" s="560"/>
      <c r="CJ6" s="560"/>
      <c r="CK6" s="560"/>
      <c r="CL6" s="560"/>
      <c r="CM6" s="560"/>
      <c r="CN6" s="560"/>
      <c r="CO6" s="560"/>
      <c r="CP6" s="560"/>
      <c r="CQ6" s="560"/>
      <c r="CR6" s="560"/>
      <c r="CS6" s="560"/>
      <c r="CT6" s="560"/>
      <c r="CU6" s="560"/>
      <c r="CV6" s="560"/>
      <c r="CW6" s="560"/>
      <c r="CX6" s="560"/>
      <c r="CY6" s="560"/>
    </row>
    <row r="7" spans="1:103" s="561" customFormat="1">
      <c r="A7" s="560"/>
      <c r="B7" s="560"/>
      <c r="C7" s="560"/>
      <c r="D7" s="560"/>
      <c r="E7" s="560"/>
      <c r="F7" s="560"/>
      <c r="G7" s="560"/>
      <c r="H7" s="560"/>
      <c r="I7" s="560"/>
      <c r="J7" s="560"/>
      <c r="K7" s="560"/>
      <c r="L7" s="560"/>
      <c r="M7" s="560"/>
      <c r="N7" s="560"/>
      <c r="O7" s="560"/>
      <c r="P7" s="560"/>
      <c r="Q7" s="560"/>
      <c r="R7" s="560"/>
      <c r="S7" s="560"/>
      <c r="T7" s="560"/>
      <c r="U7" s="560"/>
      <c r="V7" s="560"/>
      <c r="W7" s="560"/>
      <c r="X7" s="560"/>
      <c r="Y7" s="560"/>
      <c r="Z7" s="560"/>
      <c r="AA7" s="560"/>
      <c r="AB7" s="560"/>
      <c r="AC7" s="560"/>
      <c r="AD7" s="560"/>
      <c r="AE7" s="560"/>
      <c r="AF7" s="560"/>
      <c r="AG7" s="560"/>
      <c r="AH7" s="560"/>
      <c r="AI7" s="560"/>
      <c r="AJ7" s="560"/>
      <c r="AK7" s="560"/>
      <c r="AL7" s="560"/>
      <c r="AM7" s="560"/>
      <c r="AN7" s="560"/>
      <c r="AO7" s="560"/>
      <c r="AP7" s="560"/>
      <c r="AQ7" s="560"/>
      <c r="AR7" s="560"/>
      <c r="AS7" s="560"/>
      <c r="AT7" s="560"/>
      <c r="AU7" s="560"/>
      <c r="AV7" s="560"/>
      <c r="AW7" s="560"/>
      <c r="AX7" s="560"/>
      <c r="AY7" s="560"/>
      <c r="AZ7" s="560"/>
      <c r="BA7" s="560"/>
      <c r="BB7" s="560"/>
      <c r="BC7" s="560"/>
      <c r="BD7" s="560"/>
      <c r="BE7" s="560"/>
      <c r="BF7" s="560"/>
      <c r="BG7" s="560"/>
      <c r="BH7" s="560"/>
      <c r="BI7" s="560"/>
      <c r="BJ7" s="560"/>
      <c r="BK7" s="560"/>
      <c r="BL7" s="560"/>
      <c r="BM7" s="560"/>
      <c r="BN7" s="560"/>
      <c r="BO7" s="560"/>
      <c r="BP7" s="560"/>
      <c r="BQ7" s="560"/>
      <c r="BR7" s="560"/>
      <c r="BS7" s="560"/>
      <c r="BT7" s="560"/>
      <c r="BU7" s="560"/>
      <c r="BV7" s="560"/>
      <c r="BW7" s="560"/>
      <c r="BX7" s="560"/>
      <c r="BY7" s="560"/>
      <c r="BZ7" s="560"/>
      <c r="CA7" s="560"/>
      <c r="CB7" s="560"/>
      <c r="CC7" s="560"/>
      <c r="CD7" s="560"/>
      <c r="CE7" s="560"/>
      <c r="CF7" s="560"/>
      <c r="CG7" s="560"/>
      <c r="CH7" s="560"/>
      <c r="CI7" s="560"/>
      <c r="CJ7" s="560"/>
      <c r="CK7" s="560"/>
      <c r="CL7" s="560"/>
      <c r="CM7" s="560"/>
      <c r="CN7" s="560"/>
      <c r="CO7" s="560"/>
      <c r="CP7" s="560"/>
      <c r="CQ7" s="560"/>
      <c r="CR7" s="560"/>
      <c r="CS7" s="560"/>
      <c r="CT7" s="560"/>
      <c r="CU7" s="560"/>
      <c r="CV7" s="560"/>
      <c r="CW7" s="560"/>
      <c r="CX7" s="560"/>
      <c r="CY7" s="560"/>
    </row>
    <row r="8" spans="1:103" s="561" customFormat="1">
      <c r="A8" s="560"/>
      <c r="B8" s="560"/>
      <c r="C8" s="560"/>
      <c r="D8" s="560"/>
      <c r="E8" s="560"/>
      <c r="F8" s="560"/>
      <c r="G8" s="560"/>
      <c r="H8" s="560"/>
      <c r="I8" s="560"/>
      <c r="J8" s="560"/>
      <c r="K8" s="560"/>
      <c r="L8" s="560"/>
      <c r="M8" s="560"/>
      <c r="N8" s="560"/>
      <c r="O8" s="560"/>
      <c r="P8" s="560"/>
      <c r="Q8" s="560"/>
      <c r="R8" s="560"/>
      <c r="S8" s="560"/>
      <c r="T8" s="560"/>
      <c r="U8" s="560"/>
      <c r="V8" s="560"/>
      <c r="W8" s="560"/>
      <c r="X8" s="560"/>
      <c r="Y8" s="560"/>
      <c r="Z8" s="560"/>
      <c r="AA8" s="560"/>
      <c r="AB8" s="560"/>
      <c r="AC8" s="560"/>
      <c r="AD8" s="560"/>
      <c r="AE8" s="560"/>
      <c r="AF8" s="560"/>
      <c r="AG8" s="560"/>
      <c r="AH8" s="560"/>
      <c r="AI8" s="560"/>
      <c r="AJ8" s="560"/>
      <c r="AK8" s="560"/>
      <c r="AL8" s="560"/>
      <c r="AM8" s="560"/>
      <c r="AN8" s="560"/>
      <c r="AO8" s="560"/>
      <c r="AP8" s="560"/>
      <c r="AQ8" s="560"/>
      <c r="AR8" s="560"/>
      <c r="AS8" s="560"/>
      <c r="AT8" s="560"/>
      <c r="AU8" s="560"/>
      <c r="AV8" s="560"/>
      <c r="AW8" s="560"/>
      <c r="AX8" s="560"/>
      <c r="AY8" s="560"/>
      <c r="AZ8" s="560"/>
      <c r="BA8" s="560"/>
      <c r="BB8" s="560"/>
      <c r="BC8" s="560"/>
      <c r="BD8" s="560"/>
      <c r="BE8" s="560"/>
      <c r="BF8" s="560"/>
      <c r="BG8" s="560"/>
      <c r="BH8" s="560"/>
      <c r="BI8" s="560"/>
      <c r="BJ8" s="560"/>
      <c r="BK8" s="560"/>
      <c r="BL8" s="560"/>
      <c r="BM8" s="560"/>
      <c r="BN8" s="560"/>
      <c r="BO8" s="560"/>
      <c r="BP8" s="560"/>
      <c r="BQ8" s="560"/>
      <c r="BR8" s="560"/>
      <c r="BS8" s="560"/>
      <c r="BT8" s="560"/>
      <c r="BU8" s="560"/>
      <c r="BV8" s="560"/>
      <c r="BW8" s="560"/>
      <c r="BX8" s="560"/>
      <c r="BY8" s="560"/>
      <c r="BZ8" s="560"/>
      <c r="CA8" s="560"/>
      <c r="CB8" s="560"/>
      <c r="CC8" s="560"/>
      <c r="CD8" s="560"/>
      <c r="CE8" s="560"/>
      <c r="CF8" s="560"/>
      <c r="CG8" s="560"/>
      <c r="CH8" s="560"/>
      <c r="CI8" s="560"/>
      <c r="CJ8" s="560"/>
      <c r="CK8" s="560"/>
      <c r="CL8" s="560"/>
      <c r="CM8" s="560"/>
      <c r="CN8" s="560"/>
      <c r="CO8" s="560"/>
      <c r="CP8" s="560"/>
      <c r="CQ8" s="560"/>
      <c r="CR8" s="560"/>
      <c r="CS8" s="560"/>
      <c r="CT8" s="560"/>
      <c r="CU8" s="560"/>
      <c r="CV8" s="560"/>
      <c r="CW8" s="560"/>
      <c r="CX8" s="560"/>
      <c r="CY8" s="560"/>
    </row>
    <row r="9" spans="1:103" s="561" customFormat="1">
      <c r="A9" s="560"/>
      <c r="B9" s="560"/>
      <c r="C9" s="560"/>
      <c r="D9" s="560"/>
      <c r="E9" s="560"/>
      <c r="F9" s="560"/>
      <c r="G9" s="560"/>
      <c r="H9" s="560"/>
      <c r="I9" s="560"/>
      <c r="J9" s="560"/>
      <c r="K9" s="560"/>
      <c r="L9" s="560"/>
      <c r="M9" s="560"/>
      <c r="N9" s="560"/>
      <c r="O9" s="560"/>
      <c r="P9" s="560"/>
      <c r="Q9" s="560"/>
      <c r="R9" s="560"/>
      <c r="S9" s="560"/>
      <c r="T9" s="560"/>
      <c r="U9" s="560"/>
      <c r="V9" s="560"/>
      <c r="W9" s="560"/>
      <c r="X9" s="560"/>
      <c r="Y9" s="560"/>
      <c r="Z9" s="560"/>
      <c r="AA9" s="560"/>
      <c r="AB9" s="560"/>
      <c r="AC9" s="560"/>
      <c r="AD9" s="560"/>
      <c r="AE9" s="560"/>
      <c r="AF9" s="560"/>
      <c r="AG9" s="560"/>
      <c r="AH9" s="560"/>
      <c r="AI9" s="560"/>
      <c r="AJ9" s="560"/>
      <c r="AK9" s="560"/>
      <c r="AL9" s="560"/>
      <c r="AM9" s="560"/>
      <c r="AN9" s="560"/>
      <c r="AO9" s="560"/>
      <c r="AP9" s="560"/>
      <c r="AQ9" s="560"/>
      <c r="AR9" s="560"/>
      <c r="AS9" s="560"/>
      <c r="AT9" s="560"/>
      <c r="AU9" s="560"/>
      <c r="AV9" s="560"/>
      <c r="AW9" s="560"/>
      <c r="AX9" s="560"/>
      <c r="AY9" s="560"/>
      <c r="AZ9" s="560"/>
      <c r="BA9" s="560"/>
      <c r="BB9" s="560"/>
      <c r="BC9" s="560"/>
      <c r="BD9" s="560"/>
      <c r="BE9" s="560"/>
      <c r="BF9" s="560"/>
      <c r="BG9" s="560"/>
      <c r="BH9" s="560"/>
      <c r="BI9" s="560"/>
      <c r="BJ9" s="560"/>
      <c r="BK9" s="560"/>
      <c r="BL9" s="560"/>
      <c r="BM9" s="560"/>
      <c r="BN9" s="560"/>
      <c r="BO9" s="560"/>
      <c r="BP9" s="560"/>
      <c r="BQ9" s="560"/>
      <c r="BR9" s="560"/>
      <c r="BS9" s="560"/>
      <c r="BT9" s="560"/>
      <c r="BU9" s="560"/>
      <c r="BV9" s="560"/>
      <c r="BW9" s="560"/>
      <c r="BX9" s="560"/>
      <c r="BY9" s="560"/>
      <c r="BZ9" s="560"/>
      <c r="CA9" s="560"/>
      <c r="CB9" s="560"/>
      <c r="CC9" s="560"/>
      <c r="CD9" s="560"/>
      <c r="CE9" s="560"/>
      <c r="CF9" s="560"/>
      <c r="CG9" s="560"/>
      <c r="CH9" s="560"/>
      <c r="CI9" s="560"/>
      <c r="CJ9" s="560"/>
      <c r="CK9" s="560"/>
      <c r="CL9" s="560"/>
      <c r="CM9" s="560"/>
      <c r="CN9" s="560"/>
      <c r="CO9" s="560"/>
      <c r="CP9" s="560"/>
      <c r="CQ9" s="560"/>
      <c r="CR9" s="560"/>
      <c r="CS9" s="560"/>
      <c r="CT9" s="560"/>
      <c r="CU9" s="560"/>
      <c r="CV9" s="560"/>
      <c r="CW9" s="560"/>
      <c r="CX9" s="560"/>
      <c r="CY9" s="560"/>
    </row>
    <row r="10" spans="1:103" s="561" customFormat="1">
      <c r="A10" s="560"/>
      <c r="B10" s="560"/>
      <c r="C10" s="560"/>
      <c r="D10" s="560"/>
      <c r="E10" s="560"/>
      <c r="F10" s="560"/>
      <c r="G10" s="560"/>
      <c r="H10" s="560"/>
      <c r="I10" s="560"/>
      <c r="J10" s="560"/>
      <c r="K10" s="560"/>
      <c r="L10" s="560"/>
      <c r="M10" s="560"/>
      <c r="N10" s="560"/>
      <c r="O10" s="560"/>
      <c r="P10" s="560"/>
      <c r="Q10" s="560"/>
      <c r="R10" s="560"/>
      <c r="S10" s="560"/>
      <c r="T10" s="560"/>
      <c r="U10" s="560"/>
      <c r="V10" s="560"/>
      <c r="W10" s="560"/>
      <c r="X10" s="560"/>
      <c r="Y10" s="560"/>
      <c r="Z10" s="560"/>
      <c r="AA10" s="560"/>
      <c r="AB10" s="560"/>
      <c r="AC10" s="560"/>
      <c r="AD10" s="560"/>
      <c r="AE10" s="560"/>
      <c r="AF10" s="560"/>
      <c r="AG10" s="560"/>
      <c r="AH10" s="560"/>
      <c r="AI10" s="560"/>
      <c r="AJ10" s="560"/>
      <c r="AK10" s="560"/>
      <c r="AL10" s="560"/>
      <c r="AM10" s="560"/>
      <c r="AN10" s="560"/>
      <c r="AO10" s="560"/>
      <c r="AP10" s="560"/>
      <c r="AQ10" s="560"/>
      <c r="AR10" s="560"/>
      <c r="AS10" s="560"/>
      <c r="AT10" s="560"/>
      <c r="AU10" s="560"/>
      <c r="AV10" s="560"/>
      <c r="AW10" s="560"/>
      <c r="AX10" s="560"/>
      <c r="AY10" s="560"/>
      <c r="AZ10" s="560"/>
      <c r="BA10" s="560"/>
      <c r="BB10" s="560"/>
      <c r="BC10" s="560"/>
      <c r="BD10" s="560"/>
      <c r="BE10" s="560"/>
      <c r="BF10" s="560"/>
      <c r="BG10" s="560"/>
      <c r="BH10" s="560"/>
      <c r="BI10" s="560"/>
      <c r="BJ10" s="560"/>
      <c r="BK10" s="560"/>
      <c r="BL10" s="560"/>
      <c r="BM10" s="560"/>
      <c r="BN10" s="560"/>
      <c r="BO10" s="560"/>
      <c r="BP10" s="560"/>
      <c r="BQ10" s="560"/>
      <c r="BR10" s="560"/>
      <c r="BS10" s="560"/>
      <c r="BT10" s="560"/>
      <c r="BU10" s="560"/>
      <c r="BV10" s="560"/>
      <c r="BW10" s="560"/>
      <c r="BX10" s="560"/>
      <c r="BY10" s="560"/>
      <c r="BZ10" s="560"/>
      <c r="CA10" s="560"/>
      <c r="CB10" s="560"/>
      <c r="CC10" s="560"/>
      <c r="CD10" s="560"/>
      <c r="CE10" s="560"/>
      <c r="CF10" s="560"/>
      <c r="CG10" s="560"/>
      <c r="CH10" s="560"/>
      <c r="CI10" s="560"/>
      <c r="CJ10" s="560"/>
      <c r="CK10" s="560"/>
      <c r="CL10" s="560"/>
      <c r="CM10" s="560"/>
      <c r="CN10" s="560"/>
      <c r="CO10" s="560"/>
      <c r="CP10" s="560"/>
      <c r="CQ10" s="560"/>
      <c r="CR10" s="560"/>
      <c r="CS10" s="560"/>
      <c r="CT10" s="560"/>
      <c r="CU10" s="560"/>
      <c r="CV10" s="560"/>
      <c r="CW10" s="560"/>
      <c r="CX10" s="560"/>
      <c r="CY10" s="560"/>
    </row>
    <row r="11" spans="1:103" s="561" customFormat="1">
      <c r="A11" s="560"/>
      <c r="B11" s="560"/>
      <c r="C11" s="560"/>
      <c r="D11" s="560"/>
      <c r="E11" s="560"/>
      <c r="F11" s="560"/>
      <c r="G11" s="560"/>
      <c r="H11" s="560"/>
      <c r="I11" s="560"/>
      <c r="J11" s="560"/>
      <c r="K11" s="560"/>
      <c r="L11" s="560"/>
      <c r="M11" s="560"/>
      <c r="N11" s="560"/>
      <c r="O11" s="560"/>
      <c r="P11" s="560"/>
      <c r="Q11" s="560"/>
      <c r="R11" s="560"/>
      <c r="S11" s="560"/>
      <c r="T11" s="560"/>
      <c r="U11" s="560"/>
      <c r="V11" s="560"/>
      <c r="W11" s="560"/>
      <c r="X11" s="560"/>
      <c r="Y11" s="560"/>
      <c r="Z11" s="560"/>
      <c r="AA11" s="560"/>
      <c r="AB11" s="560"/>
      <c r="AC11" s="560"/>
      <c r="AD11" s="560"/>
      <c r="AE11" s="560"/>
      <c r="AF11" s="560"/>
      <c r="AG11" s="560"/>
      <c r="AH11" s="560"/>
      <c r="AI11" s="560"/>
      <c r="AJ11" s="560"/>
      <c r="AK11" s="560"/>
      <c r="AL11" s="560"/>
      <c r="AM11" s="560"/>
      <c r="AN11" s="560"/>
      <c r="AO11" s="560"/>
      <c r="AP11" s="560"/>
      <c r="AQ11" s="560"/>
      <c r="AR11" s="560"/>
      <c r="AS11" s="560"/>
      <c r="AT11" s="560"/>
      <c r="AU11" s="560"/>
      <c r="AV11" s="560"/>
      <c r="AW11" s="560"/>
      <c r="AX11" s="560"/>
      <c r="AY11" s="560"/>
      <c r="AZ11" s="560"/>
      <c r="BA11" s="560"/>
      <c r="BB11" s="560"/>
      <c r="BC11" s="560"/>
      <c r="BD11" s="560"/>
      <c r="BE11" s="560"/>
      <c r="BF11" s="560"/>
      <c r="BG11" s="560"/>
      <c r="BH11" s="560"/>
      <c r="BI11" s="560"/>
      <c r="BJ11" s="560"/>
      <c r="BK11" s="560"/>
      <c r="BL11" s="560"/>
      <c r="BM11" s="560"/>
      <c r="BN11" s="560"/>
      <c r="BO11" s="560"/>
      <c r="BP11" s="560"/>
      <c r="BQ11" s="560"/>
      <c r="BR11" s="560"/>
      <c r="BS11" s="560"/>
      <c r="BT11" s="560"/>
      <c r="BU11" s="560"/>
      <c r="BV11" s="560"/>
      <c r="BW11" s="560"/>
      <c r="BX11" s="560"/>
      <c r="BY11" s="560"/>
      <c r="BZ11" s="560"/>
      <c r="CA11" s="560"/>
      <c r="CB11" s="560"/>
      <c r="CC11" s="560"/>
      <c r="CD11" s="560"/>
      <c r="CE11" s="560"/>
      <c r="CF11" s="560"/>
      <c r="CG11" s="560"/>
      <c r="CH11" s="560"/>
      <c r="CI11" s="560"/>
      <c r="CJ11" s="560"/>
      <c r="CK11" s="560"/>
      <c r="CL11" s="560"/>
      <c r="CM11" s="560"/>
      <c r="CN11" s="560"/>
      <c r="CO11" s="560"/>
      <c r="CP11" s="560"/>
      <c r="CQ11" s="560"/>
      <c r="CR11" s="560"/>
      <c r="CS11" s="560"/>
      <c r="CT11" s="560"/>
      <c r="CU11" s="560"/>
      <c r="CV11" s="560"/>
      <c r="CW11" s="560"/>
      <c r="CX11" s="560"/>
      <c r="CY11" s="560"/>
    </row>
    <row r="12" spans="1:103" s="561" customFormat="1">
      <c r="A12" s="560"/>
      <c r="B12" s="560"/>
      <c r="C12" s="560"/>
      <c r="D12" s="560"/>
      <c r="E12" s="560"/>
      <c r="F12" s="560"/>
      <c r="G12" s="560"/>
      <c r="H12" s="560"/>
      <c r="I12" s="560"/>
      <c r="J12" s="560"/>
      <c r="K12" s="560"/>
      <c r="L12" s="560"/>
      <c r="M12" s="560"/>
      <c r="N12" s="560"/>
      <c r="O12" s="560"/>
      <c r="P12" s="560"/>
      <c r="Q12" s="560"/>
      <c r="R12" s="560"/>
      <c r="S12" s="560"/>
      <c r="T12" s="560"/>
      <c r="U12" s="560"/>
      <c r="V12" s="560"/>
      <c r="W12" s="560"/>
      <c r="X12" s="560"/>
      <c r="Y12" s="560"/>
      <c r="Z12" s="560"/>
      <c r="AA12" s="560"/>
      <c r="AB12" s="560"/>
      <c r="AC12" s="560"/>
      <c r="AD12" s="560"/>
      <c r="AE12" s="560"/>
      <c r="AF12" s="560"/>
      <c r="AG12" s="560"/>
      <c r="AH12" s="560"/>
      <c r="AI12" s="560"/>
      <c r="AJ12" s="560"/>
      <c r="AK12" s="560"/>
      <c r="AL12" s="560"/>
      <c r="AM12" s="560"/>
      <c r="AN12" s="560"/>
      <c r="AO12" s="560"/>
      <c r="AP12" s="560"/>
      <c r="AQ12" s="560"/>
      <c r="AR12" s="560"/>
      <c r="AS12" s="560"/>
      <c r="AT12" s="560"/>
      <c r="AU12" s="560"/>
      <c r="AV12" s="560"/>
      <c r="AW12" s="560"/>
      <c r="AX12" s="560"/>
      <c r="AY12" s="560"/>
      <c r="AZ12" s="560"/>
      <c r="BA12" s="560"/>
      <c r="BB12" s="560"/>
      <c r="BC12" s="560"/>
      <c r="BD12" s="560"/>
      <c r="BE12" s="560"/>
      <c r="BF12" s="560"/>
      <c r="BG12" s="560"/>
      <c r="BH12" s="560"/>
      <c r="BI12" s="560"/>
      <c r="BJ12" s="560"/>
      <c r="BK12" s="560"/>
      <c r="BL12" s="560"/>
      <c r="BM12" s="560"/>
      <c r="BN12" s="560"/>
      <c r="BO12" s="560"/>
      <c r="BP12" s="560"/>
      <c r="BQ12" s="560"/>
      <c r="BR12" s="560"/>
      <c r="BS12" s="560"/>
      <c r="BT12" s="560"/>
      <c r="BU12" s="560"/>
      <c r="BV12" s="560"/>
      <c r="BW12" s="560"/>
      <c r="BX12" s="560"/>
      <c r="BY12" s="560"/>
      <c r="BZ12" s="560"/>
      <c r="CA12" s="560"/>
      <c r="CB12" s="560"/>
      <c r="CC12" s="560"/>
      <c r="CD12" s="560"/>
      <c r="CE12" s="560"/>
      <c r="CF12" s="560"/>
      <c r="CG12" s="560"/>
      <c r="CH12" s="560"/>
      <c r="CI12" s="560"/>
      <c r="CJ12" s="560"/>
      <c r="CK12" s="560"/>
      <c r="CL12" s="560"/>
      <c r="CM12" s="560"/>
      <c r="CN12" s="560"/>
      <c r="CO12" s="560"/>
      <c r="CP12" s="560"/>
      <c r="CQ12" s="560"/>
      <c r="CR12" s="560"/>
      <c r="CS12" s="560"/>
      <c r="CT12" s="560"/>
      <c r="CU12" s="560"/>
      <c r="CV12" s="560"/>
      <c r="CW12" s="560"/>
      <c r="CX12" s="560"/>
      <c r="CY12" s="560"/>
    </row>
    <row r="13" spans="1:103" s="561" customFormat="1">
      <c r="A13" s="560"/>
      <c r="B13" s="560"/>
      <c r="C13" s="560"/>
      <c r="D13" s="560"/>
      <c r="E13" s="560"/>
      <c r="F13" s="560"/>
      <c r="G13" s="560"/>
      <c r="H13" s="560"/>
      <c r="I13" s="560"/>
      <c r="J13" s="560"/>
      <c r="K13" s="560"/>
      <c r="L13" s="560"/>
      <c r="M13" s="560"/>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0"/>
      <c r="BB13" s="560"/>
      <c r="BC13" s="560"/>
      <c r="BD13" s="560"/>
      <c r="BE13" s="560"/>
      <c r="BF13" s="560"/>
      <c r="BG13" s="560"/>
      <c r="BH13" s="560"/>
      <c r="BI13" s="560"/>
      <c r="BJ13" s="560"/>
      <c r="BK13" s="560"/>
      <c r="BL13" s="560"/>
      <c r="BM13" s="560"/>
      <c r="BN13" s="560"/>
      <c r="BO13" s="560"/>
      <c r="BP13" s="560"/>
      <c r="BQ13" s="560"/>
      <c r="BR13" s="560"/>
      <c r="BS13" s="560"/>
      <c r="BT13" s="560"/>
      <c r="BU13" s="560"/>
      <c r="BV13" s="560"/>
      <c r="BW13" s="560"/>
      <c r="BX13" s="560"/>
      <c r="BY13" s="560"/>
      <c r="BZ13" s="560"/>
      <c r="CA13" s="560"/>
      <c r="CB13" s="560"/>
      <c r="CC13" s="560"/>
      <c r="CD13" s="560"/>
      <c r="CE13" s="560"/>
      <c r="CF13" s="560"/>
      <c r="CG13" s="560"/>
      <c r="CH13" s="560"/>
      <c r="CI13" s="560"/>
      <c r="CJ13" s="560"/>
      <c r="CK13" s="560"/>
      <c r="CL13" s="560"/>
      <c r="CM13" s="560"/>
      <c r="CN13" s="560"/>
      <c r="CO13" s="560"/>
      <c r="CP13" s="560"/>
      <c r="CQ13" s="560"/>
      <c r="CR13" s="560"/>
      <c r="CS13" s="560"/>
      <c r="CT13" s="560"/>
      <c r="CU13" s="560"/>
      <c r="CV13" s="560"/>
      <c r="CW13" s="560"/>
      <c r="CX13" s="560"/>
      <c r="CY13" s="560"/>
    </row>
    <row r="14" spans="1:103" s="561" customFormat="1">
      <c r="A14" s="560"/>
      <c r="B14" s="560"/>
      <c r="C14" s="560"/>
      <c r="D14" s="560"/>
      <c r="E14" s="560"/>
      <c r="F14" s="560"/>
      <c r="G14" s="560"/>
      <c r="H14" s="560"/>
      <c r="I14" s="560"/>
      <c r="J14" s="560"/>
      <c r="K14" s="560"/>
      <c r="L14" s="560"/>
      <c r="M14" s="560"/>
      <c r="N14" s="560"/>
      <c r="O14" s="560"/>
      <c r="P14" s="560"/>
      <c r="Q14" s="560"/>
      <c r="R14" s="560"/>
      <c r="S14" s="560"/>
      <c r="T14" s="560"/>
      <c r="U14" s="560"/>
      <c r="V14" s="560"/>
      <c r="W14" s="560"/>
      <c r="X14" s="560"/>
      <c r="Y14" s="560"/>
      <c r="Z14" s="560"/>
      <c r="AA14" s="560"/>
      <c r="AB14" s="560"/>
      <c r="AC14" s="560"/>
      <c r="AD14" s="560"/>
      <c r="AE14" s="560"/>
      <c r="AF14" s="560"/>
      <c r="AG14" s="560"/>
      <c r="AH14" s="560"/>
      <c r="AI14" s="560"/>
      <c r="AJ14" s="560"/>
      <c r="AK14" s="560"/>
      <c r="AL14" s="560"/>
      <c r="AM14" s="560"/>
      <c r="AN14" s="560"/>
      <c r="AO14" s="560"/>
      <c r="AP14" s="560"/>
      <c r="AQ14" s="560"/>
      <c r="AR14" s="560"/>
      <c r="AS14" s="560"/>
      <c r="AT14" s="560"/>
      <c r="AU14" s="560"/>
      <c r="AV14" s="560"/>
      <c r="AW14" s="560"/>
      <c r="AX14" s="560"/>
      <c r="AY14" s="560"/>
      <c r="AZ14" s="560"/>
      <c r="BA14" s="560"/>
      <c r="BB14" s="560"/>
      <c r="BC14" s="560"/>
      <c r="BD14" s="560"/>
      <c r="BE14" s="560"/>
      <c r="BF14" s="560"/>
      <c r="BG14" s="560"/>
      <c r="BH14" s="560"/>
      <c r="BI14" s="560"/>
      <c r="BJ14" s="560"/>
      <c r="BK14" s="560"/>
      <c r="BL14" s="560"/>
      <c r="BM14" s="560"/>
      <c r="BN14" s="560"/>
      <c r="BO14" s="560"/>
      <c r="BP14" s="560"/>
      <c r="BQ14" s="560"/>
      <c r="BR14" s="560"/>
      <c r="BS14" s="560"/>
      <c r="BT14" s="560"/>
      <c r="BU14" s="560"/>
      <c r="BV14" s="560"/>
      <c r="BW14" s="560"/>
      <c r="BX14" s="560"/>
      <c r="BY14" s="560"/>
      <c r="BZ14" s="560"/>
      <c r="CA14" s="560"/>
      <c r="CB14" s="560"/>
      <c r="CC14" s="560"/>
      <c r="CD14" s="560"/>
      <c r="CE14" s="560"/>
      <c r="CF14" s="560"/>
      <c r="CG14" s="560"/>
      <c r="CH14" s="560"/>
      <c r="CI14" s="560"/>
      <c r="CJ14" s="560"/>
      <c r="CK14" s="560"/>
      <c r="CL14" s="560"/>
      <c r="CM14" s="560"/>
      <c r="CN14" s="560"/>
      <c r="CO14" s="560"/>
      <c r="CP14" s="560"/>
      <c r="CQ14" s="560"/>
      <c r="CR14" s="560"/>
      <c r="CS14" s="560"/>
      <c r="CT14" s="560"/>
      <c r="CU14" s="560"/>
      <c r="CV14" s="560"/>
      <c r="CW14" s="560"/>
      <c r="CX14" s="560"/>
      <c r="CY14" s="560"/>
    </row>
    <row r="15" spans="1:103" s="561" customFormat="1">
      <c r="A15" s="560"/>
      <c r="B15" s="560"/>
      <c r="C15" s="560"/>
      <c r="D15" s="560"/>
      <c r="E15" s="560"/>
      <c r="F15" s="560"/>
      <c r="G15" s="560"/>
      <c r="H15" s="560"/>
      <c r="I15" s="560"/>
      <c r="J15" s="560"/>
      <c r="K15" s="560"/>
      <c r="L15" s="560"/>
      <c r="M15" s="560"/>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0"/>
      <c r="BB15" s="560"/>
      <c r="BC15" s="560"/>
      <c r="BD15" s="560"/>
      <c r="BE15" s="560"/>
      <c r="BF15" s="560"/>
      <c r="BG15" s="560"/>
      <c r="BH15" s="560"/>
      <c r="BI15" s="560"/>
      <c r="BJ15" s="560"/>
      <c r="BK15" s="560"/>
      <c r="BL15" s="560"/>
      <c r="BM15" s="560"/>
      <c r="BN15" s="560"/>
      <c r="BO15" s="560"/>
      <c r="BP15" s="560"/>
      <c r="BQ15" s="560"/>
      <c r="BR15" s="560"/>
      <c r="BS15" s="560"/>
      <c r="BT15" s="560"/>
      <c r="BU15" s="560"/>
      <c r="BV15" s="560"/>
      <c r="BW15" s="560"/>
      <c r="BX15" s="560"/>
      <c r="BY15" s="560"/>
      <c r="BZ15" s="560"/>
      <c r="CA15" s="560"/>
      <c r="CB15" s="560"/>
      <c r="CC15" s="560"/>
      <c r="CD15" s="560"/>
      <c r="CE15" s="560"/>
      <c r="CF15" s="560"/>
      <c r="CG15" s="560"/>
      <c r="CH15" s="560"/>
      <c r="CI15" s="560"/>
      <c r="CJ15" s="560"/>
      <c r="CK15" s="560"/>
      <c r="CL15" s="560"/>
      <c r="CM15" s="560"/>
      <c r="CN15" s="560"/>
      <c r="CO15" s="560"/>
      <c r="CP15" s="560"/>
      <c r="CQ15" s="560"/>
      <c r="CR15" s="560"/>
      <c r="CS15" s="560"/>
      <c r="CT15" s="560"/>
      <c r="CU15" s="560"/>
      <c r="CV15" s="560"/>
      <c r="CW15" s="560"/>
      <c r="CX15" s="560"/>
      <c r="CY15" s="560"/>
    </row>
    <row r="16" spans="1:103" s="561" customFormat="1">
      <c r="A16" s="560"/>
      <c r="B16" s="560"/>
      <c r="C16" s="560"/>
      <c r="D16" s="560"/>
      <c r="E16" s="560"/>
      <c r="F16" s="560"/>
      <c r="G16" s="560"/>
      <c r="H16" s="560"/>
      <c r="I16" s="560"/>
      <c r="J16" s="560"/>
      <c r="K16" s="560"/>
      <c r="L16" s="560"/>
      <c r="M16" s="560"/>
      <c r="N16" s="560"/>
      <c r="O16" s="560"/>
      <c r="P16" s="560"/>
      <c r="Q16" s="560"/>
      <c r="R16" s="560"/>
      <c r="S16" s="560"/>
      <c r="T16" s="560"/>
      <c r="U16" s="560"/>
      <c r="V16" s="560"/>
      <c r="W16" s="560"/>
      <c r="X16" s="560"/>
      <c r="Y16" s="560"/>
      <c r="Z16" s="560"/>
      <c r="AA16" s="560"/>
      <c r="AB16" s="560"/>
      <c r="AC16" s="560"/>
      <c r="AD16" s="560"/>
      <c r="AE16" s="560"/>
      <c r="AF16" s="560"/>
      <c r="AG16" s="560"/>
      <c r="AH16" s="560"/>
      <c r="AI16" s="560"/>
      <c r="AJ16" s="560"/>
      <c r="AK16" s="560"/>
      <c r="AL16" s="560"/>
      <c r="AM16" s="560"/>
      <c r="AN16" s="560"/>
      <c r="AO16" s="560"/>
      <c r="AP16" s="560"/>
      <c r="AQ16" s="560"/>
      <c r="AR16" s="560"/>
      <c r="AS16" s="560"/>
      <c r="AT16" s="560"/>
      <c r="AU16" s="560"/>
      <c r="AV16" s="560"/>
      <c r="AW16" s="560"/>
      <c r="AX16" s="560"/>
      <c r="AY16" s="560"/>
      <c r="AZ16" s="560"/>
      <c r="BA16" s="560"/>
      <c r="BB16" s="560"/>
      <c r="BC16" s="560"/>
      <c r="BD16" s="560"/>
      <c r="BE16" s="560"/>
      <c r="BF16" s="560"/>
      <c r="BG16" s="560"/>
      <c r="BH16" s="560"/>
      <c r="BI16" s="560"/>
      <c r="BJ16" s="560"/>
      <c r="BK16" s="560"/>
      <c r="BL16" s="560"/>
      <c r="BM16" s="560"/>
      <c r="BN16" s="560"/>
      <c r="BO16" s="560"/>
      <c r="BP16" s="560"/>
      <c r="BQ16" s="560"/>
      <c r="BR16" s="560"/>
      <c r="BS16" s="560"/>
      <c r="BT16" s="560"/>
      <c r="BU16" s="560"/>
      <c r="BV16" s="560"/>
      <c r="BW16" s="560"/>
      <c r="BX16" s="560"/>
      <c r="BY16" s="560"/>
      <c r="BZ16" s="560"/>
      <c r="CA16" s="560"/>
      <c r="CB16" s="560"/>
      <c r="CC16" s="560"/>
      <c r="CD16" s="560"/>
      <c r="CE16" s="560"/>
      <c r="CF16" s="560"/>
      <c r="CG16" s="560"/>
      <c r="CH16" s="560"/>
      <c r="CI16" s="560"/>
      <c r="CJ16" s="560"/>
      <c r="CK16" s="560"/>
      <c r="CL16" s="560"/>
      <c r="CM16" s="560"/>
      <c r="CN16" s="560"/>
      <c r="CO16" s="560"/>
      <c r="CP16" s="560"/>
      <c r="CQ16" s="560"/>
      <c r="CR16" s="560"/>
      <c r="CS16" s="560"/>
      <c r="CT16" s="560"/>
      <c r="CU16" s="560"/>
      <c r="CV16" s="560"/>
      <c r="CW16" s="560"/>
      <c r="CX16" s="560"/>
      <c r="CY16" s="560"/>
    </row>
    <row r="17" spans="1:103" s="561" customFormat="1">
      <c r="A17" s="560"/>
      <c r="B17" s="560"/>
      <c r="C17" s="560"/>
      <c r="D17" s="560"/>
      <c r="E17" s="560"/>
      <c r="F17" s="560"/>
      <c r="G17" s="560"/>
      <c r="H17" s="560"/>
      <c r="I17" s="560"/>
      <c r="J17" s="560"/>
      <c r="K17" s="560"/>
      <c r="L17" s="560"/>
      <c r="M17" s="560"/>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0"/>
      <c r="BB17" s="560"/>
      <c r="BC17" s="560"/>
      <c r="BD17" s="560"/>
      <c r="BE17" s="560"/>
      <c r="BF17" s="560"/>
      <c r="BG17" s="560"/>
      <c r="BH17" s="560"/>
      <c r="BI17" s="560"/>
      <c r="BJ17" s="560"/>
      <c r="BK17" s="560"/>
      <c r="BL17" s="560"/>
      <c r="BM17" s="560"/>
      <c r="BN17" s="560"/>
      <c r="BO17" s="560"/>
      <c r="BP17" s="560"/>
      <c r="BQ17" s="560"/>
      <c r="BR17" s="560"/>
      <c r="BS17" s="560"/>
      <c r="BT17" s="560"/>
      <c r="BU17" s="560"/>
      <c r="BV17" s="560"/>
      <c r="BW17" s="560"/>
      <c r="BX17" s="560"/>
      <c r="BY17" s="560"/>
      <c r="BZ17" s="560"/>
      <c r="CA17" s="560"/>
      <c r="CB17" s="560"/>
      <c r="CC17" s="560"/>
      <c r="CD17" s="560"/>
      <c r="CE17" s="560"/>
      <c r="CF17" s="560"/>
      <c r="CG17" s="560"/>
      <c r="CH17" s="560"/>
      <c r="CI17" s="560"/>
      <c r="CJ17" s="560"/>
      <c r="CK17" s="560"/>
      <c r="CL17" s="560"/>
      <c r="CM17" s="560"/>
      <c r="CN17" s="560"/>
      <c r="CO17" s="560"/>
      <c r="CP17" s="560"/>
      <c r="CQ17" s="560"/>
      <c r="CR17" s="560"/>
      <c r="CS17" s="560"/>
      <c r="CT17" s="560"/>
      <c r="CU17" s="560"/>
      <c r="CV17" s="560"/>
      <c r="CW17" s="560"/>
      <c r="CX17" s="560"/>
      <c r="CY17" s="560"/>
    </row>
    <row r="18" spans="1:103" s="561" customFormat="1">
      <c r="A18" s="560"/>
      <c r="B18" s="560"/>
      <c r="C18" s="560"/>
      <c r="D18" s="560"/>
      <c r="E18" s="560"/>
      <c r="F18" s="560"/>
      <c r="G18" s="560"/>
      <c r="H18" s="560"/>
      <c r="I18" s="560"/>
      <c r="J18" s="560"/>
      <c r="K18" s="560"/>
      <c r="L18" s="560"/>
      <c r="M18" s="560"/>
      <c r="N18" s="560"/>
      <c r="O18" s="560"/>
      <c r="P18" s="560"/>
      <c r="Q18" s="560"/>
      <c r="R18" s="560"/>
      <c r="S18" s="560"/>
      <c r="T18" s="560"/>
      <c r="U18" s="560"/>
      <c r="V18" s="560"/>
      <c r="W18" s="560"/>
      <c r="X18" s="560"/>
      <c r="Y18" s="560"/>
      <c r="Z18" s="560"/>
      <c r="AA18" s="560"/>
      <c r="AB18" s="560"/>
      <c r="AC18" s="560"/>
      <c r="AD18" s="560"/>
      <c r="AE18" s="560"/>
      <c r="AF18" s="560"/>
      <c r="AG18" s="560"/>
      <c r="AH18" s="560"/>
      <c r="AI18" s="560"/>
      <c r="AJ18" s="560"/>
      <c r="AK18" s="560"/>
      <c r="AL18" s="560"/>
      <c r="AM18" s="560"/>
      <c r="AN18" s="560"/>
      <c r="AO18" s="560"/>
      <c r="AP18" s="560"/>
      <c r="AQ18" s="560"/>
      <c r="AR18" s="560"/>
      <c r="AS18" s="560"/>
      <c r="AT18" s="560"/>
      <c r="AU18" s="560"/>
      <c r="AV18" s="560"/>
      <c r="AW18" s="560"/>
      <c r="AX18" s="560"/>
      <c r="AY18" s="560"/>
      <c r="AZ18" s="560"/>
      <c r="BA18" s="560"/>
      <c r="BB18" s="560"/>
      <c r="BC18" s="560"/>
      <c r="BD18" s="560"/>
      <c r="BE18" s="560"/>
      <c r="BF18" s="560"/>
      <c r="BG18" s="560"/>
      <c r="BH18" s="560"/>
      <c r="BI18" s="560"/>
      <c r="BJ18" s="560"/>
      <c r="BK18" s="560"/>
      <c r="BL18" s="560"/>
      <c r="BM18" s="560"/>
      <c r="BN18" s="560"/>
      <c r="BO18" s="560"/>
      <c r="BP18" s="560"/>
      <c r="BQ18" s="560"/>
      <c r="BR18" s="560"/>
      <c r="BS18" s="560"/>
      <c r="BT18" s="560"/>
      <c r="BU18" s="560"/>
      <c r="BV18" s="560"/>
      <c r="BW18" s="560"/>
      <c r="BX18" s="560"/>
      <c r="BY18" s="560"/>
      <c r="BZ18" s="560"/>
      <c r="CA18" s="560"/>
      <c r="CB18" s="560"/>
      <c r="CC18" s="560"/>
      <c r="CD18" s="560"/>
      <c r="CE18" s="560"/>
      <c r="CF18" s="560"/>
      <c r="CG18" s="560"/>
      <c r="CH18" s="560"/>
      <c r="CI18" s="560"/>
      <c r="CJ18" s="560"/>
      <c r="CK18" s="560"/>
      <c r="CL18" s="560"/>
      <c r="CM18" s="560"/>
      <c r="CN18" s="560"/>
      <c r="CO18" s="560"/>
      <c r="CP18" s="560"/>
      <c r="CQ18" s="560"/>
      <c r="CR18" s="560"/>
      <c r="CS18" s="560"/>
      <c r="CT18" s="560"/>
      <c r="CU18" s="560"/>
      <c r="CV18" s="560"/>
      <c r="CW18" s="560"/>
      <c r="CX18" s="560"/>
      <c r="CY18" s="560"/>
    </row>
    <row r="19" spans="1:103" s="561" customFormat="1">
      <c r="A19" s="560"/>
      <c r="B19" s="560"/>
      <c r="C19" s="560"/>
      <c r="D19" s="560"/>
      <c r="E19" s="560"/>
      <c r="F19" s="560"/>
      <c r="G19" s="560"/>
      <c r="H19" s="560"/>
      <c r="I19" s="560"/>
      <c r="J19" s="560"/>
      <c r="K19" s="560"/>
      <c r="L19" s="560"/>
      <c r="M19" s="560"/>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0"/>
      <c r="BB19" s="560"/>
      <c r="BC19" s="560"/>
      <c r="BD19" s="560"/>
      <c r="BE19" s="560"/>
      <c r="BF19" s="560"/>
      <c r="BG19" s="560"/>
      <c r="BH19" s="560"/>
      <c r="BI19" s="560"/>
      <c r="BJ19" s="560"/>
      <c r="BK19" s="560"/>
      <c r="BL19" s="560"/>
      <c r="BM19" s="560"/>
      <c r="BN19" s="560"/>
      <c r="BO19" s="560"/>
      <c r="BP19" s="560"/>
      <c r="BQ19" s="560"/>
      <c r="BR19" s="560"/>
      <c r="BS19" s="560"/>
      <c r="BT19" s="560"/>
      <c r="BU19" s="560"/>
      <c r="BV19" s="560"/>
      <c r="BW19" s="560"/>
      <c r="BX19" s="560"/>
      <c r="BY19" s="560"/>
      <c r="BZ19" s="560"/>
      <c r="CA19" s="560"/>
      <c r="CB19" s="560"/>
      <c r="CC19" s="560"/>
      <c r="CD19" s="560"/>
      <c r="CE19" s="560"/>
      <c r="CF19" s="560"/>
      <c r="CG19" s="560"/>
      <c r="CH19" s="560"/>
      <c r="CI19" s="560"/>
      <c r="CJ19" s="560"/>
      <c r="CK19" s="560"/>
      <c r="CL19" s="560"/>
      <c r="CM19" s="560"/>
      <c r="CN19" s="560"/>
      <c r="CO19" s="560"/>
      <c r="CP19" s="560"/>
      <c r="CQ19" s="560"/>
      <c r="CR19" s="560"/>
      <c r="CS19" s="560"/>
      <c r="CT19" s="560"/>
      <c r="CU19" s="560"/>
      <c r="CV19" s="560"/>
      <c r="CW19" s="560"/>
      <c r="CX19" s="560"/>
      <c r="CY19" s="560"/>
    </row>
    <row r="20" spans="1:103" s="561" customFormat="1">
      <c r="A20" s="560"/>
      <c r="B20" s="560"/>
      <c r="C20" s="560"/>
      <c r="D20" s="560"/>
      <c r="E20" s="560"/>
      <c r="F20" s="560"/>
      <c r="G20" s="560"/>
      <c r="H20" s="560"/>
      <c r="I20" s="560"/>
      <c r="J20" s="560"/>
      <c r="K20" s="560"/>
      <c r="L20" s="560"/>
      <c r="M20" s="560"/>
      <c r="N20" s="560"/>
      <c r="O20" s="560"/>
      <c r="P20" s="560"/>
      <c r="Q20" s="560"/>
      <c r="R20" s="560"/>
      <c r="S20" s="560"/>
      <c r="T20" s="560"/>
      <c r="U20" s="560"/>
      <c r="V20" s="560"/>
      <c r="W20" s="560"/>
      <c r="X20" s="560"/>
      <c r="Y20" s="560"/>
      <c r="Z20" s="560"/>
      <c r="AA20" s="560"/>
      <c r="AB20" s="560"/>
      <c r="AC20" s="560"/>
      <c r="AD20" s="560"/>
      <c r="AE20" s="560"/>
      <c r="AF20" s="560"/>
      <c r="AG20" s="560"/>
      <c r="AH20" s="560"/>
      <c r="AI20" s="560"/>
      <c r="AJ20" s="560"/>
      <c r="AK20" s="560"/>
      <c r="AL20" s="560"/>
      <c r="AM20" s="560"/>
      <c r="AN20" s="560"/>
      <c r="AO20" s="560"/>
      <c r="AP20" s="560"/>
      <c r="AQ20" s="560"/>
      <c r="AR20" s="560"/>
      <c r="AS20" s="560"/>
      <c r="AT20" s="560"/>
      <c r="AU20" s="560"/>
      <c r="AV20" s="560"/>
      <c r="AW20" s="560"/>
      <c r="AX20" s="560"/>
      <c r="AY20" s="560"/>
      <c r="AZ20" s="560"/>
      <c r="BA20" s="560"/>
      <c r="BB20" s="560"/>
      <c r="BC20" s="560"/>
      <c r="BD20" s="560"/>
      <c r="BE20" s="560"/>
      <c r="BF20" s="560"/>
      <c r="BG20" s="560"/>
      <c r="BH20" s="560"/>
      <c r="BI20" s="560"/>
      <c r="BJ20" s="560"/>
      <c r="BK20" s="560"/>
      <c r="BL20" s="560"/>
      <c r="BM20" s="560"/>
      <c r="BN20" s="560"/>
      <c r="BO20" s="560"/>
      <c r="BP20" s="560"/>
      <c r="BQ20" s="560"/>
      <c r="BR20" s="560"/>
      <c r="BS20" s="560"/>
      <c r="BT20" s="560"/>
      <c r="BU20" s="560"/>
      <c r="BV20" s="560"/>
      <c r="BW20" s="560"/>
      <c r="BX20" s="560"/>
      <c r="BY20" s="560"/>
      <c r="BZ20" s="560"/>
      <c r="CA20" s="560"/>
      <c r="CB20" s="560"/>
      <c r="CC20" s="560"/>
      <c r="CD20" s="560"/>
      <c r="CE20" s="560"/>
      <c r="CF20" s="560"/>
      <c r="CG20" s="560"/>
      <c r="CH20" s="560"/>
      <c r="CI20" s="560"/>
      <c r="CJ20" s="560"/>
      <c r="CK20" s="560"/>
      <c r="CL20" s="560"/>
      <c r="CM20" s="560"/>
      <c r="CN20" s="560"/>
      <c r="CO20" s="560"/>
      <c r="CP20" s="560"/>
      <c r="CQ20" s="560"/>
      <c r="CR20" s="560"/>
      <c r="CS20" s="560"/>
      <c r="CT20" s="560"/>
      <c r="CU20" s="560"/>
      <c r="CV20" s="560"/>
      <c r="CW20" s="560"/>
      <c r="CX20" s="560"/>
      <c r="CY20" s="560"/>
    </row>
    <row r="21" spans="1:103" s="561" customFormat="1">
      <c r="A21" s="560"/>
      <c r="B21" s="560"/>
      <c r="C21" s="560"/>
      <c r="D21" s="560"/>
      <c r="E21" s="560"/>
      <c r="F21" s="560"/>
      <c r="G21" s="560"/>
      <c r="H21" s="560"/>
      <c r="I21" s="560"/>
      <c r="J21" s="560"/>
      <c r="K21" s="560"/>
      <c r="L21" s="560"/>
      <c r="M21" s="560"/>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0"/>
      <c r="BB21" s="560"/>
      <c r="BC21" s="560"/>
      <c r="BD21" s="560"/>
      <c r="BE21" s="560"/>
      <c r="BF21" s="560"/>
      <c r="BG21" s="560"/>
      <c r="BH21" s="560"/>
      <c r="BI21" s="560"/>
      <c r="BJ21" s="560"/>
      <c r="BK21" s="560"/>
      <c r="BL21" s="560"/>
      <c r="BM21" s="560"/>
      <c r="BN21" s="560"/>
      <c r="BO21" s="560"/>
      <c r="BP21" s="560"/>
      <c r="BQ21" s="560"/>
      <c r="BR21" s="560"/>
      <c r="BS21" s="560"/>
      <c r="BT21" s="560"/>
      <c r="BU21" s="560"/>
      <c r="BV21" s="560"/>
      <c r="BW21" s="560"/>
      <c r="BX21" s="560"/>
      <c r="BY21" s="560"/>
      <c r="BZ21" s="560"/>
      <c r="CA21" s="560"/>
      <c r="CB21" s="560"/>
      <c r="CC21" s="560"/>
      <c r="CD21" s="560"/>
      <c r="CE21" s="560"/>
      <c r="CF21" s="560"/>
      <c r="CG21" s="560"/>
      <c r="CH21" s="560"/>
      <c r="CI21" s="560"/>
      <c r="CJ21" s="560"/>
      <c r="CK21" s="560"/>
      <c r="CL21" s="560"/>
      <c r="CM21" s="560"/>
      <c r="CN21" s="560"/>
      <c r="CO21" s="560"/>
      <c r="CP21" s="560"/>
      <c r="CQ21" s="560"/>
      <c r="CR21" s="560"/>
      <c r="CS21" s="560"/>
      <c r="CT21" s="560"/>
      <c r="CU21" s="560"/>
      <c r="CV21" s="560"/>
      <c r="CW21" s="560"/>
      <c r="CX21" s="560"/>
      <c r="CY21" s="560"/>
    </row>
    <row r="22" spans="1:103" s="561" customFormat="1">
      <c r="A22" s="560"/>
      <c r="B22" s="560"/>
      <c r="C22" s="560"/>
      <c r="D22" s="560"/>
      <c r="E22" s="560"/>
      <c r="F22" s="560"/>
      <c r="G22" s="560"/>
      <c r="H22" s="560"/>
      <c r="I22" s="560"/>
      <c r="J22" s="560"/>
      <c r="K22" s="560"/>
      <c r="L22" s="560"/>
      <c r="M22" s="560"/>
      <c r="N22" s="560"/>
      <c r="O22" s="560"/>
      <c r="P22" s="560"/>
      <c r="Q22" s="560"/>
      <c r="R22" s="560"/>
      <c r="S22" s="560"/>
      <c r="T22" s="560"/>
      <c r="U22" s="560"/>
      <c r="V22" s="560"/>
      <c r="W22" s="560"/>
      <c r="X22" s="560"/>
      <c r="Y22" s="560"/>
      <c r="Z22" s="560"/>
      <c r="AA22" s="560"/>
      <c r="AB22" s="560"/>
      <c r="AC22" s="560"/>
      <c r="AD22" s="560"/>
      <c r="AE22" s="560"/>
      <c r="AF22" s="560"/>
      <c r="AG22" s="560"/>
      <c r="AH22" s="560"/>
      <c r="AI22" s="560"/>
      <c r="AJ22" s="560"/>
      <c r="AK22" s="560"/>
      <c r="AL22" s="560"/>
      <c r="AM22" s="560"/>
      <c r="AN22" s="560"/>
      <c r="AO22" s="560"/>
      <c r="AP22" s="560"/>
      <c r="AQ22" s="560"/>
      <c r="AR22" s="560"/>
      <c r="AS22" s="560"/>
      <c r="AT22" s="560"/>
      <c r="AU22" s="560"/>
      <c r="AV22" s="560"/>
      <c r="AW22" s="560"/>
      <c r="AX22" s="560"/>
      <c r="AY22" s="560"/>
      <c r="AZ22" s="560"/>
      <c r="BA22" s="560"/>
      <c r="BB22" s="560"/>
      <c r="BC22" s="560"/>
      <c r="BD22" s="560"/>
      <c r="BE22" s="560"/>
      <c r="BF22" s="560"/>
      <c r="BG22" s="560"/>
      <c r="BH22" s="560"/>
      <c r="BI22" s="560"/>
      <c r="BJ22" s="560"/>
      <c r="BK22" s="560"/>
      <c r="BL22" s="560"/>
      <c r="BM22" s="560"/>
      <c r="BN22" s="560"/>
      <c r="BO22" s="560"/>
      <c r="BP22" s="560"/>
      <c r="BQ22" s="560"/>
      <c r="BR22" s="560"/>
      <c r="BS22" s="560"/>
      <c r="BT22" s="560"/>
      <c r="BU22" s="560"/>
      <c r="BV22" s="560"/>
      <c r="BW22" s="560"/>
      <c r="BX22" s="560"/>
      <c r="BY22" s="560"/>
      <c r="BZ22" s="560"/>
      <c r="CA22" s="560"/>
      <c r="CB22" s="560"/>
      <c r="CC22" s="560"/>
      <c r="CD22" s="560"/>
      <c r="CE22" s="560"/>
      <c r="CF22" s="560"/>
      <c r="CG22" s="560"/>
      <c r="CH22" s="560"/>
      <c r="CI22" s="560"/>
      <c r="CJ22" s="560"/>
      <c r="CK22" s="560"/>
      <c r="CL22" s="560"/>
      <c r="CM22" s="560"/>
      <c r="CN22" s="560"/>
      <c r="CO22" s="560"/>
      <c r="CP22" s="560"/>
      <c r="CQ22" s="560"/>
      <c r="CR22" s="560"/>
      <c r="CS22" s="560"/>
      <c r="CT22" s="560"/>
      <c r="CU22" s="560"/>
      <c r="CV22" s="560"/>
      <c r="CW22" s="560"/>
      <c r="CX22" s="560"/>
      <c r="CY22" s="560"/>
    </row>
    <row r="23" spans="1:103" s="561" customFormat="1">
      <c r="A23" s="560"/>
      <c r="B23" s="560"/>
      <c r="C23" s="560"/>
      <c r="D23" s="560"/>
      <c r="E23" s="560"/>
      <c r="F23" s="560"/>
      <c r="G23" s="560"/>
      <c r="H23" s="560"/>
      <c r="I23" s="560"/>
      <c r="J23" s="560"/>
      <c r="K23" s="560"/>
      <c r="L23" s="560"/>
      <c r="M23" s="560"/>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0"/>
      <c r="BB23" s="560"/>
      <c r="BC23" s="560"/>
      <c r="BD23" s="560"/>
      <c r="BE23" s="560"/>
      <c r="BF23" s="560"/>
      <c r="BG23" s="560"/>
      <c r="BH23" s="560"/>
      <c r="BI23" s="560"/>
      <c r="BJ23" s="560"/>
      <c r="BK23" s="560"/>
      <c r="BL23" s="560"/>
      <c r="BM23" s="560"/>
      <c r="BN23" s="560"/>
      <c r="BO23" s="560"/>
      <c r="BP23" s="560"/>
      <c r="BQ23" s="560"/>
      <c r="BR23" s="560"/>
      <c r="BS23" s="560"/>
      <c r="BT23" s="560"/>
      <c r="BU23" s="560"/>
      <c r="BV23" s="560"/>
      <c r="BW23" s="560"/>
      <c r="BX23" s="560"/>
      <c r="BY23" s="560"/>
      <c r="BZ23" s="560"/>
      <c r="CA23" s="560"/>
      <c r="CB23" s="560"/>
      <c r="CC23" s="560"/>
      <c r="CD23" s="560"/>
      <c r="CE23" s="560"/>
      <c r="CF23" s="560"/>
      <c r="CG23" s="560"/>
      <c r="CH23" s="560"/>
      <c r="CI23" s="560"/>
      <c r="CJ23" s="560"/>
      <c r="CK23" s="560"/>
      <c r="CL23" s="560"/>
      <c r="CM23" s="560"/>
      <c r="CN23" s="560"/>
      <c r="CO23" s="560"/>
      <c r="CP23" s="560"/>
      <c r="CQ23" s="560"/>
      <c r="CR23" s="560"/>
      <c r="CS23" s="560"/>
      <c r="CT23" s="560"/>
      <c r="CU23" s="560"/>
      <c r="CV23" s="560"/>
      <c r="CW23" s="560"/>
      <c r="CX23" s="560"/>
      <c r="CY23" s="560"/>
    </row>
    <row r="24" spans="1:103" s="561" customFormat="1">
      <c r="A24" s="560"/>
      <c r="B24" s="560"/>
      <c r="C24" s="560"/>
      <c r="D24" s="560"/>
      <c r="E24" s="560"/>
      <c r="F24" s="560"/>
      <c r="G24" s="560"/>
      <c r="H24" s="560"/>
      <c r="I24" s="560"/>
      <c r="J24" s="560"/>
      <c r="K24" s="560"/>
      <c r="L24" s="560"/>
      <c r="M24" s="560"/>
      <c r="N24" s="560"/>
      <c r="O24" s="560"/>
      <c r="P24" s="560"/>
      <c r="Q24" s="560"/>
      <c r="R24" s="560"/>
      <c r="S24" s="560"/>
      <c r="T24" s="560"/>
      <c r="U24" s="560"/>
      <c r="V24" s="560"/>
      <c r="W24" s="560"/>
      <c r="X24" s="560"/>
      <c r="Y24" s="560"/>
      <c r="Z24" s="560"/>
      <c r="AA24" s="560"/>
      <c r="AB24" s="560"/>
      <c r="AC24" s="560"/>
      <c r="AD24" s="560"/>
      <c r="AE24" s="560"/>
      <c r="AF24" s="560"/>
      <c r="AG24" s="560"/>
      <c r="AH24" s="560"/>
      <c r="AI24" s="560"/>
      <c r="AJ24" s="560"/>
      <c r="AK24" s="560"/>
      <c r="AL24" s="560"/>
      <c r="AM24" s="560"/>
      <c r="AN24" s="560"/>
      <c r="AO24" s="560"/>
      <c r="AP24" s="560"/>
      <c r="AQ24" s="560"/>
      <c r="AR24" s="560"/>
      <c r="AS24" s="560"/>
      <c r="AT24" s="560"/>
      <c r="AU24" s="560"/>
      <c r="AV24" s="560"/>
      <c r="AW24" s="560"/>
      <c r="AX24" s="560"/>
      <c r="AY24" s="560"/>
      <c r="AZ24" s="560"/>
      <c r="BA24" s="560"/>
      <c r="BB24" s="560"/>
      <c r="BC24" s="560"/>
      <c r="BD24" s="560"/>
      <c r="BE24" s="560"/>
      <c r="BF24" s="560"/>
      <c r="BG24" s="560"/>
      <c r="BH24" s="560"/>
      <c r="BI24" s="560"/>
      <c r="BJ24" s="560"/>
      <c r="BK24" s="560"/>
      <c r="BL24" s="560"/>
      <c r="BM24" s="560"/>
      <c r="BN24" s="560"/>
      <c r="BO24" s="560"/>
      <c r="BP24" s="560"/>
      <c r="BQ24" s="560"/>
      <c r="BR24" s="560"/>
      <c r="BS24" s="560"/>
      <c r="BT24" s="560"/>
      <c r="BU24" s="560"/>
      <c r="BV24" s="560"/>
      <c r="BW24" s="560"/>
      <c r="BX24" s="560"/>
      <c r="BY24" s="560"/>
      <c r="BZ24" s="560"/>
      <c r="CA24" s="560"/>
      <c r="CB24" s="560"/>
      <c r="CC24" s="560"/>
      <c r="CD24" s="560"/>
      <c r="CE24" s="560"/>
      <c r="CF24" s="560"/>
      <c r="CG24" s="560"/>
      <c r="CH24" s="560"/>
      <c r="CI24" s="560"/>
      <c r="CJ24" s="560"/>
      <c r="CK24" s="560"/>
      <c r="CL24" s="560"/>
      <c r="CM24" s="560"/>
      <c r="CN24" s="560"/>
      <c r="CO24" s="560"/>
      <c r="CP24" s="560"/>
      <c r="CQ24" s="560"/>
      <c r="CR24" s="560"/>
      <c r="CS24" s="560"/>
      <c r="CT24" s="560"/>
      <c r="CU24" s="560"/>
      <c r="CV24" s="560"/>
      <c r="CW24" s="560"/>
      <c r="CX24" s="560"/>
      <c r="CY24" s="560"/>
    </row>
    <row r="25" spans="1:103" s="561" customFormat="1">
      <c r="A25" s="560"/>
      <c r="B25" s="560"/>
      <c r="C25" s="560"/>
      <c r="D25" s="560"/>
      <c r="E25" s="560"/>
      <c r="F25" s="560"/>
      <c r="G25" s="560"/>
      <c r="H25" s="560"/>
      <c r="I25" s="560"/>
      <c r="J25" s="560"/>
      <c r="K25" s="560"/>
      <c r="L25" s="560"/>
      <c r="M25" s="560"/>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0"/>
      <c r="BB25" s="560"/>
      <c r="BC25" s="560"/>
      <c r="BD25" s="560"/>
      <c r="BE25" s="560"/>
      <c r="BF25" s="560"/>
      <c r="BG25" s="560"/>
      <c r="BH25" s="560"/>
      <c r="BI25" s="560"/>
      <c r="BJ25" s="560"/>
      <c r="BK25" s="560"/>
      <c r="BL25" s="560"/>
      <c r="BM25" s="560"/>
      <c r="BN25" s="560"/>
      <c r="BO25" s="560"/>
      <c r="BP25" s="560"/>
      <c r="BQ25" s="560"/>
      <c r="BR25" s="560"/>
      <c r="BS25" s="560"/>
      <c r="BT25" s="560"/>
      <c r="BU25" s="560"/>
      <c r="BV25" s="560"/>
      <c r="BW25" s="560"/>
      <c r="BX25" s="560"/>
      <c r="BY25" s="560"/>
      <c r="BZ25" s="560"/>
      <c r="CA25" s="560"/>
      <c r="CB25" s="560"/>
      <c r="CC25" s="560"/>
      <c r="CD25" s="560"/>
      <c r="CE25" s="560"/>
      <c r="CF25" s="560"/>
      <c r="CG25" s="560"/>
      <c r="CH25" s="560"/>
      <c r="CI25" s="560"/>
      <c r="CJ25" s="560"/>
      <c r="CK25" s="560"/>
      <c r="CL25" s="560"/>
      <c r="CM25" s="560"/>
      <c r="CN25" s="560"/>
      <c r="CO25" s="560"/>
      <c r="CP25" s="560"/>
      <c r="CQ25" s="560"/>
      <c r="CR25" s="560"/>
      <c r="CS25" s="560"/>
      <c r="CT25" s="560"/>
      <c r="CU25" s="560"/>
      <c r="CV25" s="560"/>
      <c r="CW25" s="560"/>
      <c r="CX25" s="560"/>
      <c r="CY25" s="560"/>
    </row>
    <row r="26" spans="1:103" s="561" customFormat="1">
      <c r="A26" s="560"/>
      <c r="B26" s="560"/>
      <c r="C26" s="560"/>
      <c r="D26" s="560"/>
      <c r="E26" s="560"/>
      <c r="F26" s="560"/>
      <c r="G26" s="560"/>
      <c r="H26" s="560"/>
      <c r="I26" s="560"/>
      <c r="J26" s="560"/>
      <c r="K26" s="560"/>
      <c r="L26" s="560"/>
      <c r="M26" s="560"/>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0"/>
      <c r="AS26" s="560"/>
      <c r="AT26" s="560"/>
      <c r="AU26" s="560"/>
      <c r="AV26" s="560"/>
      <c r="AW26" s="560"/>
      <c r="AX26" s="560"/>
      <c r="AY26" s="560"/>
      <c r="AZ26" s="560"/>
      <c r="BA26" s="560"/>
      <c r="BB26" s="560"/>
      <c r="BC26" s="560"/>
      <c r="BD26" s="560"/>
      <c r="BE26" s="560"/>
      <c r="BF26" s="560"/>
      <c r="BG26" s="560"/>
      <c r="BH26" s="560"/>
      <c r="BI26" s="560"/>
      <c r="BJ26" s="560"/>
      <c r="BK26" s="560"/>
      <c r="BL26" s="560"/>
      <c r="BM26" s="560"/>
      <c r="BN26" s="560"/>
      <c r="BO26" s="560"/>
      <c r="BP26" s="560"/>
      <c r="BQ26" s="560"/>
      <c r="BR26" s="560"/>
      <c r="BS26" s="560"/>
      <c r="BT26" s="560"/>
      <c r="BU26" s="560"/>
      <c r="BV26" s="560"/>
      <c r="BW26" s="560"/>
      <c r="BX26" s="560"/>
      <c r="BY26" s="560"/>
      <c r="BZ26" s="560"/>
      <c r="CA26" s="560"/>
      <c r="CB26" s="560"/>
      <c r="CC26" s="560"/>
      <c r="CD26" s="560"/>
      <c r="CE26" s="560"/>
      <c r="CF26" s="560"/>
      <c r="CG26" s="560"/>
      <c r="CH26" s="560"/>
      <c r="CI26" s="560"/>
      <c r="CJ26" s="560"/>
      <c r="CK26" s="560"/>
      <c r="CL26" s="560"/>
      <c r="CM26" s="560"/>
      <c r="CN26" s="560"/>
      <c r="CO26" s="560"/>
      <c r="CP26" s="560"/>
      <c r="CQ26" s="560"/>
      <c r="CR26" s="560"/>
      <c r="CS26" s="560"/>
      <c r="CT26" s="560"/>
      <c r="CU26" s="560"/>
      <c r="CV26" s="560"/>
      <c r="CW26" s="560"/>
      <c r="CX26" s="560"/>
      <c r="CY26" s="560"/>
    </row>
    <row r="27" spans="1:103" s="561" customFormat="1">
      <c r="A27" s="560"/>
      <c r="B27" s="560"/>
      <c r="C27" s="560"/>
      <c r="D27" s="560"/>
      <c r="E27" s="560"/>
      <c r="F27" s="560"/>
      <c r="G27" s="560"/>
      <c r="H27" s="560"/>
      <c r="I27" s="560"/>
      <c r="J27" s="560"/>
      <c r="K27" s="560"/>
      <c r="L27" s="560"/>
      <c r="M27" s="560"/>
      <c r="N27" s="560"/>
      <c r="O27" s="560"/>
      <c r="P27" s="560"/>
      <c r="Q27" s="560"/>
      <c r="R27" s="560"/>
      <c r="S27" s="560"/>
      <c r="T27" s="560"/>
      <c r="U27" s="560"/>
      <c r="V27" s="560"/>
      <c r="W27" s="560"/>
      <c r="X27" s="560"/>
      <c r="Y27" s="560"/>
      <c r="Z27" s="560"/>
      <c r="AA27" s="560"/>
      <c r="AB27" s="560"/>
      <c r="AC27" s="560"/>
      <c r="AD27" s="560"/>
      <c r="AE27" s="560"/>
      <c r="AF27" s="560"/>
      <c r="AG27" s="560"/>
      <c r="AH27" s="560"/>
      <c r="AI27" s="560"/>
      <c r="AJ27" s="560"/>
      <c r="AK27" s="560"/>
      <c r="AL27" s="560"/>
      <c r="AM27" s="560"/>
      <c r="AN27" s="560"/>
      <c r="AO27" s="560"/>
      <c r="AP27" s="560"/>
      <c r="AQ27" s="560"/>
      <c r="AR27" s="560"/>
      <c r="AS27" s="560"/>
      <c r="AT27" s="560"/>
      <c r="AU27" s="560"/>
      <c r="AV27" s="560"/>
      <c r="AW27" s="560"/>
      <c r="AX27" s="560"/>
      <c r="AY27" s="560"/>
      <c r="AZ27" s="560"/>
      <c r="BA27" s="560"/>
      <c r="BB27" s="560"/>
      <c r="BC27" s="560"/>
      <c r="BD27" s="560"/>
      <c r="BE27" s="560"/>
      <c r="BF27" s="560"/>
      <c r="BG27" s="560"/>
      <c r="BH27" s="560"/>
      <c r="BI27" s="560"/>
      <c r="BJ27" s="560"/>
      <c r="BK27" s="560"/>
      <c r="BL27" s="560"/>
      <c r="BM27" s="560"/>
      <c r="BN27" s="560"/>
      <c r="BO27" s="560"/>
      <c r="BP27" s="560"/>
      <c r="BQ27" s="560"/>
      <c r="BR27" s="560"/>
      <c r="BS27" s="560"/>
      <c r="BT27" s="560"/>
      <c r="BU27" s="560"/>
      <c r="BV27" s="560"/>
      <c r="BW27" s="560"/>
      <c r="BX27" s="560"/>
      <c r="BY27" s="560"/>
      <c r="BZ27" s="560"/>
      <c r="CA27" s="560"/>
      <c r="CB27" s="560"/>
      <c r="CC27" s="560"/>
      <c r="CD27" s="560"/>
      <c r="CE27" s="560"/>
      <c r="CF27" s="560"/>
      <c r="CG27" s="560"/>
      <c r="CH27" s="560"/>
      <c r="CI27" s="560"/>
      <c r="CJ27" s="560"/>
      <c r="CK27" s="560"/>
      <c r="CL27" s="560"/>
      <c r="CM27" s="560"/>
      <c r="CN27" s="560"/>
      <c r="CO27" s="560"/>
      <c r="CP27" s="560"/>
      <c r="CQ27" s="560"/>
      <c r="CR27" s="560"/>
      <c r="CS27" s="560"/>
      <c r="CT27" s="560"/>
      <c r="CU27" s="560"/>
      <c r="CV27" s="560"/>
      <c r="CW27" s="560"/>
      <c r="CX27" s="560"/>
      <c r="CY27" s="560"/>
    </row>
    <row r="28" spans="1:103" s="561" customFormat="1">
      <c r="A28" s="560"/>
      <c r="B28" s="560"/>
      <c r="C28" s="560"/>
      <c r="D28" s="560"/>
      <c r="E28" s="560"/>
      <c r="F28" s="560"/>
      <c r="G28" s="560"/>
      <c r="H28" s="560"/>
      <c r="I28" s="560"/>
      <c r="J28" s="560"/>
      <c r="K28" s="560"/>
      <c r="L28" s="560"/>
      <c r="M28" s="560"/>
      <c r="N28" s="560"/>
      <c r="O28" s="560"/>
      <c r="P28" s="560"/>
      <c r="Q28" s="560"/>
      <c r="R28" s="560"/>
      <c r="S28" s="560"/>
      <c r="T28" s="560"/>
      <c r="U28" s="560"/>
      <c r="V28" s="560"/>
      <c r="W28" s="560"/>
      <c r="X28" s="560"/>
      <c r="Y28" s="560"/>
      <c r="Z28" s="560"/>
      <c r="AA28" s="560"/>
      <c r="AB28" s="560"/>
      <c r="AC28" s="560"/>
      <c r="AD28" s="560"/>
      <c r="AE28" s="560"/>
      <c r="AF28" s="560"/>
      <c r="AG28" s="560"/>
      <c r="AH28" s="560"/>
      <c r="AI28" s="560"/>
      <c r="AJ28" s="560"/>
      <c r="AK28" s="560"/>
      <c r="AL28" s="560"/>
      <c r="AM28" s="560"/>
      <c r="AN28" s="560"/>
      <c r="AO28" s="560"/>
      <c r="AP28" s="560"/>
      <c r="AQ28" s="560"/>
      <c r="AR28" s="560"/>
      <c r="AS28" s="560"/>
      <c r="AT28" s="560"/>
      <c r="AU28" s="560"/>
      <c r="AV28" s="560"/>
      <c r="AW28" s="560"/>
      <c r="AX28" s="560"/>
      <c r="AY28" s="560"/>
      <c r="AZ28" s="560"/>
      <c r="BA28" s="560"/>
      <c r="BB28" s="560"/>
      <c r="BC28" s="560"/>
      <c r="BD28" s="560"/>
      <c r="BE28" s="560"/>
      <c r="BF28" s="560"/>
      <c r="BG28" s="560"/>
      <c r="BH28" s="560"/>
      <c r="BI28" s="560"/>
      <c r="BJ28" s="560"/>
      <c r="BK28" s="560"/>
      <c r="BL28" s="560"/>
      <c r="BM28" s="560"/>
      <c r="BN28" s="560"/>
      <c r="BO28" s="560"/>
      <c r="BP28" s="560"/>
      <c r="BQ28" s="560"/>
      <c r="BR28" s="560"/>
      <c r="BS28" s="560"/>
      <c r="BT28" s="560"/>
      <c r="BU28" s="560"/>
      <c r="BV28" s="560"/>
      <c r="BW28" s="560"/>
      <c r="BX28" s="560"/>
      <c r="BY28" s="560"/>
      <c r="BZ28" s="560"/>
      <c r="CA28" s="560"/>
      <c r="CB28" s="560"/>
      <c r="CC28" s="560"/>
      <c r="CD28" s="560"/>
      <c r="CE28" s="560"/>
      <c r="CF28" s="560"/>
      <c r="CG28" s="560"/>
      <c r="CH28" s="560"/>
      <c r="CI28" s="560"/>
      <c r="CJ28" s="560"/>
      <c r="CK28" s="560"/>
      <c r="CL28" s="560"/>
      <c r="CM28" s="560"/>
      <c r="CN28" s="560"/>
      <c r="CO28" s="560"/>
      <c r="CP28" s="560"/>
      <c r="CQ28" s="560"/>
      <c r="CR28" s="560"/>
      <c r="CS28" s="560"/>
      <c r="CT28" s="560"/>
      <c r="CU28" s="560"/>
      <c r="CV28" s="560"/>
      <c r="CW28" s="560"/>
      <c r="CX28" s="560"/>
      <c r="CY28" s="560"/>
    </row>
    <row r="29" spans="1:103" s="561" customFormat="1">
      <c r="A29" s="560"/>
      <c r="B29" s="560"/>
      <c r="C29" s="560"/>
      <c r="D29" s="560"/>
      <c r="E29" s="560"/>
      <c r="F29" s="560"/>
      <c r="G29" s="560"/>
      <c r="H29" s="560"/>
      <c r="I29" s="560"/>
      <c r="J29" s="560"/>
      <c r="K29" s="560"/>
      <c r="L29" s="560"/>
      <c r="M29" s="560"/>
      <c r="N29" s="560"/>
      <c r="O29" s="560"/>
      <c r="P29" s="560"/>
      <c r="Q29" s="560"/>
      <c r="R29" s="560"/>
      <c r="S29" s="560"/>
      <c r="T29" s="560"/>
      <c r="U29" s="560"/>
      <c r="V29" s="560"/>
      <c r="W29" s="560"/>
      <c r="X29" s="560"/>
      <c r="Y29" s="560"/>
      <c r="Z29" s="560"/>
      <c r="AA29" s="560"/>
      <c r="AB29" s="560"/>
      <c r="AC29" s="560"/>
      <c r="AD29" s="560"/>
      <c r="AE29" s="560"/>
      <c r="AF29" s="560"/>
      <c r="AG29" s="560"/>
      <c r="AH29" s="560"/>
      <c r="AI29" s="560"/>
      <c r="AJ29" s="560"/>
      <c r="AK29" s="560"/>
      <c r="AL29" s="560"/>
      <c r="AM29" s="560"/>
      <c r="AN29" s="560"/>
      <c r="AO29" s="560"/>
      <c r="AP29" s="560"/>
      <c r="AQ29" s="560"/>
      <c r="AR29" s="560"/>
      <c r="AS29" s="560"/>
      <c r="AT29" s="560"/>
      <c r="AU29" s="560"/>
      <c r="AV29" s="560"/>
      <c r="AW29" s="560"/>
      <c r="AX29" s="560"/>
      <c r="AY29" s="560"/>
      <c r="AZ29" s="560"/>
      <c r="BA29" s="560"/>
      <c r="BB29" s="560"/>
      <c r="BC29" s="560"/>
      <c r="BD29" s="560"/>
      <c r="BE29" s="560"/>
      <c r="BF29" s="560"/>
      <c r="BG29" s="560"/>
      <c r="BH29" s="560"/>
      <c r="BI29" s="560"/>
      <c r="BJ29" s="560"/>
      <c r="BK29" s="560"/>
      <c r="BL29" s="560"/>
      <c r="BM29" s="560"/>
      <c r="BN29" s="560"/>
      <c r="BO29" s="560"/>
      <c r="BP29" s="560"/>
      <c r="BQ29" s="560"/>
      <c r="BR29" s="560"/>
      <c r="BS29" s="560"/>
      <c r="BT29" s="560"/>
      <c r="BU29" s="560"/>
      <c r="BV29" s="560"/>
      <c r="BW29" s="560"/>
      <c r="BX29" s="560"/>
      <c r="BY29" s="560"/>
      <c r="BZ29" s="560"/>
      <c r="CA29" s="560"/>
      <c r="CB29" s="560"/>
      <c r="CC29" s="560"/>
      <c r="CD29" s="560"/>
      <c r="CE29" s="560"/>
      <c r="CF29" s="560"/>
      <c r="CG29" s="560"/>
      <c r="CH29" s="560"/>
      <c r="CI29" s="560"/>
      <c r="CJ29" s="560"/>
      <c r="CK29" s="560"/>
      <c r="CL29" s="560"/>
      <c r="CM29" s="560"/>
      <c r="CN29" s="560"/>
      <c r="CO29" s="560"/>
      <c r="CP29" s="560"/>
      <c r="CQ29" s="560"/>
      <c r="CR29" s="560"/>
      <c r="CS29" s="560"/>
      <c r="CT29" s="560"/>
      <c r="CU29" s="560"/>
      <c r="CV29" s="560"/>
      <c r="CW29" s="560"/>
      <c r="CX29" s="560"/>
      <c r="CY29" s="560"/>
    </row>
    <row r="30" spans="1:103" s="561" customFormat="1">
      <c r="A30" s="560"/>
      <c r="B30" s="560"/>
      <c r="C30" s="560"/>
      <c r="D30" s="560"/>
      <c r="E30" s="560"/>
      <c r="F30" s="560"/>
      <c r="G30" s="560"/>
      <c r="H30" s="560"/>
      <c r="I30" s="560"/>
      <c r="J30" s="560"/>
      <c r="K30" s="560"/>
      <c r="L30" s="560"/>
      <c r="M30" s="560"/>
      <c r="N30" s="560"/>
      <c r="O30" s="560"/>
      <c r="P30" s="560"/>
      <c r="Q30" s="560"/>
      <c r="R30" s="560"/>
      <c r="S30" s="560"/>
      <c r="T30" s="560"/>
      <c r="U30" s="560"/>
      <c r="V30" s="560"/>
      <c r="W30" s="560"/>
      <c r="X30" s="560"/>
      <c r="Y30" s="560"/>
      <c r="Z30" s="560"/>
      <c r="AA30" s="560"/>
      <c r="AB30" s="560"/>
      <c r="AC30" s="560"/>
      <c r="AD30" s="560"/>
      <c r="AE30" s="560"/>
      <c r="AF30" s="560"/>
      <c r="AG30" s="560"/>
      <c r="AH30" s="560"/>
      <c r="AI30" s="560"/>
      <c r="AJ30" s="560"/>
      <c r="AK30" s="560"/>
      <c r="AL30" s="560"/>
      <c r="AM30" s="560"/>
      <c r="AN30" s="560"/>
      <c r="AO30" s="560"/>
      <c r="AP30" s="560"/>
      <c r="AQ30" s="560"/>
      <c r="AR30" s="560"/>
      <c r="AS30" s="560"/>
      <c r="AT30" s="560"/>
      <c r="AU30" s="560"/>
      <c r="AV30" s="560"/>
      <c r="AW30" s="560"/>
      <c r="AX30" s="560"/>
      <c r="AY30" s="560"/>
      <c r="AZ30" s="560"/>
      <c r="BA30" s="560"/>
      <c r="BB30" s="560"/>
      <c r="BC30" s="560"/>
      <c r="BD30" s="560"/>
      <c r="BE30" s="560"/>
      <c r="BF30" s="560"/>
      <c r="BG30" s="560"/>
      <c r="BH30" s="560"/>
      <c r="BI30" s="560"/>
      <c r="BJ30" s="560"/>
      <c r="BK30" s="560"/>
      <c r="BL30" s="560"/>
      <c r="BM30" s="560"/>
      <c r="BN30" s="560"/>
      <c r="BO30" s="560"/>
      <c r="BP30" s="560"/>
      <c r="BQ30" s="560"/>
      <c r="BR30" s="560"/>
      <c r="BS30" s="560"/>
      <c r="BT30" s="560"/>
      <c r="BU30" s="560"/>
      <c r="BV30" s="560"/>
      <c r="BW30" s="560"/>
      <c r="BX30" s="560"/>
      <c r="BY30" s="560"/>
      <c r="BZ30" s="560"/>
      <c r="CA30" s="560"/>
      <c r="CB30" s="560"/>
      <c r="CC30" s="560"/>
      <c r="CD30" s="560"/>
      <c r="CE30" s="560"/>
      <c r="CF30" s="560"/>
      <c r="CG30" s="560"/>
      <c r="CH30" s="560"/>
      <c r="CI30" s="560"/>
      <c r="CJ30" s="560"/>
      <c r="CK30" s="560"/>
      <c r="CL30" s="560"/>
      <c r="CM30" s="560"/>
      <c r="CN30" s="560"/>
      <c r="CO30" s="560"/>
      <c r="CP30" s="560"/>
      <c r="CQ30" s="560"/>
      <c r="CR30" s="560"/>
      <c r="CS30" s="560"/>
      <c r="CT30" s="560"/>
      <c r="CU30" s="560"/>
      <c r="CV30" s="560"/>
      <c r="CW30" s="560"/>
      <c r="CX30" s="560"/>
      <c r="CY30" s="560"/>
    </row>
    <row r="31" spans="1:103" s="561" customFormat="1">
      <c r="A31" s="560"/>
      <c r="B31" s="560"/>
      <c r="C31" s="560"/>
      <c r="D31" s="560"/>
      <c r="E31" s="560"/>
      <c r="F31" s="560"/>
      <c r="G31" s="560"/>
      <c r="H31" s="560"/>
      <c r="I31" s="560"/>
      <c r="J31" s="560"/>
      <c r="K31" s="560"/>
      <c r="L31" s="560"/>
      <c r="M31" s="560"/>
      <c r="N31" s="560"/>
      <c r="O31" s="560"/>
      <c r="P31" s="560"/>
      <c r="Q31" s="560"/>
      <c r="R31" s="560"/>
      <c r="S31" s="560"/>
      <c r="T31" s="560"/>
      <c r="U31" s="560"/>
      <c r="V31" s="560"/>
      <c r="W31" s="560"/>
      <c r="X31" s="560"/>
      <c r="Y31" s="560"/>
      <c r="Z31" s="560"/>
      <c r="AA31" s="560"/>
      <c r="AB31" s="560"/>
      <c r="AC31" s="560"/>
      <c r="AD31" s="560"/>
      <c r="AE31" s="560"/>
      <c r="AF31" s="560"/>
      <c r="AG31" s="560"/>
      <c r="AH31" s="560"/>
      <c r="AI31" s="560"/>
      <c r="AJ31" s="560"/>
      <c r="AK31" s="560"/>
      <c r="AL31" s="560"/>
      <c r="AM31" s="560"/>
      <c r="AN31" s="560"/>
      <c r="AO31" s="560"/>
      <c r="AP31" s="560"/>
      <c r="AQ31" s="560"/>
      <c r="AR31" s="560"/>
      <c r="AS31" s="560"/>
      <c r="AT31" s="560"/>
      <c r="AU31" s="560"/>
      <c r="AV31" s="560"/>
      <c r="AW31" s="560"/>
      <c r="AX31" s="560"/>
      <c r="AY31" s="560"/>
      <c r="AZ31" s="560"/>
      <c r="BA31" s="560"/>
      <c r="BB31" s="560"/>
      <c r="BC31" s="560"/>
      <c r="BD31" s="560"/>
      <c r="BE31" s="560"/>
      <c r="BF31" s="560"/>
      <c r="BG31" s="560"/>
      <c r="BH31" s="560"/>
      <c r="BI31" s="560"/>
      <c r="BJ31" s="560"/>
      <c r="BK31" s="560"/>
      <c r="BL31" s="560"/>
      <c r="BM31" s="560"/>
      <c r="BN31" s="560"/>
      <c r="BO31" s="560"/>
      <c r="BP31" s="560"/>
      <c r="BQ31" s="560"/>
      <c r="BR31" s="560"/>
      <c r="BS31" s="560"/>
      <c r="BT31" s="560"/>
      <c r="BU31" s="560"/>
      <c r="BV31" s="560"/>
      <c r="BW31" s="560"/>
      <c r="BX31" s="560"/>
      <c r="BY31" s="560"/>
      <c r="BZ31" s="560"/>
      <c r="CA31" s="560"/>
      <c r="CB31" s="560"/>
      <c r="CC31" s="560"/>
      <c r="CD31" s="560"/>
      <c r="CE31" s="560"/>
      <c r="CF31" s="560"/>
      <c r="CG31" s="560"/>
      <c r="CH31" s="560"/>
      <c r="CI31" s="560"/>
      <c r="CJ31" s="560"/>
      <c r="CK31" s="560"/>
      <c r="CL31" s="560"/>
      <c r="CM31" s="560"/>
      <c r="CN31" s="560"/>
      <c r="CO31" s="560"/>
      <c r="CP31" s="560"/>
      <c r="CQ31" s="560"/>
      <c r="CR31" s="560"/>
      <c r="CS31" s="560"/>
      <c r="CT31" s="560"/>
      <c r="CU31" s="560"/>
      <c r="CV31" s="560"/>
      <c r="CW31" s="560"/>
      <c r="CX31" s="560"/>
      <c r="CY31" s="560"/>
    </row>
    <row r="32" spans="1:103" s="561" customFormat="1">
      <c r="A32" s="560"/>
      <c r="B32" s="560"/>
      <c r="C32" s="560"/>
      <c r="D32" s="560"/>
      <c r="E32" s="560"/>
      <c r="F32" s="560"/>
      <c r="G32" s="560"/>
      <c r="H32" s="560"/>
      <c r="I32" s="560"/>
      <c r="J32" s="560"/>
      <c r="K32" s="560"/>
      <c r="L32" s="560"/>
      <c r="M32" s="560"/>
      <c r="N32" s="560"/>
      <c r="O32" s="560"/>
      <c r="P32" s="560"/>
      <c r="Q32" s="560"/>
      <c r="R32" s="560"/>
      <c r="S32" s="560"/>
      <c r="T32" s="560"/>
      <c r="U32" s="560"/>
      <c r="V32" s="560"/>
      <c r="W32" s="560"/>
      <c r="X32" s="560"/>
      <c r="Y32" s="560"/>
      <c r="Z32" s="560"/>
      <c r="AA32" s="560"/>
      <c r="AB32" s="560"/>
      <c r="AC32" s="560"/>
      <c r="AD32" s="560"/>
      <c r="AE32" s="560"/>
      <c r="AF32" s="560"/>
      <c r="AG32" s="560"/>
      <c r="AH32" s="560"/>
      <c r="AI32" s="560"/>
      <c r="AJ32" s="560"/>
      <c r="AK32" s="560"/>
      <c r="AL32" s="560"/>
      <c r="AM32" s="560"/>
      <c r="AN32" s="560"/>
      <c r="AO32" s="560"/>
      <c r="AP32" s="560"/>
      <c r="AQ32" s="560"/>
      <c r="AR32" s="560"/>
      <c r="AS32" s="560"/>
      <c r="AT32" s="560"/>
      <c r="AU32" s="560"/>
      <c r="AV32" s="560"/>
      <c r="AW32" s="560"/>
      <c r="AX32" s="560"/>
      <c r="AY32" s="560"/>
      <c r="AZ32" s="560"/>
      <c r="BA32" s="560"/>
      <c r="BB32" s="560"/>
      <c r="BC32" s="560"/>
      <c r="BD32" s="560"/>
      <c r="BE32" s="560"/>
      <c r="BF32" s="560"/>
      <c r="BG32" s="560"/>
      <c r="BH32" s="560"/>
      <c r="BI32" s="560"/>
      <c r="BJ32" s="560"/>
      <c r="BK32" s="560"/>
      <c r="BL32" s="560"/>
      <c r="BM32" s="560"/>
      <c r="BN32" s="560"/>
      <c r="BO32" s="560"/>
      <c r="BP32" s="560"/>
      <c r="BQ32" s="560"/>
      <c r="BR32" s="560"/>
      <c r="BS32" s="560"/>
      <c r="BT32" s="560"/>
      <c r="BU32" s="560"/>
      <c r="BV32" s="560"/>
      <c r="BW32" s="560"/>
      <c r="BX32" s="560"/>
      <c r="BY32" s="560"/>
      <c r="BZ32" s="560"/>
      <c r="CA32" s="560"/>
      <c r="CB32" s="560"/>
      <c r="CC32" s="560"/>
      <c r="CD32" s="560"/>
      <c r="CE32" s="560"/>
      <c r="CF32" s="560"/>
      <c r="CG32" s="560"/>
      <c r="CH32" s="560"/>
      <c r="CI32" s="560"/>
      <c r="CJ32" s="560"/>
      <c r="CK32" s="560"/>
      <c r="CL32" s="560"/>
      <c r="CM32" s="560"/>
      <c r="CN32" s="560"/>
      <c r="CO32" s="560"/>
      <c r="CP32" s="560"/>
      <c r="CQ32" s="560"/>
      <c r="CR32" s="560"/>
      <c r="CS32" s="560"/>
      <c r="CT32" s="560"/>
      <c r="CU32" s="560"/>
      <c r="CV32" s="560"/>
      <c r="CW32" s="560"/>
      <c r="CX32" s="560"/>
      <c r="CY32" s="560"/>
    </row>
    <row r="33" spans="1:103" s="561" customFormat="1">
      <c r="A33" s="560"/>
      <c r="B33" s="560"/>
      <c r="C33" s="560"/>
      <c r="D33" s="560"/>
      <c r="E33" s="560"/>
      <c r="F33" s="560"/>
      <c r="G33" s="560"/>
      <c r="H33" s="560"/>
      <c r="I33" s="560"/>
      <c r="J33" s="560"/>
      <c r="K33" s="560"/>
      <c r="L33" s="560"/>
      <c r="M33" s="560"/>
      <c r="N33" s="560"/>
      <c r="O33" s="560"/>
      <c r="P33" s="560"/>
      <c r="Q33" s="560"/>
      <c r="R33" s="560"/>
      <c r="S33" s="560"/>
      <c r="T33" s="560"/>
      <c r="U33" s="560"/>
      <c r="V33" s="560"/>
      <c r="W33" s="560"/>
      <c r="X33" s="560"/>
      <c r="Y33" s="560"/>
      <c r="Z33" s="560"/>
      <c r="AA33" s="560"/>
      <c r="AB33" s="560"/>
      <c r="AC33" s="560"/>
      <c r="AD33" s="560"/>
      <c r="AE33" s="560"/>
      <c r="AF33" s="560"/>
      <c r="AG33" s="560"/>
      <c r="AH33" s="560"/>
      <c r="AI33" s="560"/>
      <c r="AJ33" s="560"/>
      <c r="AK33" s="560"/>
      <c r="AL33" s="560"/>
      <c r="AM33" s="560"/>
      <c r="AN33" s="560"/>
      <c r="AO33" s="560"/>
      <c r="AP33" s="560"/>
      <c r="AQ33" s="560"/>
      <c r="AR33" s="560"/>
      <c r="AS33" s="560"/>
      <c r="AT33" s="560"/>
      <c r="AU33" s="560"/>
      <c r="AV33" s="560"/>
      <c r="AW33" s="560"/>
      <c r="AX33" s="560"/>
      <c r="AY33" s="560"/>
      <c r="AZ33" s="560"/>
      <c r="BA33" s="560"/>
      <c r="BB33" s="560"/>
      <c r="BC33" s="560"/>
      <c r="BD33" s="560"/>
      <c r="BE33" s="560"/>
      <c r="BF33" s="560"/>
      <c r="BG33" s="560"/>
      <c r="BH33" s="560"/>
      <c r="BI33" s="560"/>
      <c r="BJ33" s="560"/>
      <c r="BK33" s="560"/>
      <c r="BL33" s="560"/>
      <c r="BM33" s="560"/>
      <c r="BN33" s="560"/>
      <c r="BO33" s="560"/>
      <c r="BP33" s="560"/>
      <c r="BQ33" s="560"/>
      <c r="BR33" s="560"/>
      <c r="BS33" s="560"/>
      <c r="BT33" s="560"/>
      <c r="BU33" s="560"/>
      <c r="BV33" s="560"/>
      <c r="BW33" s="560"/>
      <c r="BX33" s="560"/>
      <c r="BY33" s="560"/>
      <c r="BZ33" s="560"/>
      <c r="CA33" s="560"/>
      <c r="CB33" s="560"/>
      <c r="CC33" s="560"/>
      <c r="CD33" s="560"/>
      <c r="CE33" s="560"/>
      <c r="CF33" s="560"/>
      <c r="CG33" s="560"/>
      <c r="CH33" s="560"/>
      <c r="CI33" s="560"/>
      <c r="CJ33" s="560"/>
      <c r="CK33" s="560"/>
      <c r="CL33" s="560"/>
      <c r="CM33" s="560"/>
      <c r="CN33" s="560"/>
      <c r="CO33" s="560"/>
      <c r="CP33" s="560"/>
      <c r="CQ33" s="560"/>
      <c r="CR33" s="560"/>
      <c r="CS33" s="560"/>
      <c r="CT33" s="560"/>
      <c r="CU33" s="560"/>
      <c r="CV33" s="560"/>
      <c r="CW33" s="560"/>
      <c r="CX33" s="560"/>
      <c r="CY33" s="560"/>
    </row>
    <row r="34" spans="1:103" s="561" customFormat="1">
      <c r="A34" s="560"/>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0"/>
      <c r="AK34" s="560"/>
      <c r="AL34" s="560"/>
      <c r="AM34" s="560"/>
      <c r="AN34" s="560"/>
      <c r="AO34" s="560"/>
      <c r="AP34" s="560"/>
      <c r="AQ34" s="560"/>
      <c r="AR34" s="560"/>
      <c r="AS34" s="560"/>
      <c r="AT34" s="560"/>
      <c r="AU34" s="560"/>
      <c r="AV34" s="560"/>
      <c r="AW34" s="560"/>
      <c r="AX34" s="560"/>
      <c r="AY34" s="560"/>
      <c r="AZ34" s="560"/>
      <c r="BA34" s="560"/>
      <c r="BB34" s="560"/>
      <c r="BC34" s="560"/>
      <c r="BD34" s="560"/>
      <c r="BE34" s="560"/>
      <c r="BF34" s="560"/>
      <c r="BG34" s="560"/>
      <c r="BH34" s="560"/>
      <c r="BI34" s="560"/>
      <c r="BJ34" s="560"/>
      <c r="BK34" s="560"/>
      <c r="BL34" s="560"/>
      <c r="BM34" s="560"/>
      <c r="BN34" s="560"/>
      <c r="BO34" s="560"/>
      <c r="BP34" s="560"/>
      <c r="BQ34" s="560"/>
      <c r="BR34" s="560"/>
      <c r="BS34" s="560"/>
      <c r="BT34" s="560"/>
      <c r="BU34" s="560"/>
      <c r="BV34" s="560"/>
      <c r="BW34" s="560"/>
      <c r="BX34" s="560"/>
      <c r="BY34" s="560"/>
      <c r="BZ34" s="560"/>
      <c r="CA34" s="560"/>
      <c r="CB34" s="560"/>
      <c r="CC34" s="560"/>
      <c r="CD34" s="560"/>
      <c r="CE34" s="560"/>
      <c r="CF34" s="560"/>
      <c r="CG34" s="560"/>
      <c r="CH34" s="560"/>
      <c r="CI34" s="560"/>
      <c r="CJ34" s="560"/>
      <c r="CK34" s="560"/>
      <c r="CL34" s="560"/>
      <c r="CM34" s="560"/>
      <c r="CN34" s="560"/>
      <c r="CO34" s="560"/>
      <c r="CP34" s="560"/>
      <c r="CQ34" s="560"/>
      <c r="CR34" s="560"/>
      <c r="CS34" s="560"/>
      <c r="CT34" s="560"/>
      <c r="CU34" s="560"/>
      <c r="CV34" s="560"/>
      <c r="CW34" s="560"/>
      <c r="CX34" s="560"/>
      <c r="CY34" s="560"/>
    </row>
    <row r="35" spans="1:103" s="561" customFormat="1">
      <c r="A35" s="560"/>
      <c r="B35" s="560"/>
      <c r="C35" s="560"/>
      <c r="D35" s="560"/>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F35" s="560"/>
      <c r="AG35" s="560"/>
      <c r="AH35" s="560"/>
      <c r="AI35" s="560"/>
      <c r="AJ35" s="560"/>
      <c r="AK35" s="560"/>
      <c r="AL35" s="560"/>
      <c r="AM35" s="560"/>
      <c r="AN35" s="560"/>
      <c r="AO35" s="560"/>
      <c r="AP35" s="560"/>
      <c r="AQ35" s="560"/>
      <c r="AR35" s="560"/>
      <c r="AS35" s="560"/>
      <c r="AT35" s="560"/>
      <c r="AU35" s="560"/>
      <c r="AV35" s="560"/>
      <c r="AW35" s="560"/>
      <c r="AX35" s="560"/>
      <c r="AY35" s="560"/>
      <c r="AZ35" s="560"/>
      <c r="BA35" s="560"/>
      <c r="BB35" s="560"/>
      <c r="BC35" s="560"/>
      <c r="BD35" s="560"/>
      <c r="BE35" s="560"/>
      <c r="BF35" s="560"/>
      <c r="BG35" s="560"/>
      <c r="BH35" s="560"/>
      <c r="BI35" s="560"/>
      <c r="BJ35" s="560"/>
      <c r="BK35" s="560"/>
      <c r="BL35" s="560"/>
      <c r="BM35" s="560"/>
      <c r="BN35" s="560"/>
      <c r="BO35" s="560"/>
      <c r="BP35" s="560"/>
      <c r="BQ35" s="560"/>
      <c r="BR35" s="560"/>
      <c r="BS35" s="560"/>
      <c r="BT35" s="560"/>
      <c r="BU35" s="560"/>
      <c r="BV35" s="560"/>
      <c r="BW35" s="560"/>
      <c r="BX35" s="560"/>
      <c r="BY35" s="560"/>
      <c r="BZ35" s="560"/>
      <c r="CA35" s="560"/>
      <c r="CB35" s="560"/>
      <c r="CC35" s="560"/>
      <c r="CD35" s="560"/>
      <c r="CE35" s="560"/>
      <c r="CF35" s="560"/>
      <c r="CG35" s="560"/>
      <c r="CH35" s="560"/>
      <c r="CI35" s="560"/>
      <c r="CJ35" s="560"/>
      <c r="CK35" s="560"/>
      <c r="CL35" s="560"/>
      <c r="CM35" s="560"/>
      <c r="CN35" s="560"/>
      <c r="CO35" s="560"/>
      <c r="CP35" s="560"/>
      <c r="CQ35" s="560"/>
      <c r="CR35" s="560"/>
      <c r="CS35" s="560"/>
      <c r="CT35" s="560"/>
      <c r="CU35" s="560"/>
      <c r="CV35" s="560"/>
      <c r="CW35" s="560"/>
      <c r="CX35" s="560"/>
      <c r="CY35" s="560"/>
    </row>
    <row r="36" spans="1:103" s="561" customFormat="1">
      <c r="A36" s="560"/>
      <c r="B36" s="560"/>
      <c r="C36" s="560"/>
      <c r="D36" s="560"/>
      <c r="E36" s="560"/>
      <c r="F36" s="560"/>
      <c r="G36" s="560"/>
      <c r="H36" s="560"/>
      <c r="I36" s="560"/>
      <c r="J36" s="560"/>
      <c r="K36" s="560"/>
      <c r="L36" s="560"/>
      <c r="M36" s="560"/>
      <c r="N36" s="560"/>
      <c r="O36" s="560"/>
      <c r="P36" s="560"/>
      <c r="Q36" s="560"/>
      <c r="R36" s="560"/>
      <c r="S36" s="560"/>
      <c r="T36" s="560"/>
      <c r="U36" s="560"/>
      <c r="V36" s="560"/>
      <c r="W36" s="560"/>
      <c r="X36" s="560"/>
      <c r="Y36" s="560"/>
      <c r="Z36" s="560"/>
      <c r="AA36" s="560"/>
      <c r="AB36" s="560"/>
      <c r="AC36" s="560"/>
      <c r="AD36" s="560"/>
      <c r="AE36" s="560"/>
      <c r="AF36" s="560"/>
      <c r="AG36" s="560"/>
      <c r="AH36" s="560"/>
      <c r="AI36" s="560"/>
      <c r="AJ36" s="560"/>
      <c r="AK36" s="560"/>
      <c r="AL36" s="560"/>
      <c r="AM36" s="560"/>
      <c r="AN36" s="560"/>
      <c r="AO36" s="560"/>
      <c r="AP36" s="560"/>
      <c r="AQ36" s="560"/>
      <c r="AR36" s="560"/>
      <c r="AS36" s="560"/>
      <c r="AT36" s="560"/>
      <c r="AU36" s="560"/>
      <c r="AV36" s="560"/>
      <c r="AW36" s="560"/>
      <c r="AX36" s="560"/>
      <c r="AY36" s="560"/>
      <c r="AZ36" s="560"/>
      <c r="BA36" s="560"/>
      <c r="BB36" s="560"/>
      <c r="BC36" s="560"/>
      <c r="BD36" s="560"/>
      <c r="BE36" s="560"/>
      <c r="BF36" s="560"/>
      <c r="BG36" s="560"/>
      <c r="BH36" s="560"/>
      <c r="BI36" s="560"/>
      <c r="BJ36" s="560"/>
      <c r="BK36" s="560"/>
      <c r="BL36" s="560"/>
      <c r="BM36" s="560"/>
      <c r="BN36" s="560"/>
      <c r="BO36" s="560"/>
      <c r="BP36" s="560"/>
      <c r="BQ36" s="560"/>
      <c r="BR36" s="560"/>
      <c r="BS36" s="560"/>
      <c r="BT36" s="560"/>
      <c r="BU36" s="560"/>
      <c r="BV36" s="560"/>
      <c r="BW36" s="560"/>
      <c r="BX36" s="560"/>
      <c r="BY36" s="560"/>
      <c r="BZ36" s="560"/>
      <c r="CA36" s="560"/>
      <c r="CB36" s="560"/>
      <c r="CC36" s="560"/>
      <c r="CD36" s="560"/>
      <c r="CE36" s="560"/>
      <c r="CF36" s="560"/>
      <c r="CG36" s="560"/>
      <c r="CH36" s="560"/>
      <c r="CI36" s="560"/>
      <c r="CJ36" s="560"/>
      <c r="CK36" s="560"/>
      <c r="CL36" s="560"/>
      <c r="CM36" s="560"/>
      <c r="CN36" s="560"/>
      <c r="CO36" s="560"/>
      <c r="CP36" s="560"/>
      <c r="CQ36" s="560"/>
      <c r="CR36" s="560"/>
      <c r="CS36" s="560"/>
      <c r="CT36" s="560"/>
      <c r="CU36" s="560"/>
      <c r="CV36" s="560"/>
      <c r="CW36" s="560"/>
      <c r="CX36" s="560"/>
      <c r="CY36" s="560"/>
    </row>
    <row r="37" spans="1:103" s="561" customFormat="1">
      <c r="A37" s="560"/>
      <c r="B37" s="560"/>
      <c r="C37" s="560"/>
      <c r="D37" s="560"/>
      <c r="E37" s="560"/>
      <c r="F37" s="560"/>
      <c r="G37" s="560"/>
      <c r="H37" s="560"/>
      <c r="I37" s="560"/>
      <c r="J37" s="560"/>
      <c r="K37" s="560"/>
      <c r="L37" s="560"/>
      <c r="M37" s="560"/>
      <c r="N37" s="560"/>
      <c r="O37" s="560"/>
      <c r="P37" s="560"/>
      <c r="Q37" s="560"/>
      <c r="R37" s="560"/>
      <c r="S37" s="560"/>
      <c r="T37" s="560"/>
      <c r="U37" s="560"/>
      <c r="V37" s="560"/>
      <c r="W37" s="560"/>
      <c r="X37" s="560"/>
      <c r="Y37" s="560"/>
      <c r="Z37" s="560"/>
      <c r="AA37" s="560"/>
      <c r="AB37" s="560"/>
      <c r="AC37" s="560"/>
      <c r="AD37" s="560"/>
      <c r="AE37" s="560"/>
      <c r="AF37" s="560"/>
      <c r="AG37" s="560"/>
      <c r="AH37" s="560"/>
      <c r="AI37" s="560"/>
      <c r="AJ37" s="560"/>
      <c r="AK37" s="560"/>
      <c r="AL37" s="560"/>
      <c r="AM37" s="560"/>
      <c r="AN37" s="560"/>
      <c r="AO37" s="560"/>
      <c r="AP37" s="560"/>
      <c r="AQ37" s="560"/>
      <c r="AR37" s="560"/>
      <c r="AS37" s="560"/>
      <c r="AT37" s="560"/>
      <c r="AU37" s="560"/>
      <c r="AV37" s="560"/>
      <c r="AW37" s="560"/>
      <c r="AX37" s="560"/>
      <c r="AY37" s="560"/>
      <c r="AZ37" s="560"/>
      <c r="BA37" s="560"/>
      <c r="BB37" s="560"/>
      <c r="BC37" s="560"/>
      <c r="BD37" s="560"/>
      <c r="BE37" s="560"/>
      <c r="BF37" s="560"/>
      <c r="BG37" s="560"/>
      <c r="BH37" s="560"/>
      <c r="BI37" s="560"/>
      <c r="BJ37" s="560"/>
      <c r="BK37" s="560"/>
      <c r="BL37" s="560"/>
      <c r="BM37" s="560"/>
      <c r="BN37" s="560"/>
      <c r="BO37" s="560"/>
      <c r="BP37" s="560"/>
      <c r="BQ37" s="560"/>
      <c r="BR37" s="560"/>
      <c r="BS37" s="560"/>
      <c r="BT37" s="560"/>
      <c r="BU37" s="560"/>
      <c r="BV37" s="560"/>
      <c r="BW37" s="560"/>
      <c r="BX37" s="560"/>
      <c r="BY37" s="560"/>
      <c r="BZ37" s="560"/>
      <c r="CA37" s="560"/>
      <c r="CB37" s="560"/>
      <c r="CC37" s="560"/>
      <c r="CD37" s="560"/>
      <c r="CE37" s="560"/>
      <c r="CF37" s="560"/>
      <c r="CG37" s="560"/>
      <c r="CH37" s="560"/>
      <c r="CI37" s="560"/>
      <c r="CJ37" s="560"/>
      <c r="CK37" s="560"/>
      <c r="CL37" s="560"/>
      <c r="CM37" s="560"/>
      <c r="CN37" s="560"/>
      <c r="CO37" s="560"/>
      <c r="CP37" s="560"/>
      <c r="CQ37" s="560"/>
      <c r="CR37" s="560"/>
      <c r="CS37" s="560"/>
      <c r="CT37" s="560"/>
      <c r="CU37" s="560"/>
      <c r="CV37" s="560"/>
      <c r="CW37" s="560"/>
      <c r="CX37" s="560"/>
      <c r="CY37" s="560"/>
    </row>
    <row r="38" spans="1:103" s="561" customFormat="1">
      <c r="A38" s="560"/>
      <c r="B38" s="560"/>
      <c r="C38" s="560"/>
      <c r="D38" s="560"/>
      <c r="E38" s="560"/>
      <c r="F38" s="560"/>
      <c r="G38" s="560"/>
      <c r="H38" s="560"/>
      <c r="I38" s="560"/>
      <c r="J38" s="560"/>
      <c r="K38" s="560"/>
      <c r="L38" s="560"/>
      <c r="M38" s="560"/>
      <c r="N38" s="560"/>
      <c r="O38" s="560"/>
      <c r="P38" s="560"/>
      <c r="Q38" s="560"/>
      <c r="R38" s="560"/>
      <c r="S38" s="560"/>
      <c r="T38" s="560"/>
      <c r="U38" s="560"/>
      <c r="V38" s="560"/>
      <c r="W38" s="560"/>
      <c r="X38" s="560"/>
      <c r="Y38" s="560"/>
      <c r="Z38" s="560"/>
      <c r="AA38" s="560"/>
      <c r="AB38" s="560"/>
      <c r="AC38" s="560"/>
      <c r="AD38" s="560"/>
      <c r="AE38" s="560"/>
      <c r="AF38" s="560"/>
      <c r="AG38" s="560"/>
      <c r="AH38" s="560"/>
      <c r="AI38" s="560"/>
      <c r="AJ38" s="560"/>
      <c r="AK38" s="560"/>
      <c r="AL38" s="560"/>
      <c r="AM38" s="560"/>
      <c r="AN38" s="560"/>
      <c r="AO38" s="560"/>
      <c r="AP38" s="560"/>
      <c r="AQ38" s="560"/>
      <c r="AR38" s="560"/>
      <c r="AS38" s="560"/>
      <c r="AT38" s="560"/>
      <c r="AU38" s="560"/>
      <c r="AV38" s="560"/>
      <c r="AW38" s="560"/>
      <c r="AX38" s="560"/>
      <c r="AY38" s="560"/>
      <c r="AZ38" s="560"/>
      <c r="BA38" s="560"/>
      <c r="BB38" s="560"/>
      <c r="BC38" s="560"/>
      <c r="BD38" s="560"/>
      <c r="BE38" s="560"/>
      <c r="BF38" s="560"/>
      <c r="BG38" s="560"/>
      <c r="BH38" s="560"/>
      <c r="BI38" s="560"/>
      <c r="BJ38" s="560"/>
      <c r="BK38" s="560"/>
      <c r="BL38" s="560"/>
      <c r="BM38" s="560"/>
      <c r="BN38" s="560"/>
      <c r="BO38" s="560"/>
      <c r="BP38" s="560"/>
      <c r="BQ38" s="560"/>
      <c r="BR38" s="560"/>
      <c r="BS38" s="560"/>
      <c r="BT38" s="560"/>
      <c r="BU38" s="560"/>
      <c r="BV38" s="560"/>
      <c r="BW38" s="560"/>
      <c r="BX38" s="560"/>
      <c r="BY38" s="560"/>
      <c r="BZ38" s="560"/>
      <c r="CA38" s="560"/>
      <c r="CB38" s="560"/>
      <c r="CC38" s="560"/>
      <c r="CD38" s="560"/>
      <c r="CE38" s="560"/>
      <c r="CF38" s="560"/>
      <c r="CG38" s="560"/>
      <c r="CH38" s="560"/>
      <c r="CI38" s="560"/>
      <c r="CJ38" s="560"/>
      <c r="CK38" s="560"/>
      <c r="CL38" s="560"/>
      <c r="CM38" s="560"/>
      <c r="CN38" s="560"/>
      <c r="CO38" s="560"/>
      <c r="CP38" s="560"/>
      <c r="CQ38" s="560"/>
      <c r="CR38" s="560"/>
      <c r="CS38" s="560"/>
      <c r="CT38" s="560"/>
      <c r="CU38" s="560"/>
      <c r="CV38" s="560"/>
      <c r="CW38" s="560"/>
      <c r="CX38" s="560"/>
      <c r="CY38" s="560"/>
    </row>
    <row r="39" spans="1:103" s="561" customFormat="1">
      <c r="A39" s="560"/>
      <c r="B39" s="560"/>
      <c r="C39" s="560"/>
      <c r="D39" s="560"/>
      <c r="E39" s="560"/>
      <c r="F39" s="560"/>
      <c r="G39" s="560"/>
      <c r="H39" s="560"/>
      <c r="I39" s="560"/>
      <c r="J39" s="560"/>
      <c r="K39" s="560"/>
      <c r="L39" s="560"/>
      <c r="M39" s="560"/>
      <c r="N39" s="560"/>
      <c r="O39" s="560"/>
      <c r="P39" s="560"/>
      <c r="Q39" s="560"/>
      <c r="R39" s="560"/>
      <c r="S39" s="560"/>
      <c r="T39" s="560"/>
      <c r="U39" s="560"/>
      <c r="V39" s="560"/>
      <c r="W39" s="560"/>
      <c r="X39" s="560"/>
      <c r="Y39" s="560"/>
      <c r="Z39" s="560"/>
      <c r="AA39" s="560"/>
      <c r="AB39" s="560"/>
      <c r="AC39" s="560"/>
      <c r="AD39" s="560"/>
      <c r="AE39" s="560"/>
      <c r="AF39" s="560"/>
      <c r="AG39" s="560"/>
      <c r="AH39" s="560"/>
      <c r="AI39" s="560"/>
      <c r="AJ39" s="560"/>
      <c r="AK39" s="560"/>
      <c r="AL39" s="560"/>
      <c r="AM39" s="560"/>
      <c r="AN39" s="560"/>
      <c r="AO39" s="560"/>
      <c r="AP39" s="560"/>
      <c r="AQ39" s="560"/>
      <c r="AR39" s="560"/>
      <c r="AS39" s="560"/>
      <c r="AT39" s="560"/>
      <c r="AU39" s="560"/>
      <c r="AV39" s="560"/>
      <c r="AW39" s="560"/>
      <c r="AX39" s="560"/>
      <c r="AY39" s="560"/>
      <c r="AZ39" s="560"/>
      <c r="BA39" s="560"/>
      <c r="BB39" s="560"/>
      <c r="BC39" s="560"/>
      <c r="BD39" s="560"/>
      <c r="BE39" s="560"/>
      <c r="BF39" s="560"/>
      <c r="BG39" s="560"/>
      <c r="BH39" s="560"/>
      <c r="BI39" s="560"/>
      <c r="BJ39" s="560"/>
      <c r="BK39" s="560"/>
      <c r="BL39" s="560"/>
      <c r="BM39" s="560"/>
      <c r="BN39" s="560"/>
      <c r="BO39" s="560"/>
      <c r="BP39" s="560"/>
      <c r="BQ39" s="560"/>
      <c r="BR39" s="560"/>
      <c r="BS39" s="560"/>
      <c r="BT39" s="560"/>
      <c r="BU39" s="560"/>
      <c r="BV39" s="560"/>
      <c r="BW39" s="560"/>
      <c r="BX39" s="560"/>
      <c r="BY39" s="560"/>
      <c r="BZ39" s="560"/>
      <c r="CA39" s="560"/>
      <c r="CB39" s="560"/>
      <c r="CC39" s="560"/>
      <c r="CD39" s="560"/>
      <c r="CE39" s="560"/>
      <c r="CF39" s="560"/>
      <c r="CG39" s="560"/>
      <c r="CH39" s="560"/>
      <c r="CI39" s="560"/>
      <c r="CJ39" s="560"/>
      <c r="CK39" s="560"/>
      <c r="CL39" s="560"/>
      <c r="CM39" s="560"/>
      <c r="CN39" s="560"/>
      <c r="CO39" s="560"/>
      <c r="CP39" s="560"/>
      <c r="CQ39" s="560"/>
      <c r="CR39" s="560"/>
      <c r="CS39" s="560"/>
      <c r="CT39" s="560"/>
      <c r="CU39" s="560"/>
      <c r="CV39" s="560"/>
      <c r="CW39" s="560"/>
      <c r="CX39" s="560"/>
      <c r="CY39" s="560"/>
    </row>
    <row r="40" spans="1:103" s="561" customFormat="1">
      <c r="A40" s="560"/>
      <c r="B40" s="560"/>
      <c r="C40" s="560"/>
      <c r="D40" s="560"/>
      <c r="E40" s="560"/>
      <c r="F40" s="560"/>
      <c r="G40" s="560"/>
      <c r="H40" s="560"/>
      <c r="I40" s="560"/>
      <c r="J40" s="560"/>
      <c r="K40" s="560"/>
      <c r="L40" s="560"/>
      <c r="M40" s="560"/>
      <c r="N40" s="560"/>
      <c r="O40" s="560"/>
      <c r="P40" s="560"/>
      <c r="Q40" s="560"/>
      <c r="R40" s="560"/>
      <c r="S40" s="560"/>
      <c r="T40" s="560"/>
      <c r="U40" s="560"/>
      <c r="V40" s="560"/>
      <c r="W40" s="560"/>
      <c r="X40" s="560"/>
      <c r="Y40" s="560"/>
      <c r="Z40" s="560"/>
      <c r="AA40" s="560"/>
      <c r="AB40" s="560"/>
      <c r="AC40" s="560"/>
      <c r="AD40" s="560"/>
      <c r="AE40" s="560"/>
      <c r="AF40" s="560"/>
      <c r="AG40" s="560"/>
      <c r="AH40" s="560"/>
      <c r="AI40" s="560"/>
      <c r="AJ40" s="560"/>
      <c r="AK40" s="560"/>
      <c r="AL40" s="560"/>
      <c r="AM40" s="560"/>
      <c r="AN40" s="560"/>
      <c r="AO40" s="560"/>
      <c r="AP40" s="560"/>
      <c r="AQ40" s="560"/>
      <c r="AR40" s="560"/>
      <c r="AS40" s="560"/>
      <c r="AT40" s="560"/>
      <c r="AU40" s="560"/>
      <c r="AV40" s="560"/>
      <c r="AW40" s="560"/>
      <c r="AX40" s="560"/>
      <c r="AY40" s="560"/>
      <c r="AZ40" s="560"/>
      <c r="BA40" s="560"/>
      <c r="BB40" s="560"/>
      <c r="BC40" s="560"/>
      <c r="BD40" s="560"/>
      <c r="BE40" s="560"/>
      <c r="BF40" s="560"/>
      <c r="BG40" s="560"/>
      <c r="BH40" s="560"/>
      <c r="BI40" s="560"/>
      <c r="BJ40" s="560"/>
      <c r="BK40" s="560"/>
      <c r="BL40" s="560"/>
      <c r="BM40" s="560"/>
      <c r="BN40" s="560"/>
      <c r="BO40" s="560"/>
      <c r="BP40" s="560"/>
      <c r="BQ40" s="560"/>
      <c r="BR40" s="560"/>
      <c r="BS40" s="560"/>
      <c r="BT40" s="560"/>
      <c r="BU40" s="560"/>
      <c r="BV40" s="560"/>
      <c r="BW40" s="560"/>
      <c r="BX40" s="560"/>
      <c r="BY40" s="560"/>
      <c r="BZ40" s="560"/>
      <c r="CA40" s="560"/>
      <c r="CB40" s="560"/>
      <c r="CC40" s="560"/>
      <c r="CD40" s="560"/>
      <c r="CE40" s="560"/>
      <c r="CF40" s="560"/>
      <c r="CG40" s="560"/>
      <c r="CH40" s="560"/>
      <c r="CI40" s="560"/>
      <c r="CJ40" s="560"/>
      <c r="CK40" s="560"/>
      <c r="CL40" s="560"/>
      <c r="CM40" s="560"/>
      <c r="CN40" s="560"/>
      <c r="CO40" s="560"/>
      <c r="CP40" s="560"/>
      <c r="CQ40" s="560"/>
      <c r="CR40" s="560"/>
      <c r="CS40" s="560"/>
      <c r="CT40" s="560"/>
      <c r="CU40" s="560"/>
      <c r="CV40" s="560"/>
      <c r="CW40" s="560"/>
      <c r="CX40" s="560"/>
      <c r="CY40" s="560"/>
    </row>
    <row r="41" spans="1:103" s="561" customFormat="1">
      <c r="A41" s="560"/>
      <c r="B41" s="560"/>
      <c r="C41" s="560"/>
      <c r="D41" s="560"/>
      <c r="E41" s="560"/>
      <c r="F41" s="560"/>
      <c r="G41" s="560"/>
      <c r="H41" s="560"/>
      <c r="I41" s="560"/>
      <c r="J41" s="560"/>
      <c r="K41" s="560"/>
      <c r="L41" s="560"/>
      <c r="M41" s="560"/>
      <c r="N41" s="560"/>
      <c r="O41" s="560"/>
      <c r="P41" s="560"/>
      <c r="Q41" s="560"/>
      <c r="R41" s="560"/>
      <c r="S41" s="560"/>
      <c r="T41" s="560"/>
      <c r="U41" s="560"/>
      <c r="V41" s="560"/>
      <c r="W41" s="560"/>
      <c r="X41" s="560"/>
      <c r="Y41" s="560"/>
      <c r="Z41" s="560"/>
      <c r="AA41" s="560"/>
      <c r="AB41" s="560"/>
      <c r="AC41" s="560"/>
      <c r="AD41" s="560"/>
      <c r="AE41" s="560"/>
      <c r="AF41" s="560"/>
      <c r="AG41" s="560"/>
      <c r="AH41" s="560"/>
      <c r="AI41" s="560"/>
      <c r="AJ41" s="560"/>
      <c r="AK41" s="560"/>
      <c r="AL41" s="560"/>
      <c r="AM41" s="560"/>
      <c r="AN41" s="560"/>
      <c r="AO41" s="560"/>
      <c r="AP41" s="560"/>
      <c r="AQ41" s="560"/>
      <c r="AR41" s="560"/>
      <c r="AS41" s="560"/>
      <c r="AT41" s="560"/>
      <c r="AU41" s="560"/>
      <c r="AV41" s="560"/>
      <c r="AW41" s="560"/>
      <c r="AX41" s="560"/>
      <c r="AY41" s="560"/>
      <c r="AZ41" s="560"/>
      <c r="BA41" s="560"/>
      <c r="BB41" s="560"/>
      <c r="BC41" s="560"/>
      <c r="BD41" s="560"/>
      <c r="BE41" s="560"/>
      <c r="BF41" s="560"/>
      <c r="BG41" s="560"/>
      <c r="BH41" s="560"/>
      <c r="BI41" s="560"/>
      <c r="BJ41" s="560"/>
      <c r="BK41" s="560"/>
      <c r="BL41" s="560"/>
      <c r="BM41" s="560"/>
      <c r="BN41" s="560"/>
      <c r="BO41" s="560"/>
      <c r="BP41" s="560"/>
      <c r="BQ41" s="560"/>
      <c r="BR41" s="560"/>
      <c r="BS41" s="560"/>
      <c r="BT41" s="560"/>
      <c r="BU41" s="560"/>
      <c r="BV41" s="560"/>
      <c r="BW41" s="560"/>
      <c r="BX41" s="560"/>
      <c r="BY41" s="560"/>
      <c r="BZ41" s="560"/>
      <c r="CA41" s="560"/>
      <c r="CB41" s="560"/>
      <c r="CC41" s="560"/>
      <c r="CD41" s="560"/>
      <c r="CE41" s="560"/>
      <c r="CF41" s="560"/>
      <c r="CG41" s="560"/>
      <c r="CH41" s="560"/>
      <c r="CI41" s="560"/>
      <c r="CJ41" s="560"/>
      <c r="CK41" s="560"/>
      <c r="CL41" s="560"/>
      <c r="CM41" s="560"/>
      <c r="CN41" s="560"/>
      <c r="CO41" s="560"/>
      <c r="CP41" s="560"/>
      <c r="CQ41" s="560"/>
      <c r="CR41" s="560"/>
      <c r="CS41" s="560"/>
      <c r="CT41" s="560"/>
      <c r="CU41" s="560"/>
      <c r="CV41" s="560"/>
      <c r="CW41" s="560"/>
      <c r="CX41" s="560"/>
      <c r="CY41" s="560"/>
    </row>
    <row r="42" spans="1:103" s="561" customFormat="1">
      <c r="A42" s="560"/>
      <c r="B42" s="560"/>
      <c r="C42" s="560"/>
      <c r="D42" s="560"/>
      <c r="E42" s="560"/>
      <c r="F42" s="560"/>
      <c r="G42" s="560"/>
      <c r="H42" s="560"/>
      <c r="I42" s="560"/>
      <c r="J42" s="560"/>
      <c r="K42" s="560"/>
      <c r="L42" s="560"/>
      <c r="M42" s="560"/>
      <c r="N42" s="560"/>
      <c r="O42" s="560"/>
      <c r="P42" s="560"/>
      <c r="Q42" s="560"/>
      <c r="R42" s="560"/>
      <c r="S42" s="560"/>
      <c r="T42" s="560"/>
      <c r="U42" s="560"/>
      <c r="V42" s="560"/>
      <c r="W42" s="560"/>
      <c r="X42" s="560"/>
      <c r="Y42" s="560"/>
      <c r="Z42" s="560"/>
      <c r="AA42" s="560"/>
      <c r="AB42" s="560"/>
      <c r="AC42" s="560"/>
      <c r="AD42" s="560"/>
      <c r="AE42" s="560"/>
      <c r="AF42" s="560"/>
      <c r="AG42" s="560"/>
      <c r="AH42" s="560"/>
      <c r="AI42" s="560"/>
      <c r="AJ42" s="560"/>
      <c r="AK42" s="560"/>
      <c r="AL42" s="560"/>
      <c r="AM42" s="560"/>
      <c r="AN42" s="560"/>
      <c r="AO42" s="560"/>
      <c r="AP42" s="560"/>
      <c r="AQ42" s="560"/>
      <c r="AR42" s="560"/>
      <c r="AS42" s="560"/>
      <c r="AT42" s="560"/>
      <c r="AU42" s="560"/>
      <c r="AV42" s="560"/>
      <c r="AW42" s="560"/>
      <c r="AX42" s="560"/>
      <c r="AY42" s="560"/>
      <c r="AZ42" s="560"/>
      <c r="BA42" s="560"/>
      <c r="BB42" s="560"/>
      <c r="BC42" s="560"/>
      <c r="BD42" s="560"/>
      <c r="BE42" s="560"/>
      <c r="BF42" s="560"/>
      <c r="BG42" s="560"/>
      <c r="BH42" s="560"/>
      <c r="BI42" s="560"/>
      <c r="BJ42" s="560"/>
      <c r="BK42" s="560"/>
      <c r="BL42" s="560"/>
      <c r="BM42" s="560"/>
      <c r="BN42" s="560"/>
      <c r="BO42" s="560"/>
      <c r="BP42" s="560"/>
      <c r="BQ42" s="560"/>
      <c r="BR42" s="560"/>
      <c r="BS42" s="560"/>
      <c r="BT42" s="560"/>
      <c r="BU42" s="560"/>
      <c r="BV42" s="560"/>
      <c r="BW42" s="560"/>
      <c r="BX42" s="560"/>
      <c r="BY42" s="560"/>
      <c r="BZ42" s="560"/>
      <c r="CA42" s="560"/>
      <c r="CB42" s="560"/>
      <c r="CC42" s="560"/>
      <c r="CD42" s="560"/>
      <c r="CE42" s="560"/>
      <c r="CF42" s="560"/>
      <c r="CG42" s="560"/>
      <c r="CH42" s="560"/>
      <c r="CI42" s="560"/>
      <c r="CJ42" s="560"/>
      <c r="CK42" s="560"/>
      <c r="CL42" s="560"/>
      <c r="CM42" s="560"/>
      <c r="CN42" s="560"/>
      <c r="CO42" s="560"/>
      <c r="CP42" s="560"/>
      <c r="CQ42" s="560"/>
      <c r="CR42" s="560"/>
      <c r="CS42" s="560"/>
      <c r="CT42" s="560"/>
      <c r="CU42" s="560"/>
      <c r="CV42" s="560"/>
      <c r="CW42" s="560"/>
      <c r="CX42" s="560"/>
      <c r="CY42" s="560"/>
    </row>
    <row r="43" spans="1:103" s="561" customFormat="1">
      <c r="A43" s="560"/>
      <c r="B43" s="560"/>
      <c r="C43" s="560"/>
      <c r="D43" s="560"/>
      <c r="E43" s="560"/>
      <c r="F43" s="560"/>
      <c r="G43" s="560"/>
      <c r="H43" s="560"/>
      <c r="I43" s="560"/>
      <c r="J43" s="560"/>
      <c r="K43" s="560"/>
      <c r="L43" s="560"/>
      <c r="M43" s="560"/>
      <c r="N43" s="560"/>
      <c r="O43" s="560"/>
      <c r="P43" s="560"/>
      <c r="Q43" s="560"/>
      <c r="R43" s="560"/>
      <c r="S43" s="560"/>
      <c r="T43" s="560"/>
      <c r="U43" s="560"/>
      <c r="V43" s="560"/>
      <c r="W43" s="560"/>
      <c r="X43" s="560"/>
      <c r="Y43" s="560"/>
      <c r="Z43" s="560"/>
      <c r="AA43" s="560"/>
      <c r="AB43" s="560"/>
      <c r="AC43" s="560"/>
      <c r="AD43" s="560"/>
      <c r="AE43" s="560"/>
      <c r="AF43" s="560"/>
      <c r="AG43" s="560"/>
      <c r="AH43" s="560"/>
      <c r="AI43" s="560"/>
      <c r="AJ43" s="560"/>
      <c r="AK43" s="560"/>
      <c r="AL43" s="560"/>
      <c r="AM43" s="560"/>
      <c r="AN43" s="560"/>
      <c r="AO43" s="560"/>
      <c r="AP43" s="560"/>
      <c r="AQ43" s="560"/>
      <c r="AR43" s="560"/>
      <c r="AS43" s="560"/>
      <c r="AT43" s="560"/>
      <c r="AU43" s="560"/>
      <c r="AV43" s="560"/>
      <c r="AW43" s="560"/>
      <c r="AX43" s="560"/>
      <c r="AY43" s="560"/>
      <c r="AZ43" s="560"/>
      <c r="BA43" s="560"/>
      <c r="BB43" s="560"/>
      <c r="BC43" s="560"/>
      <c r="BD43" s="560"/>
      <c r="BE43" s="560"/>
      <c r="BF43" s="560"/>
      <c r="BG43" s="560"/>
      <c r="BH43" s="560"/>
      <c r="BI43" s="560"/>
      <c r="BJ43" s="560"/>
      <c r="BK43" s="560"/>
      <c r="BL43" s="560"/>
      <c r="BM43" s="560"/>
      <c r="BN43" s="560"/>
      <c r="BO43" s="560"/>
      <c r="BP43" s="560"/>
      <c r="BQ43" s="560"/>
      <c r="BR43" s="560"/>
      <c r="BS43" s="560"/>
      <c r="BT43" s="560"/>
      <c r="BU43" s="560"/>
      <c r="BV43" s="560"/>
      <c r="BW43" s="560"/>
      <c r="BX43" s="560"/>
      <c r="BY43" s="560"/>
      <c r="BZ43" s="560"/>
      <c r="CA43" s="560"/>
      <c r="CB43" s="560"/>
      <c r="CC43" s="560"/>
      <c r="CD43" s="560"/>
      <c r="CE43" s="560"/>
      <c r="CF43" s="560"/>
      <c r="CG43" s="560"/>
      <c r="CH43" s="560"/>
      <c r="CI43" s="560"/>
      <c r="CJ43" s="560"/>
      <c r="CK43" s="560"/>
      <c r="CL43" s="560"/>
      <c r="CM43" s="560"/>
      <c r="CN43" s="560"/>
      <c r="CO43" s="560"/>
      <c r="CP43" s="560"/>
      <c r="CQ43" s="560"/>
      <c r="CR43" s="560"/>
      <c r="CS43" s="560"/>
      <c r="CT43" s="560"/>
      <c r="CU43" s="560"/>
      <c r="CV43" s="560"/>
      <c r="CW43" s="560"/>
      <c r="CX43" s="560"/>
      <c r="CY43" s="560"/>
    </row>
    <row r="44" spans="1:103" s="561" customFormat="1">
      <c r="A44" s="560"/>
      <c r="B44" s="560"/>
      <c r="C44" s="560"/>
      <c r="D44" s="560"/>
      <c r="E44" s="560"/>
      <c r="F44" s="560"/>
      <c r="G44" s="560"/>
      <c r="H44" s="560"/>
      <c r="I44" s="560"/>
      <c r="J44" s="560"/>
      <c r="K44" s="560"/>
      <c r="L44" s="560"/>
      <c r="M44" s="560"/>
      <c r="N44" s="560"/>
      <c r="O44" s="560"/>
      <c r="P44" s="560"/>
      <c r="Q44" s="560"/>
      <c r="R44" s="560"/>
      <c r="S44" s="560"/>
      <c r="T44" s="560"/>
      <c r="U44" s="560"/>
      <c r="V44" s="560"/>
      <c r="W44" s="560"/>
      <c r="X44" s="560"/>
      <c r="Y44" s="560"/>
      <c r="Z44" s="560"/>
      <c r="AA44" s="560"/>
      <c r="AB44" s="560"/>
      <c r="AC44" s="560"/>
      <c r="AD44" s="560"/>
      <c r="AE44" s="560"/>
      <c r="AF44" s="560"/>
      <c r="AG44" s="560"/>
      <c r="AH44" s="560"/>
      <c r="AI44" s="560"/>
      <c r="AJ44" s="560"/>
      <c r="AK44" s="560"/>
      <c r="AL44" s="560"/>
      <c r="AM44" s="560"/>
      <c r="AN44" s="560"/>
      <c r="AO44" s="560"/>
      <c r="AP44" s="560"/>
      <c r="AQ44" s="560"/>
      <c r="AR44" s="560"/>
      <c r="AS44" s="560"/>
      <c r="AT44" s="560"/>
      <c r="AU44" s="560"/>
      <c r="AV44" s="560"/>
      <c r="AW44" s="560"/>
      <c r="AX44" s="560"/>
      <c r="AY44" s="560"/>
      <c r="AZ44" s="560"/>
      <c r="BA44" s="560"/>
      <c r="BB44" s="560"/>
      <c r="BC44" s="560"/>
      <c r="BD44" s="560"/>
      <c r="BE44" s="560"/>
      <c r="BF44" s="560"/>
      <c r="BG44" s="560"/>
      <c r="BH44" s="560"/>
      <c r="BI44" s="560"/>
      <c r="BJ44" s="560"/>
      <c r="BK44" s="560"/>
      <c r="BL44" s="560"/>
      <c r="BM44" s="560"/>
      <c r="BN44" s="560"/>
      <c r="BO44" s="560"/>
      <c r="BP44" s="560"/>
      <c r="BQ44" s="560"/>
      <c r="BR44" s="560"/>
      <c r="BS44" s="560"/>
      <c r="BT44" s="560"/>
      <c r="BU44" s="560"/>
      <c r="BV44" s="560"/>
      <c r="BW44" s="560"/>
      <c r="BX44" s="560"/>
      <c r="BY44" s="560"/>
      <c r="BZ44" s="560"/>
      <c r="CA44" s="560"/>
      <c r="CB44" s="560"/>
      <c r="CC44" s="560"/>
      <c r="CD44" s="560"/>
      <c r="CE44" s="560"/>
      <c r="CF44" s="560"/>
      <c r="CG44" s="560"/>
      <c r="CH44" s="560"/>
      <c r="CI44" s="560"/>
      <c r="CJ44" s="560"/>
      <c r="CK44" s="560"/>
      <c r="CL44" s="560"/>
      <c r="CM44" s="560"/>
      <c r="CN44" s="560"/>
      <c r="CO44" s="560"/>
      <c r="CP44" s="560"/>
      <c r="CQ44" s="560"/>
      <c r="CR44" s="560"/>
      <c r="CS44" s="560"/>
      <c r="CT44" s="560"/>
      <c r="CU44" s="560"/>
      <c r="CV44" s="560"/>
      <c r="CW44" s="560"/>
      <c r="CX44" s="560"/>
      <c r="CY44" s="560"/>
    </row>
    <row r="45" spans="1:103" s="561" customFormat="1">
      <c r="A45" s="560"/>
      <c r="B45" s="560"/>
      <c r="C45" s="560"/>
      <c r="D45" s="560"/>
      <c r="E45" s="560"/>
      <c r="F45" s="560"/>
      <c r="G45" s="560"/>
      <c r="H45" s="560"/>
      <c r="I45" s="560"/>
      <c r="J45" s="560"/>
      <c r="K45" s="560"/>
      <c r="L45" s="560"/>
      <c r="M45" s="560"/>
      <c r="N45" s="560"/>
      <c r="O45" s="560"/>
      <c r="P45" s="560"/>
      <c r="Q45" s="560"/>
      <c r="R45" s="560"/>
      <c r="S45" s="560"/>
      <c r="T45" s="560"/>
      <c r="U45" s="560"/>
      <c r="V45" s="560"/>
      <c r="W45" s="560"/>
      <c r="X45" s="560"/>
      <c r="Y45" s="560"/>
      <c r="Z45" s="560"/>
      <c r="AA45" s="560"/>
      <c r="AB45" s="560"/>
      <c r="AC45" s="560"/>
      <c r="AD45" s="560"/>
      <c r="AE45" s="560"/>
      <c r="AF45" s="560"/>
      <c r="AG45" s="560"/>
      <c r="AH45" s="560"/>
      <c r="AI45" s="560"/>
      <c r="AJ45" s="560"/>
      <c r="AK45" s="560"/>
      <c r="AL45" s="560"/>
      <c r="AM45" s="560"/>
      <c r="AN45" s="560"/>
      <c r="AO45" s="560"/>
      <c r="AP45" s="560"/>
      <c r="AQ45" s="560"/>
      <c r="AR45" s="560"/>
      <c r="AS45" s="560"/>
      <c r="AT45" s="560"/>
      <c r="AU45" s="560"/>
      <c r="AV45" s="560"/>
      <c r="AW45" s="560"/>
      <c r="AX45" s="560"/>
      <c r="AY45" s="560"/>
      <c r="AZ45" s="560"/>
      <c r="BA45" s="560"/>
      <c r="BB45" s="560"/>
      <c r="BC45" s="560"/>
      <c r="BD45" s="560"/>
      <c r="BE45" s="560"/>
      <c r="BF45" s="560"/>
      <c r="BG45" s="560"/>
      <c r="BH45" s="560"/>
      <c r="BI45" s="560"/>
      <c r="BJ45" s="560"/>
      <c r="BK45" s="560"/>
      <c r="BL45" s="560"/>
      <c r="BM45" s="560"/>
      <c r="BN45" s="560"/>
      <c r="BO45" s="560"/>
      <c r="BP45" s="560"/>
      <c r="BQ45" s="560"/>
      <c r="BR45" s="560"/>
      <c r="BS45" s="560"/>
      <c r="BT45" s="560"/>
      <c r="BU45" s="560"/>
      <c r="BV45" s="560"/>
      <c r="BW45" s="560"/>
      <c r="BX45" s="560"/>
      <c r="BY45" s="560"/>
      <c r="BZ45" s="560"/>
      <c r="CA45" s="560"/>
      <c r="CB45" s="560"/>
      <c r="CC45" s="560"/>
      <c r="CD45" s="560"/>
      <c r="CE45" s="560"/>
      <c r="CF45" s="560"/>
      <c r="CG45" s="560"/>
      <c r="CH45" s="560"/>
      <c r="CI45" s="560"/>
      <c r="CJ45" s="560"/>
      <c r="CK45" s="560"/>
      <c r="CL45" s="560"/>
      <c r="CM45" s="560"/>
      <c r="CN45" s="560"/>
      <c r="CO45" s="560"/>
      <c r="CP45" s="560"/>
      <c r="CQ45" s="560"/>
      <c r="CR45" s="560"/>
      <c r="CS45" s="560"/>
      <c r="CT45" s="560"/>
      <c r="CU45" s="560"/>
      <c r="CV45" s="560"/>
      <c r="CW45" s="560"/>
      <c r="CX45" s="560"/>
      <c r="CY45" s="560"/>
    </row>
    <row r="46" spans="1:103" s="561" customFormat="1">
      <c r="A46" s="560"/>
      <c r="B46" s="560"/>
      <c r="C46" s="560"/>
      <c r="D46" s="560"/>
      <c r="E46" s="560"/>
      <c r="F46" s="560"/>
      <c r="G46" s="560"/>
      <c r="H46" s="560"/>
      <c r="I46" s="560"/>
      <c r="J46" s="560"/>
      <c r="K46" s="560"/>
      <c r="L46" s="560"/>
      <c r="M46" s="560"/>
      <c r="N46" s="560"/>
      <c r="O46" s="560"/>
      <c r="P46" s="560"/>
      <c r="Q46" s="560"/>
      <c r="R46" s="560"/>
      <c r="S46" s="560"/>
      <c r="T46" s="560"/>
      <c r="U46" s="560"/>
      <c r="V46" s="560"/>
      <c r="W46" s="560"/>
      <c r="X46" s="560"/>
      <c r="Y46" s="560"/>
      <c r="Z46" s="560"/>
      <c r="AA46" s="560"/>
      <c r="AB46" s="560"/>
      <c r="AC46" s="560"/>
      <c r="AD46" s="560"/>
      <c r="AE46" s="560"/>
      <c r="AF46" s="560"/>
      <c r="AG46" s="560"/>
      <c r="AH46" s="560"/>
      <c r="AI46" s="560"/>
      <c r="AJ46" s="560"/>
      <c r="AK46" s="560"/>
      <c r="AL46" s="560"/>
      <c r="AM46" s="560"/>
      <c r="AN46" s="560"/>
      <c r="AO46" s="560"/>
      <c r="AP46" s="560"/>
      <c r="AQ46" s="560"/>
      <c r="AR46" s="560"/>
      <c r="AS46" s="560"/>
      <c r="AT46" s="560"/>
      <c r="AU46" s="560"/>
      <c r="AV46" s="560"/>
      <c r="AW46" s="560"/>
      <c r="AX46" s="560"/>
      <c r="AY46" s="560"/>
      <c r="AZ46" s="560"/>
      <c r="BA46" s="560"/>
      <c r="BB46" s="560"/>
      <c r="BC46" s="560"/>
      <c r="BD46" s="560"/>
      <c r="BE46" s="560"/>
      <c r="BF46" s="560"/>
      <c r="BG46" s="560"/>
      <c r="BH46" s="560"/>
      <c r="BI46" s="560"/>
      <c r="BJ46" s="560"/>
      <c r="BK46" s="560"/>
      <c r="BL46" s="560"/>
      <c r="BM46" s="560"/>
      <c r="BN46" s="560"/>
      <c r="BO46" s="560"/>
      <c r="BP46" s="560"/>
      <c r="BQ46" s="560"/>
      <c r="BR46" s="560"/>
      <c r="BS46" s="560"/>
      <c r="BT46" s="560"/>
      <c r="BU46" s="560"/>
      <c r="BV46" s="560"/>
      <c r="BW46" s="560"/>
      <c r="BX46" s="560"/>
      <c r="BY46" s="560"/>
      <c r="BZ46" s="560"/>
      <c r="CA46" s="560"/>
      <c r="CB46" s="560"/>
      <c r="CC46" s="560"/>
      <c r="CD46" s="560"/>
      <c r="CE46" s="560"/>
      <c r="CF46" s="560"/>
      <c r="CG46" s="560"/>
      <c r="CH46" s="560"/>
      <c r="CI46" s="560"/>
      <c r="CJ46" s="560"/>
      <c r="CK46" s="560"/>
      <c r="CL46" s="560"/>
      <c r="CM46" s="560"/>
      <c r="CN46" s="560"/>
      <c r="CO46" s="560"/>
      <c r="CP46" s="560"/>
      <c r="CQ46" s="560"/>
      <c r="CR46" s="560"/>
      <c r="CS46" s="560"/>
      <c r="CT46" s="560"/>
      <c r="CU46" s="560"/>
      <c r="CV46" s="560"/>
      <c r="CW46" s="560"/>
      <c r="CX46" s="560"/>
      <c r="CY46" s="560"/>
    </row>
    <row r="47" spans="1:103" s="561" customFormat="1">
      <c r="A47" s="560"/>
      <c r="B47" s="560"/>
      <c r="C47" s="560"/>
      <c r="D47" s="560"/>
      <c r="E47" s="560"/>
      <c r="F47" s="560"/>
      <c r="G47" s="560"/>
      <c r="H47" s="560"/>
      <c r="I47" s="560"/>
      <c r="J47" s="560"/>
      <c r="K47" s="560"/>
      <c r="L47" s="560"/>
      <c r="M47" s="560"/>
      <c r="N47" s="560"/>
      <c r="O47" s="560"/>
      <c r="P47" s="560"/>
      <c r="Q47" s="560"/>
      <c r="R47" s="560"/>
      <c r="S47" s="560"/>
      <c r="T47" s="560"/>
      <c r="U47" s="560"/>
      <c r="V47" s="560"/>
      <c r="W47" s="560"/>
      <c r="X47" s="560"/>
      <c r="Y47" s="560"/>
      <c r="Z47" s="560"/>
      <c r="AA47" s="560"/>
      <c r="AB47" s="560"/>
      <c r="AC47" s="560"/>
      <c r="AD47" s="560"/>
      <c r="AE47" s="560"/>
      <c r="AF47" s="560"/>
      <c r="AG47" s="560"/>
      <c r="AH47" s="560"/>
      <c r="AI47" s="560"/>
      <c r="AJ47" s="560"/>
      <c r="AK47" s="560"/>
      <c r="AL47" s="560"/>
      <c r="AM47" s="560"/>
      <c r="AN47" s="560"/>
      <c r="AO47" s="560"/>
      <c r="AP47" s="560"/>
      <c r="AQ47" s="560"/>
      <c r="AR47" s="560"/>
      <c r="AS47" s="560"/>
      <c r="AT47" s="560"/>
      <c r="AU47" s="560"/>
      <c r="AV47" s="560"/>
      <c r="AW47" s="560"/>
      <c r="AX47" s="560"/>
      <c r="AY47" s="560"/>
      <c r="AZ47" s="560"/>
      <c r="BA47" s="560"/>
      <c r="BB47" s="560"/>
      <c r="BC47" s="560"/>
      <c r="BD47" s="560"/>
      <c r="BE47" s="560"/>
      <c r="BF47" s="560"/>
      <c r="BG47" s="560"/>
      <c r="BH47" s="560"/>
      <c r="BI47" s="560"/>
      <c r="BJ47" s="560"/>
      <c r="BK47" s="560"/>
      <c r="BL47" s="560"/>
      <c r="BM47" s="560"/>
      <c r="BN47" s="560"/>
      <c r="BO47" s="560"/>
      <c r="BP47" s="560"/>
      <c r="BQ47" s="560"/>
      <c r="BR47" s="560"/>
      <c r="BS47" s="560"/>
      <c r="BT47" s="560"/>
      <c r="BU47" s="560"/>
      <c r="BV47" s="560"/>
      <c r="BW47" s="560"/>
      <c r="BX47" s="560"/>
      <c r="BY47" s="560"/>
      <c r="BZ47" s="560"/>
      <c r="CA47" s="560"/>
      <c r="CB47" s="560"/>
      <c r="CC47" s="560"/>
      <c r="CD47" s="560"/>
      <c r="CE47" s="560"/>
      <c r="CF47" s="560"/>
      <c r="CG47" s="560"/>
      <c r="CH47" s="560"/>
      <c r="CI47" s="560"/>
      <c r="CJ47" s="560"/>
      <c r="CK47" s="560"/>
      <c r="CL47" s="560"/>
      <c r="CM47" s="560"/>
      <c r="CN47" s="560"/>
      <c r="CO47" s="560"/>
      <c r="CP47" s="560"/>
      <c r="CQ47" s="560"/>
      <c r="CR47" s="560"/>
      <c r="CS47" s="560"/>
      <c r="CT47" s="560"/>
      <c r="CU47" s="560"/>
      <c r="CV47" s="560"/>
      <c r="CW47" s="560"/>
      <c r="CX47" s="560"/>
      <c r="CY47" s="560"/>
    </row>
    <row r="48" spans="1:103" s="561" customFormat="1">
      <c r="A48" s="560"/>
      <c r="B48" s="560"/>
      <c r="C48" s="560"/>
      <c r="D48" s="560"/>
      <c r="E48" s="560"/>
      <c r="F48" s="560"/>
      <c r="G48" s="560"/>
      <c r="H48" s="560"/>
      <c r="I48" s="560"/>
      <c r="J48" s="560"/>
      <c r="K48" s="560"/>
      <c r="L48" s="560"/>
      <c r="M48" s="560"/>
      <c r="N48" s="560"/>
      <c r="O48" s="560"/>
      <c r="P48" s="560"/>
      <c r="Q48" s="560"/>
      <c r="R48" s="560"/>
      <c r="S48" s="560"/>
      <c r="T48" s="560"/>
      <c r="U48" s="560"/>
      <c r="V48" s="560"/>
      <c r="W48" s="560"/>
      <c r="X48" s="560"/>
      <c r="Y48" s="560"/>
      <c r="Z48" s="560"/>
      <c r="AA48" s="560"/>
      <c r="AB48" s="560"/>
      <c r="AC48" s="560"/>
      <c r="AD48" s="560"/>
      <c r="AE48" s="560"/>
      <c r="AF48" s="560"/>
      <c r="AG48" s="560"/>
      <c r="AH48" s="560"/>
      <c r="AI48" s="560"/>
      <c r="AJ48" s="560"/>
      <c r="AK48" s="560"/>
      <c r="AL48" s="560"/>
      <c r="AM48" s="560"/>
      <c r="AN48" s="560"/>
      <c r="AO48" s="560"/>
      <c r="AP48" s="560"/>
      <c r="AQ48" s="560"/>
      <c r="AR48" s="560"/>
      <c r="AS48" s="560"/>
      <c r="AT48" s="560"/>
      <c r="AU48" s="560"/>
      <c r="AV48" s="560"/>
      <c r="AW48" s="560"/>
      <c r="AX48" s="560"/>
      <c r="AY48" s="560"/>
      <c r="AZ48" s="560"/>
      <c r="BA48" s="560"/>
      <c r="BB48" s="560"/>
      <c r="BC48" s="560"/>
      <c r="BD48" s="560"/>
      <c r="BE48" s="560"/>
      <c r="BF48" s="560"/>
      <c r="BG48" s="560"/>
      <c r="BH48" s="560"/>
      <c r="BI48" s="560"/>
      <c r="BJ48" s="560"/>
      <c r="BK48" s="560"/>
      <c r="BL48" s="560"/>
      <c r="BM48" s="560"/>
      <c r="BN48" s="560"/>
      <c r="BO48" s="560"/>
      <c r="BP48" s="560"/>
      <c r="BQ48" s="560"/>
      <c r="BR48" s="560"/>
      <c r="BS48" s="560"/>
      <c r="BT48" s="560"/>
      <c r="BU48" s="560"/>
      <c r="BV48" s="560"/>
      <c r="BW48" s="560"/>
      <c r="BX48" s="560"/>
      <c r="BY48" s="560"/>
      <c r="BZ48" s="560"/>
      <c r="CA48" s="560"/>
      <c r="CB48" s="560"/>
      <c r="CC48" s="560"/>
      <c r="CD48" s="560"/>
      <c r="CE48" s="560"/>
      <c r="CF48" s="560"/>
      <c r="CG48" s="560"/>
      <c r="CH48" s="560"/>
      <c r="CI48" s="560"/>
      <c r="CJ48" s="560"/>
      <c r="CK48" s="560"/>
      <c r="CL48" s="560"/>
      <c r="CM48" s="560"/>
      <c r="CN48" s="560"/>
      <c r="CO48" s="560"/>
      <c r="CP48" s="560"/>
      <c r="CQ48" s="560"/>
      <c r="CR48" s="560"/>
      <c r="CS48" s="560"/>
      <c r="CT48" s="560"/>
      <c r="CU48" s="560"/>
      <c r="CV48" s="560"/>
      <c r="CW48" s="560"/>
      <c r="CX48" s="560"/>
      <c r="CY48" s="560"/>
    </row>
    <row r="49" spans="1:103" s="561" customFormat="1">
      <c r="A49" s="560"/>
      <c r="B49" s="560"/>
      <c r="C49" s="560"/>
      <c r="D49" s="560"/>
      <c r="E49" s="560"/>
      <c r="F49" s="560"/>
      <c r="G49" s="560"/>
      <c r="H49" s="560"/>
      <c r="I49" s="560"/>
      <c r="J49" s="560"/>
      <c r="K49" s="560"/>
      <c r="L49" s="560"/>
      <c r="M49" s="560"/>
      <c r="N49" s="560"/>
      <c r="O49" s="560"/>
      <c r="P49" s="560"/>
      <c r="Q49" s="560"/>
      <c r="R49" s="560"/>
      <c r="S49" s="560"/>
      <c r="T49" s="560"/>
      <c r="U49" s="560"/>
      <c r="V49" s="560"/>
      <c r="W49" s="560"/>
      <c r="X49" s="560"/>
      <c r="Y49" s="560"/>
      <c r="Z49" s="560"/>
      <c r="AA49" s="560"/>
      <c r="AB49" s="560"/>
      <c r="AC49" s="560"/>
      <c r="AD49" s="560"/>
      <c r="AE49" s="560"/>
      <c r="AF49" s="560"/>
      <c r="AG49" s="560"/>
      <c r="AH49" s="560"/>
      <c r="AI49" s="560"/>
      <c r="AJ49" s="560"/>
      <c r="AK49" s="560"/>
      <c r="AL49" s="560"/>
      <c r="AM49" s="560"/>
      <c r="AN49" s="560"/>
      <c r="AO49" s="560"/>
      <c r="AP49" s="560"/>
      <c r="AQ49" s="560"/>
      <c r="AR49" s="560"/>
      <c r="AS49" s="560"/>
      <c r="AT49" s="560"/>
      <c r="AU49" s="560"/>
      <c r="AV49" s="560"/>
      <c r="AW49" s="560"/>
      <c r="AX49" s="560"/>
      <c r="AY49" s="560"/>
      <c r="AZ49" s="560"/>
      <c r="BA49" s="560"/>
      <c r="BB49" s="560"/>
      <c r="BC49" s="560"/>
      <c r="BD49" s="560"/>
      <c r="BE49" s="560"/>
      <c r="BF49" s="560"/>
      <c r="BG49" s="560"/>
      <c r="BH49" s="560"/>
      <c r="BI49" s="560"/>
      <c r="BJ49" s="560"/>
      <c r="BK49" s="560"/>
      <c r="BL49" s="560"/>
      <c r="BM49" s="560"/>
      <c r="BN49" s="560"/>
      <c r="BO49" s="560"/>
      <c r="BP49" s="560"/>
      <c r="BQ49" s="560"/>
      <c r="BR49" s="560"/>
      <c r="BS49" s="560"/>
      <c r="BT49" s="560"/>
      <c r="BU49" s="560"/>
      <c r="BV49" s="560"/>
      <c r="BW49" s="560"/>
      <c r="BX49" s="560"/>
      <c r="BY49" s="560"/>
      <c r="BZ49" s="560"/>
      <c r="CA49" s="560"/>
      <c r="CB49" s="560"/>
      <c r="CC49" s="560"/>
      <c r="CD49" s="560"/>
      <c r="CE49" s="560"/>
      <c r="CF49" s="560"/>
      <c r="CG49" s="560"/>
      <c r="CH49" s="560"/>
      <c r="CI49" s="560"/>
      <c r="CJ49" s="560"/>
      <c r="CK49" s="560"/>
      <c r="CL49" s="560"/>
      <c r="CM49" s="560"/>
      <c r="CN49" s="560"/>
      <c r="CO49" s="560"/>
      <c r="CP49" s="560"/>
      <c r="CQ49" s="560"/>
      <c r="CR49" s="560"/>
      <c r="CS49" s="560"/>
      <c r="CT49" s="560"/>
      <c r="CU49" s="560"/>
      <c r="CV49" s="560"/>
      <c r="CW49" s="560"/>
      <c r="CX49" s="560"/>
      <c r="CY49" s="560"/>
    </row>
    <row r="50" spans="1:103" s="561" customFormat="1">
      <c r="A50" s="560"/>
      <c r="B50" s="560"/>
      <c r="C50" s="560"/>
      <c r="D50" s="560"/>
      <c r="E50" s="560"/>
      <c r="F50" s="560"/>
      <c r="G50" s="560"/>
      <c r="H50" s="560"/>
      <c r="I50" s="560"/>
      <c r="J50" s="560"/>
      <c r="K50" s="560"/>
      <c r="L50" s="560"/>
      <c r="M50" s="560"/>
      <c r="N50" s="560"/>
      <c r="O50" s="560"/>
      <c r="P50" s="560"/>
      <c r="Q50" s="560"/>
      <c r="R50" s="560"/>
      <c r="S50" s="560"/>
      <c r="T50" s="560"/>
      <c r="U50" s="560"/>
      <c r="V50" s="560"/>
      <c r="W50" s="560"/>
      <c r="X50" s="560"/>
      <c r="Y50" s="560"/>
      <c r="Z50" s="560"/>
      <c r="AA50" s="560"/>
      <c r="AB50" s="560"/>
      <c r="AC50" s="560"/>
      <c r="AD50" s="560"/>
      <c r="AE50" s="560"/>
      <c r="AF50" s="560"/>
      <c r="AG50" s="560"/>
      <c r="AH50" s="560"/>
      <c r="AI50" s="560"/>
      <c r="AJ50" s="560"/>
      <c r="AK50" s="560"/>
      <c r="AL50" s="560"/>
      <c r="AM50" s="560"/>
      <c r="AN50" s="560"/>
      <c r="AO50" s="560"/>
      <c r="AP50" s="560"/>
      <c r="AQ50" s="560"/>
      <c r="AR50" s="560"/>
      <c r="AS50" s="560"/>
      <c r="AT50" s="560"/>
      <c r="AU50" s="560"/>
      <c r="AV50" s="560"/>
      <c r="AW50" s="560"/>
      <c r="AX50" s="560"/>
      <c r="AY50" s="560"/>
      <c r="AZ50" s="560"/>
      <c r="BA50" s="560"/>
      <c r="BB50" s="560"/>
      <c r="BC50" s="560"/>
      <c r="BD50" s="560"/>
      <c r="BE50" s="560"/>
      <c r="BF50" s="560"/>
      <c r="BG50" s="560"/>
      <c r="BH50" s="560"/>
      <c r="BI50" s="560"/>
      <c r="BJ50" s="560"/>
      <c r="BK50" s="560"/>
      <c r="BL50" s="560"/>
      <c r="BM50" s="560"/>
      <c r="BN50" s="560"/>
      <c r="BO50" s="560"/>
      <c r="BP50" s="560"/>
      <c r="BQ50" s="560"/>
      <c r="BR50" s="560"/>
      <c r="BS50" s="560"/>
      <c r="BT50" s="560"/>
      <c r="BU50" s="560"/>
      <c r="BV50" s="560"/>
      <c r="BW50" s="560"/>
      <c r="BX50" s="560"/>
      <c r="BY50" s="560"/>
      <c r="BZ50" s="560"/>
      <c r="CA50" s="560"/>
      <c r="CB50" s="560"/>
      <c r="CC50" s="560"/>
      <c r="CD50" s="560"/>
      <c r="CE50" s="560"/>
      <c r="CF50" s="560"/>
      <c r="CG50" s="560"/>
      <c r="CH50" s="560"/>
      <c r="CI50" s="560"/>
      <c r="CJ50" s="560"/>
      <c r="CK50" s="560"/>
      <c r="CL50" s="560"/>
      <c r="CM50" s="560"/>
      <c r="CN50" s="560"/>
      <c r="CO50" s="560"/>
      <c r="CP50" s="560"/>
      <c r="CQ50" s="560"/>
      <c r="CR50" s="560"/>
      <c r="CS50" s="560"/>
      <c r="CT50" s="560"/>
      <c r="CU50" s="560"/>
      <c r="CV50" s="560"/>
      <c r="CW50" s="560"/>
      <c r="CX50" s="560"/>
      <c r="CY50" s="560"/>
    </row>
    <row r="51" spans="1:103" s="561" customFormat="1">
      <c r="A51" s="560"/>
      <c r="B51" s="560"/>
      <c r="C51" s="560"/>
      <c r="D51" s="560"/>
      <c r="E51" s="560"/>
      <c r="F51" s="560"/>
      <c r="G51" s="560"/>
      <c r="H51" s="560"/>
      <c r="I51" s="560"/>
      <c r="J51" s="560"/>
      <c r="K51" s="560"/>
      <c r="L51" s="560"/>
      <c r="M51" s="560"/>
      <c r="N51" s="560"/>
      <c r="O51" s="560"/>
      <c r="P51" s="560"/>
      <c r="Q51" s="560"/>
      <c r="R51" s="560"/>
      <c r="S51" s="560"/>
      <c r="T51" s="560"/>
      <c r="U51" s="560"/>
      <c r="V51" s="560"/>
      <c r="W51" s="560"/>
      <c r="X51" s="560"/>
      <c r="Y51" s="560"/>
      <c r="Z51" s="560"/>
      <c r="AA51" s="560"/>
      <c r="AB51" s="560"/>
      <c r="AC51" s="560"/>
      <c r="AD51" s="560"/>
      <c r="AE51" s="560"/>
      <c r="AF51" s="560"/>
      <c r="AG51" s="560"/>
      <c r="AH51" s="560"/>
      <c r="AI51" s="560"/>
      <c r="AJ51" s="560"/>
      <c r="AK51" s="560"/>
      <c r="AL51" s="560"/>
      <c r="AM51" s="560"/>
      <c r="AN51" s="560"/>
      <c r="AO51" s="560"/>
      <c r="AP51" s="560"/>
      <c r="AQ51" s="560"/>
      <c r="AR51" s="560"/>
      <c r="AS51" s="560"/>
      <c r="AT51" s="560"/>
      <c r="AU51" s="560"/>
      <c r="AV51" s="560"/>
      <c r="AW51" s="560"/>
      <c r="AX51" s="560"/>
      <c r="AY51" s="560"/>
      <c r="AZ51" s="560"/>
      <c r="BA51" s="560"/>
      <c r="BB51" s="560"/>
      <c r="BC51" s="560"/>
      <c r="BD51" s="560"/>
      <c r="BE51" s="560"/>
      <c r="BF51" s="560"/>
      <c r="BG51" s="560"/>
      <c r="BH51" s="560"/>
      <c r="BI51" s="560"/>
      <c r="BJ51" s="560"/>
      <c r="BK51" s="560"/>
      <c r="BL51" s="560"/>
      <c r="BM51" s="560"/>
      <c r="BN51" s="560"/>
      <c r="BO51" s="560"/>
      <c r="BP51" s="560"/>
      <c r="BQ51" s="560"/>
      <c r="BR51" s="560"/>
      <c r="BS51" s="560"/>
      <c r="BT51" s="560"/>
      <c r="BU51" s="560"/>
      <c r="BV51" s="560"/>
      <c r="BW51" s="560"/>
      <c r="BX51" s="560"/>
      <c r="BY51" s="560"/>
      <c r="BZ51" s="560"/>
      <c r="CA51" s="560"/>
      <c r="CB51" s="560"/>
      <c r="CC51" s="560"/>
      <c r="CD51" s="560"/>
      <c r="CE51" s="560"/>
      <c r="CF51" s="560"/>
      <c r="CG51" s="560"/>
      <c r="CH51" s="560"/>
      <c r="CI51" s="560"/>
      <c r="CJ51" s="560"/>
      <c r="CK51" s="560"/>
      <c r="CL51" s="560"/>
      <c r="CM51" s="560"/>
      <c r="CN51" s="560"/>
      <c r="CO51" s="560"/>
      <c r="CP51" s="560"/>
      <c r="CQ51" s="560"/>
      <c r="CR51" s="560"/>
      <c r="CS51" s="560"/>
      <c r="CT51" s="560"/>
      <c r="CU51" s="560"/>
      <c r="CV51" s="560"/>
      <c r="CW51" s="560"/>
      <c r="CX51" s="560"/>
      <c r="CY51" s="560"/>
    </row>
    <row r="52" spans="1:103" s="561" customFormat="1">
      <c r="A52" s="560"/>
      <c r="B52" s="560"/>
      <c r="C52" s="560"/>
      <c r="D52" s="560"/>
      <c r="E52" s="560"/>
      <c r="F52" s="560"/>
      <c r="G52" s="560"/>
      <c r="H52" s="560"/>
      <c r="I52" s="560"/>
      <c r="J52" s="560"/>
      <c r="K52" s="560"/>
      <c r="L52" s="560"/>
      <c r="M52" s="560"/>
      <c r="N52" s="560"/>
      <c r="O52" s="560"/>
      <c r="P52" s="560"/>
      <c r="Q52" s="560"/>
      <c r="R52" s="560"/>
      <c r="S52" s="560"/>
      <c r="T52" s="560"/>
      <c r="U52" s="560"/>
      <c r="V52" s="560"/>
      <c r="W52" s="560"/>
      <c r="X52" s="560"/>
      <c r="Y52" s="560"/>
      <c r="Z52" s="560"/>
      <c r="AA52" s="560"/>
      <c r="AB52" s="560"/>
      <c r="AC52" s="560"/>
      <c r="AD52" s="560"/>
      <c r="AE52" s="560"/>
      <c r="AF52" s="560"/>
      <c r="AG52" s="560"/>
      <c r="AH52" s="560"/>
      <c r="AI52" s="560"/>
      <c r="AJ52" s="560"/>
      <c r="AK52" s="560"/>
      <c r="AL52" s="560"/>
      <c r="AM52" s="560"/>
      <c r="AN52" s="560"/>
      <c r="AO52" s="560"/>
      <c r="AP52" s="560"/>
      <c r="AQ52" s="560"/>
      <c r="AR52" s="560"/>
      <c r="AS52" s="560"/>
      <c r="AT52" s="560"/>
      <c r="AU52" s="560"/>
      <c r="AV52" s="560"/>
      <c r="AW52" s="560"/>
      <c r="AX52" s="560"/>
      <c r="AY52" s="560"/>
      <c r="AZ52" s="560"/>
      <c r="BA52" s="560"/>
      <c r="BB52" s="560"/>
      <c r="BC52" s="560"/>
      <c r="BD52" s="560"/>
      <c r="BE52" s="560"/>
      <c r="BF52" s="560"/>
      <c r="BG52" s="560"/>
      <c r="BH52" s="560"/>
      <c r="BI52" s="560"/>
      <c r="BJ52" s="560"/>
      <c r="BK52" s="560"/>
      <c r="BL52" s="560"/>
      <c r="BM52" s="560"/>
      <c r="BN52" s="560"/>
      <c r="BO52" s="560"/>
      <c r="BP52" s="560"/>
      <c r="BQ52" s="560"/>
      <c r="BR52" s="560"/>
      <c r="BS52" s="560"/>
      <c r="BT52" s="560"/>
      <c r="BU52" s="560"/>
      <c r="BV52" s="560"/>
      <c r="BW52" s="560"/>
      <c r="BX52" s="560"/>
      <c r="BY52" s="560"/>
      <c r="BZ52" s="560"/>
      <c r="CA52" s="560"/>
      <c r="CB52" s="560"/>
      <c r="CC52" s="560"/>
      <c r="CD52" s="560"/>
      <c r="CE52" s="560"/>
      <c r="CF52" s="560"/>
      <c r="CG52" s="560"/>
      <c r="CH52" s="560"/>
      <c r="CI52" s="560"/>
      <c r="CJ52" s="560"/>
      <c r="CK52" s="560"/>
      <c r="CL52" s="560"/>
      <c r="CM52" s="560"/>
      <c r="CN52" s="560"/>
      <c r="CO52" s="560"/>
      <c r="CP52" s="560"/>
      <c r="CQ52" s="560"/>
      <c r="CR52" s="560"/>
      <c r="CS52" s="560"/>
      <c r="CT52" s="560"/>
      <c r="CU52" s="560"/>
      <c r="CV52" s="560"/>
      <c r="CW52" s="560"/>
      <c r="CX52" s="560"/>
      <c r="CY52" s="560"/>
    </row>
    <row r="53" spans="1:103" s="561" customFormat="1">
      <c r="A53" s="560"/>
      <c r="B53" s="560"/>
      <c r="C53" s="560"/>
      <c r="D53" s="560"/>
      <c r="E53" s="560"/>
      <c r="F53" s="560"/>
      <c r="G53" s="560"/>
      <c r="H53" s="560"/>
      <c r="I53" s="560"/>
      <c r="J53" s="560"/>
      <c r="K53" s="560"/>
      <c r="L53" s="560"/>
      <c r="M53" s="560"/>
      <c r="N53" s="560"/>
      <c r="O53" s="560"/>
      <c r="P53" s="560"/>
      <c r="Q53" s="560"/>
      <c r="R53" s="560"/>
      <c r="S53" s="560"/>
      <c r="T53" s="560"/>
      <c r="U53" s="560"/>
      <c r="V53" s="560"/>
      <c r="W53" s="560"/>
      <c r="X53" s="560"/>
      <c r="Y53" s="560"/>
      <c r="Z53" s="560"/>
      <c r="AA53" s="560"/>
      <c r="AB53" s="560"/>
      <c r="AC53" s="560"/>
      <c r="AD53" s="560"/>
      <c r="AE53" s="560"/>
      <c r="AF53" s="560"/>
      <c r="AG53" s="560"/>
      <c r="AH53" s="560"/>
      <c r="AI53" s="560"/>
      <c r="AJ53" s="560"/>
      <c r="AK53" s="560"/>
      <c r="AL53" s="560"/>
      <c r="AM53" s="560"/>
      <c r="AN53" s="560"/>
      <c r="AO53" s="560"/>
      <c r="AP53" s="560"/>
      <c r="AQ53" s="560"/>
      <c r="AR53" s="560"/>
      <c r="AS53" s="560"/>
      <c r="AT53" s="560"/>
      <c r="AU53" s="560"/>
      <c r="AV53" s="560"/>
      <c r="AW53" s="560"/>
      <c r="AX53" s="560"/>
      <c r="AY53" s="560"/>
      <c r="AZ53" s="560"/>
      <c r="BA53" s="560"/>
      <c r="BB53" s="560"/>
      <c r="BC53" s="560"/>
      <c r="BD53" s="560"/>
      <c r="BE53" s="560"/>
      <c r="BF53" s="560"/>
      <c r="BG53" s="560"/>
      <c r="BH53" s="560"/>
      <c r="BI53" s="560"/>
      <c r="BJ53" s="560"/>
      <c r="BK53" s="560"/>
      <c r="BL53" s="560"/>
      <c r="BM53" s="560"/>
      <c r="BN53" s="560"/>
      <c r="BO53" s="560"/>
      <c r="BP53" s="560"/>
      <c r="BQ53" s="560"/>
      <c r="BR53" s="560"/>
      <c r="BS53" s="560"/>
      <c r="BT53" s="560"/>
      <c r="BU53" s="560"/>
      <c r="BV53" s="560"/>
      <c r="BW53" s="560"/>
      <c r="BX53" s="560"/>
      <c r="BY53" s="560"/>
      <c r="BZ53" s="560"/>
      <c r="CA53" s="560"/>
      <c r="CB53" s="560"/>
      <c r="CC53" s="560"/>
      <c r="CD53" s="560"/>
      <c r="CE53" s="560"/>
      <c r="CF53" s="560"/>
      <c r="CG53" s="560"/>
      <c r="CH53" s="560"/>
      <c r="CI53" s="560"/>
      <c r="CJ53" s="560"/>
      <c r="CK53" s="560"/>
      <c r="CL53" s="560"/>
      <c r="CM53" s="560"/>
      <c r="CN53" s="560"/>
      <c r="CO53" s="560"/>
      <c r="CP53" s="560"/>
      <c r="CQ53" s="560"/>
      <c r="CR53" s="560"/>
      <c r="CS53" s="560"/>
      <c r="CT53" s="560"/>
      <c r="CU53" s="560"/>
      <c r="CV53" s="560"/>
      <c r="CW53" s="560"/>
      <c r="CX53" s="560"/>
      <c r="CY53" s="560"/>
    </row>
    <row r="54" spans="1:103" s="561" customFormat="1">
      <c r="A54" s="560"/>
      <c r="B54" s="560"/>
      <c r="C54" s="560"/>
      <c r="D54" s="560"/>
      <c r="E54" s="560"/>
      <c r="F54" s="560"/>
      <c r="G54" s="560"/>
      <c r="H54" s="560"/>
      <c r="I54" s="560"/>
      <c r="J54" s="560"/>
      <c r="K54" s="560"/>
      <c r="L54" s="560"/>
      <c r="M54" s="560"/>
      <c r="N54" s="560"/>
      <c r="O54" s="560"/>
      <c r="P54" s="560"/>
      <c r="Q54" s="560"/>
      <c r="R54" s="560"/>
      <c r="S54" s="560"/>
      <c r="T54" s="560"/>
      <c r="U54" s="560"/>
      <c r="V54" s="560"/>
      <c r="W54" s="560"/>
      <c r="X54" s="560"/>
      <c r="Y54" s="560"/>
      <c r="Z54" s="560"/>
      <c r="AA54" s="560"/>
      <c r="AB54" s="560"/>
      <c r="AC54" s="560"/>
      <c r="AD54" s="560"/>
      <c r="AE54" s="560"/>
      <c r="AF54" s="560"/>
      <c r="AG54" s="560"/>
      <c r="AH54" s="560"/>
      <c r="AI54" s="560"/>
      <c r="AJ54" s="560"/>
      <c r="AK54" s="560"/>
      <c r="AL54" s="560"/>
      <c r="AM54" s="560"/>
      <c r="AN54" s="560"/>
      <c r="AO54" s="560"/>
      <c r="AP54" s="560"/>
      <c r="AQ54" s="560"/>
      <c r="AR54" s="560"/>
      <c r="AS54" s="560"/>
      <c r="AT54" s="560"/>
      <c r="AU54" s="560"/>
      <c r="AV54" s="560"/>
      <c r="AW54" s="560"/>
      <c r="AX54" s="560"/>
      <c r="AY54" s="560"/>
      <c r="AZ54" s="560"/>
      <c r="BA54" s="560"/>
      <c r="BB54" s="560"/>
      <c r="BC54" s="560"/>
      <c r="BD54" s="560"/>
      <c r="BE54" s="560"/>
      <c r="BF54" s="560"/>
      <c r="BG54" s="560"/>
      <c r="BH54" s="560"/>
      <c r="BI54" s="560"/>
      <c r="BJ54" s="560"/>
      <c r="BK54" s="560"/>
      <c r="BL54" s="560"/>
      <c r="BM54" s="560"/>
      <c r="BN54" s="560"/>
      <c r="BO54" s="560"/>
      <c r="BP54" s="560"/>
      <c r="BQ54" s="560"/>
      <c r="BR54" s="560"/>
      <c r="BS54" s="560"/>
      <c r="BT54" s="560"/>
      <c r="BU54" s="560"/>
      <c r="BV54" s="560"/>
      <c r="BW54" s="560"/>
      <c r="BX54" s="560"/>
      <c r="BY54" s="560"/>
      <c r="BZ54" s="560"/>
      <c r="CA54" s="560"/>
      <c r="CB54" s="560"/>
      <c r="CC54" s="560"/>
      <c r="CD54" s="560"/>
      <c r="CE54" s="560"/>
      <c r="CF54" s="560"/>
      <c r="CG54" s="560"/>
      <c r="CH54" s="560"/>
      <c r="CI54" s="560"/>
      <c r="CJ54" s="560"/>
      <c r="CK54" s="560"/>
      <c r="CL54" s="560"/>
      <c r="CM54" s="560"/>
      <c r="CN54" s="560"/>
      <c r="CO54" s="560"/>
      <c r="CP54" s="560"/>
      <c r="CQ54" s="560"/>
      <c r="CR54" s="560"/>
      <c r="CS54" s="560"/>
      <c r="CT54" s="560"/>
      <c r="CU54" s="560"/>
      <c r="CV54" s="560"/>
      <c r="CW54" s="560"/>
      <c r="CX54" s="560"/>
      <c r="CY54" s="560"/>
    </row>
    <row r="55" spans="1:103" s="561" customFormat="1">
      <c r="A55" s="560"/>
      <c r="B55" s="560"/>
      <c r="C55" s="560"/>
      <c r="D55" s="560"/>
      <c r="E55" s="560"/>
      <c r="F55" s="560"/>
      <c r="G55" s="560"/>
      <c r="H55" s="560"/>
      <c r="I55" s="560"/>
      <c r="J55" s="560"/>
      <c r="K55" s="560"/>
      <c r="L55" s="560"/>
      <c r="M55" s="560"/>
      <c r="N55" s="560"/>
      <c r="O55" s="560"/>
      <c r="P55" s="560"/>
      <c r="Q55" s="560"/>
      <c r="R55" s="560"/>
      <c r="S55" s="560"/>
      <c r="T55" s="560"/>
      <c r="U55" s="560"/>
      <c r="V55" s="560"/>
      <c r="W55" s="560"/>
      <c r="X55" s="560"/>
      <c r="Y55" s="560"/>
      <c r="Z55" s="560"/>
      <c r="AA55" s="560"/>
      <c r="AB55" s="560"/>
      <c r="AC55" s="560"/>
      <c r="AD55" s="560"/>
      <c r="AE55" s="560"/>
      <c r="AF55" s="560"/>
      <c r="AG55" s="560"/>
      <c r="AH55" s="560"/>
      <c r="AI55" s="560"/>
      <c r="AJ55" s="560"/>
      <c r="AK55" s="560"/>
      <c r="AL55" s="560"/>
      <c r="AM55" s="560"/>
      <c r="AN55" s="560"/>
      <c r="AO55" s="560"/>
      <c r="AP55" s="560"/>
      <c r="AQ55" s="560"/>
      <c r="AR55" s="560"/>
      <c r="AS55" s="560"/>
      <c r="AT55" s="560"/>
      <c r="AU55" s="560"/>
      <c r="AV55" s="560"/>
      <c r="AW55" s="560"/>
      <c r="AX55" s="560"/>
      <c r="AY55" s="560"/>
      <c r="AZ55" s="560"/>
      <c r="BA55" s="560"/>
      <c r="BB55" s="560"/>
      <c r="BC55" s="560"/>
      <c r="BD55" s="560"/>
      <c r="BE55" s="560"/>
      <c r="BF55" s="560"/>
      <c r="BG55" s="560"/>
      <c r="BH55" s="560"/>
      <c r="BI55" s="560"/>
      <c r="BJ55" s="560"/>
      <c r="BK55" s="560"/>
      <c r="BL55" s="560"/>
      <c r="BM55" s="560"/>
      <c r="BN55" s="560"/>
      <c r="BO55" s="560"/>
      <c r="BP55" s="560"/>
      <c r="BQ55" s="560"/>
      <c r="BR55" s="560"/>
      <c r="BS55" s="560"/>
      <c r="BT55" s="560"/>
      <c r="BU55" s="560"/>
      <c r="BV55" s="560"/>
      <c r="BW55" s="560"/>
      <c r="BX55" s="560"/>
      <c r="BY55" s="560"/>
      <c r="BZ55" s="560"/>
      <c r="CA55" s="560"/>
      <c r="CB55" s="560"/>
      <c r="CC55" s="560"/>
      <c r="CD55" s="560"/>
      <c r="CE55" s="560"/>
      <c r="CF55" s="560"/>
      <c r="CG55" s="560"/>
      <c r="CH55" s="560"/>
      <c r="CI55" s="560"/>
      <c r="CJ55" s="560"/>
      <c r="CK55" s="560"/>
      <c r="CL55" s="560"/>
      <c r="CM55" s="560"/>
      <c r="CN55" s="560"/>
      <c r="CO55" s="560"/>
      <c r="CP55" s="560"/>
      <c r="CQ55" s="560"/>
      <c r="CR55" s="560"/>
      <c r="CS55" s="560"/>
      <c r="CT55" s="560"/>
      <c r="CU55" s="560"/>
      <c r="CV55" s="560"/>
      <c r="CW55" s="560"/>
      <c r="CX55" s="560"/>
      <c r="CY55" s="560"/>
    </row>
    <row r="56" spans="1:103" s="561" customFormat="1">
      <c r="A56" s="560"/>
      <c r="B56" s="560"/>
      <c r="C56" s="560"/>
      <c r="D56" s="560"/>
      <c r="E56" s="560"/>
      <c r="F56" s="560"/>
      <c r="G56" s="560"/>
      <c r="H56" s="560"/>
      <c r="I56" s="560"/>
      <c r="J56" s="560"/>
      <c r="K56" s="560"/>
      <c r="L56" s="560"/>
      <c r="M56" s="560"/>
      <c r="N56" s="560"/>
      <c r="O56" s="560"/>
      <c r="P56" s="560"/>
      <c r="Q56" s="560"/>
      <c r="R56" s="560"/>
      <c r="S56" s="560"/>
      <c r="T56" s="560"/>
      <c r="U56" s="560"/>
      <c r="V56" s="560"/>
      <c r="W56" s="560"/>
      <c r="X56" s="560"/>
      <c r="Y56" s="560"/>
      <c r="Z56" s="560"/>
      <c r="AA56" s="560"/>
      <c r="AB56" s="560"/>
      <c r="AC56" s="560"/>
      <c r="AD56" s="560"/>
      <c r="AE56" s="560"/>
      <c r="AF56" s="560"/>
      <c r="AG56" s="560"/>
      <c r="AH56" s="560"/>
      <c r="AI56" s="560"/>
      <c r="AJ56" s="560"/>
      <c r="AK56" s="560"/>
      <c r="AL56" s="560"/>
      <c r="AM56" s="560"/>
      <c r="AN56" s="560"/>
      <c r="AO56" s="560"/>
      <c r="AP56" s="560"/>
      <c r="AQ56" s="560"/>
      <c r="AR56" s="560"/>
      <c r="AS56" s="560"/>
      <c r="AT56" s="560"/>
      <c r="AU56" s="560"/>
      <c r="AV56" s="560"/>
      <c r="AW56" s="560"/>
      <c r="AX56" s="560"/>
      <c r="AY56" s="560"/>
      <c r="AZ56" s="560"/>
      <c r="BA56" s="560"/>
      <c r="BB56" s="560"/>
      <c r="BC56" s="560"/>
      <c r="BD56" s="560"/>
      <c r="BE56" s="560"/>
      <c r="BF56" s="560"/>
      <c r="BG56" s="560"/>
      <c r="BH56" s="560"/>
      <c r="BI56" s="560"/>
      <c r="BJ56" s="560"/>
      <c r="BK56" s="560"/>
      <c r="BL56" s="560"/>
      <c r="BM56" s="560"/>
      <c r="BN56" s="560"/>
      <c r="BO56" s="560"/>
      <c r="BP56" s="560"/>
      <c r="BQ56" s="560"/>
      <c r="BR56" s="560"/>
      <c r="BS56" s="560"/>
      <c r="BT56" s="560"/>
      <c r="BU56" s="560"/>
      <c r="BV56" s="560"/>
      <c r="BW56" s="560"/>
      <c r="BX56" s="560"/>
      <c r="BY56" s="560"/>
      <c r="BZ56" s="560"/>
      <c r="CA56" s="560"/>
      <c r="CB56" s="560"/>
      <c r="CC56" s="560"/>
      <c r="CD56" s="560"/>
      <c r="CE56" s="560"/>
      <c r="CF56" s="560"/>
      <c r="CG56" s="560"/>
      <c r="CH56" s="560"/>
      <c r="CI56" s="560"/>
      <c r="CJ56" s="560"/>
      <c r="CK56" s="560"/>
      <c r="CL56" s="560"/>
      <c r="CM56" s="560"/>
      <c r="CN56" s="560"/>
      <c r="CO56" s="560"/>
      <c r="CP56" s="560"/>
      <c r="CQ56" s="560"/>
      <c r="CR56" s="560"/>
      <c r="CS56" s="560"/>
      <c r="CT56" s="560"/>
      <c r="CU56" s="560"/>
      <c r="CV56" s="560"/>
      <c r="CW56" s="560"/>
      <c r="CX56" s="560"/>
      <c r="CY56" s="560"/>
    </row>
    <row r="57" spans="1:103" s="561" customFormat="1">
      <c r="A57" s="560"/>
      <c r="B57" s="560"/>
      <c r="C57" s="560"/>
      <c r="D57" s="560"/>
      <c r="E57" s="560"/>
      <c r="F57" s="560"/>
      <c r="G57" s="560"/>
      <c r="H57" s="560"/>
      <c r="I57" s="560"/>
      <c r="J57" s="560"/>
      <c r="K57" s="560"/>
      <c r="L57" s="560"/>
      <c r="M57" s="560"/>
      <c r="N57" s="560"/>
      <c r="O57" s="560"/>
      <c r="P57" s="560"/>
      <c r="Q57" s="560"/>
      <c r="R57" s="560"/>
      <c r="S57" s="560"/>
      <c r="T57" s="560"/>
      <c r="U57" s="560"/>
      <c r="V57" s="560"/>
      <c r="W57" s="560"/>
      <c r="X57" s="560"/>
      <c r="Y57" s="560"/>
      <c r="Z57" s="560"/>
      <c r="AA57" s="560"/>
      <c r="AB57" s="560"/>
      <c r="AC57" s="560"/>
      <c r="AD57" s="560"/>
      <c r="AE57" s="560"/>
      <c r="AF57" s="560"/>
      <c r="AG57" s="560"/>
      <c r="AH57" s="560"/>
      <c r="AI57" s="560"/>
      <c r="AJ57" s="560"/>
      <c r="AK57" s="560"/>
      <c r="AL57" s="560"/>
      <c r="AM57" s="560"/>
      <c r="AN57" s="560"/>
      <c r="AO57" s="560"/>
      <c r="AP57" s="560"/>
      <c r="AQ57" s="560"/>
      <c r="AR57" s="560"/>
      <c r="AS57" s="560"/>
      <c r="AT57" s="560"/>
      <c r="AU57" s="560"/>
      <c r="AV57" s="560"/>
      <c r="AW57" s="560"/>
      <c r="AX57" s="560"/>
      <c r="AY57" s="560"/>
      <c r="AZ57" s="560"/>
      <c r="BA57" s="560"/>
      <c r="BB57" s="560"/>
      <c r="BC57" s="560"/>
      <c r="BD57" s="560"/>
      <c r="BE57" s="560"/>
      <c r="BF57" s="560"/>
      <c r="BG57" s="560"/>
      <c r="BH57" s="560"/>
      <c r="BI57" s="560"/>
      <c r="BJ57" s="560"/>
      <c r="BK57" s="560"/>
      <c r="BL57" s="560"/>
      <c r="BM57" s="560"/>
      <c r="BN57" s="560"/>
      <c r="BO57" s="560"/>
      <c r="BP57" s="560"/>
      <c r="BQ57" s="560"/>
      <c r="BR57" s="560"/>
      <c r="BS57" s="560"/>
      <c r="BT57" s="560"/>
      <c r="BU57" s="560"/>
      <c r="BV57" s="560"/>
      <c r="BW57" s="560"/>
      <c r="BX57" s="560"/>
      <c r="BY57" s="560"/>
      <c r="BZ57" s="560"/>
      <c r="CA57" s="560"/>
      <c r="CB57" s="560"/>
      <c r="CC57" s="560"/>
      <c r="CD57" s="560"/>
      <c r="CE57" s="560"/>
      <c r="CF57" s="560"/>
      <c r="CG57" s="560"/>
      <c r="CH57" s="560"/>
      <c r="CI57" s="560"/>
      <c r="CJ57" s="560"/>
      <c r="CK57" s="560"/>
      <c r="CL57" s="560"/>
      <c r="CM57" s="560"/>
      <c r="CN57" s="560"/>
      <c r="CO57" s="560"/>
      <c r="CP57" s="560"/>
      <c r="CQ57" s="560"/>
      <c r="CR57" s="560"/>
      <c r="CS57" s="560"/>
      <c r="CT57" s="560"/>
      <c r="CU57" s="560"/>
      <c r="CV57" s="560"/>
      <c r="CW57" s="560"/>
      <c r="CX57" s="560"/>
      <c r="CY57" s="560"/>
    </row>
    <row r="58" spans="1:103" s="561" customFormat="1">
      <c r="A58" s="560"/>
      <c r="B58" s="560"/>
      <c r="C58" s="560"/>
      <c r="D58" s="560"/>
      <c r="E58" s="560"/>
      <c r="F58" s="560"/>
      <c r="G58" s="560"/>
      <c r="H58" s="560"/>
      <c r="I58" s="560"/>
      <c r="J58" s="560"/>
      <c r="K58" s="560"/>
      <c r="L58" s="560"/>
      <c r="M58" s="560"/>
      <c r="N58" s="560"/>
      <c r="O58" s="560"/>
      <c r="P58" s="560"/>
      <c r="Q58" s="560"/>
      <c r="R58" s="560"/>
      <c r="S58" s="560"/>
      <c r="T58" s="560"/>
      <c r="U58" s="560"/>
      <c r="V58" s="560"/>
      <c r="W58" s="560"/>
      <c r="X58" s="560"/>
      <c r="Y58" s="560"/>
      <c r="Z58" s="560"/>
      <c r="AA58" s="560"/>
      <c r="AB58" s="560"/>
      <c r="AC58" s="560"/>
      <c r="AD58" s="560"/>
      <c r="AE58" s="560"/>
      <c r="AF58" s="560"/>
      <c r="AG58" s="560"/>
      <c r="AH58" s="560"/>
      <c r="AI58" s="560"/>
      <c r="AJ58" s="560"/>
      <c r="AK58" s="560"/>
      <c r="AL58" s="560"/>
      <c r="AM58" s="560"/>
      <c r="AN58" s="560"/>
      <c r="AO58" s="560"/>
      <c r="AP58" s="560"/>
      <c r="AQ58" s="560"/>
      <c r="AR58" s="560"/>
      <c r="AS58" s="560"/>
      <c r="AT58" s="560"/>
      <c r="AU58" s="560"/>
      <c r="AV58" s="560"/>
      <c r="AW58" s="560"/>
      <c r="AX58" s="560"/>
      <c r="AY58" s="560"/>
      <c r="AZ58" s="560"/>
      <c r="BA58" s="560"/>
      <c r="BB58" s="560"/>
      <c r="BC58" s="560"/>
      <c r="BD58" s="560"/>
      <c r="BE58" s="560"/>
      <c r="BF58" s="560"/>
      <c r="BG58" s="560"/>
      <c r="BH58" s="560"/>
      <c r="BI58" s="560"/>
      <c r="BJ58" s="560"/>
      <c r="BK58" s="560"/>
      <c r="BL58" s="560"/>
      <c r="BM58" s="560"/>
      <c r="BN58" s="560"/>
      <c r="BO58" s="560"/>
      <c r="BP58" s="560"/>
      <c r="BQ58" s="560"/>
      <c r="BR58" s="560"/>
      <c r="BS58" s="560"/>
      <c r="BT58" s="560"/>
      <c r="BU58" s="560"/>
      <c r="BV58" s="560"/>
      <c r="BW58" s="560"/>
      <c r="BX58" s="560"/>
      <c r="BY58" s="560"/>
      <c r="BZ58" s="560"/>
      <c r="CA58" s="560"/>
      <c r="CB58" s="560"/>
      <c r="CC58" s="560"/>
      <c r="CD58" s="560"/>
      <c r="CE58" s="560"/>
      <c r="CF58" s="560"/>
      <c r="CG58" s="560"/>
      <c r="CH58" s="560"/>
      <c r="CI58" s="560"/>
      <c r="CJ58" s="560"/>
      <c r="CK58" s="560"/>
      <c r="CL58" s="560"/>
      <c r="CM58" s="560"/>
      <c r="CN58" s="560"/>
      <c r="CO58" s="560"/>
      <c r="CP58" s="560"/>
      <c r="CQ58" s="560"/>
      <c r="CR58" s="560"/>
      <c r="CS58" s="560"/>
      <c r="CT58" s="560"/>
      <c r="CU58" s="560"/>
      <c r="CV58" s="560"/>
      <c r="CW58" s="560"/>
      <c r="CX58" s="560"/>
      <c r="CY58" s="560"/>
    </row>
    <row r="59" spans="1:103" s="561" customFormat="1">
      <c r="A59" s="560"/>
      <c r="B59" s="560"/>
      <c r="C59" s="560"/>
      <c r="D59" s="560"/>
      <c r="E59" s="560"/>
      <c r="F59" s="560"/>
      <c r="G59" s="560"/>
      <c r="H59" s="560"/>
      <c r="I59" s="560"/>
      <c r="J59" s="560"/>
      <c r="K59" s="560"/>
      <c r="L59" s="560"/>
      <c r="M59" s="560"/>
      <c r="N59" s="560"/>
      <c r="O59" s="560"/>
      <c r="P59" s="560"/>
      <c r="Q59" s="560"/>
      <c r="R59" s="560"/>
      <c r="S59" s="560"/>
      <c r="T59" s="560"/>
      <c r="U59" s="560"/>
      <c r="V59" s="560"/>
      <c r="W59" s="560"/>
      <c r="X59" s="560"/>
      <c r="Y59" s="560"/>
      <c r="Z59" s="560"/>
      <c r="AA59" s="560"/>
      <c r="AB59" s="560"/>
      <c r="AC59" s="560"/>
      <c r="AD59" s="560"/>
      <c r="AE59" s="560"/>
      <c r="AF59" s="560"/>
      <c r="AG59" s="560"/>
      <c r="AH59" s="560"/>
      <c r="AI59" s="560"/>
      <c r="AJ59" s="560"/>
      <c r="AK59" s="560"/>
      <c r="AL59" s="560"/>
      <c r="AM59" s="560"/>
      <c r="AN59" s="560"/>
      <c r="AO59" s="560"/>
      <c r="AP59" s="560"/>
      <c r="AQ59" s="560"/>
      <c r="AR59" s="560"/>
      <c r="AS59" s="560"/>
      <c r="AT59" s="560"/>
      <c r="AU59" s="560"/>
      <c r="AV59" s="560"/>
      <c r="AW59" s="560"/>
      <c r="AX59" s="560"/>
      <c r="AY59" s="560"/>
      <c r="AZ59" s="560"/>
      <c r="BA59" s="560"/>
      <c r="BB59" s="560"/>
      <c r="BC59" s="560"/>
      <c r="BD59" s="560"/>
      <c r="BE59" s="560"/>
      <c r="BF59" s="560"/>
      <c r="BG59" s="560"/>
      <c r="BH59" s="560"/>
      <c r="BI59" s="560"/>
      <c r="BJ59" s="560"/>
      <c r="BK59" s="560"/>
      <c r="BL59" s="560"/>
      <c r="BM59" s="560"/>
      <c r="BN59" s="560"/>
      <c r="BO59" s="560"/>
      <c r="BP59" s="560"/>
      <c r="BQ59" s="560"/>
      <c r="BR59" s="560"/>
      <c r="BS59" s="560"/>
      <c r="BT59" s="560"/>
      <c r="BU59" s="560"/>
      <c r="BV59" s="560"/>
      <c r="BW59" s="560"/>
      <c r="BX59" s="560"/>
      <c r="BY59" s="560"/>
      <c r="BZ59" s="560"/>
      <c r="CA59" s="560"/>
      <c r="CB59" s="560"/>
      <c r="CC59" s="560"/>
      <c r="CD59" s="560"/>
      <c r="CE59" s="560"/>
      <c r="CF59" s="560"/>
      <c r="CG59" s="560"/>
      <c r="CH59" s="560"/>
      <c r="CI59" s="560"/>
      <c r="CJ59" s="560"/>
      <c r="CK59" s="560"/>
      <c r="CL59" s="560"/>
      <c r="CM59" s="560"/>
      <c r="CN59" s="560"/>
      <c r="CO59" s="560"/>
      <c r="CP59" s="560"/>
      <c r="CQ59" s="560"/>
      <c r="CR59" s="560"/>
      <c r="CS59" s="560"/>
      <c r="CT59" s="560"/>
      <c r="CU59" s="560"/>
      <c r="CV59" s="560"/>
      <c r="CW59" s="560"/>
      <c r="CX59" s="560"/>
      <c r="CY59" s="560"/>
    </row>
    <row r="60" spans="1:103" s="561" customFormat="1">
      <c r="A60" s="560"/>
      <c r="B60" s="560"/>
      <c r="C60" s="560"/>
      <c r="D60" s="560"/>
      <c r="E60" s="560"/>
      <c r="F60" s="560"/>
      <c r="G60" s="560"/>
      <c r="H60" s="560"/>
      <c r="I60" s="560"/>
      <c r="J60" s="560"/>
      <c r="K60" s="560"/>
      <c r="L60" s="560"/>
      <c r="M60" s="560"/>
      <c r="N60" s="560"/>
      <c r="O60" s="560"/>
      <c r="P60" s="560"/>
      <c r="Q60" s="560"/>
      <c r="R60" s="560"/>
      <c r="S60" s="560"/>
      <c r="T60" s="560"/>
      <c r="U60" s="560"/>
      <c r="V60" s="560"/>
      <c r="W60" s="560"/>
      <c r="X60" s="560"/>
      <c r="Y60" s="560"/>
      <c r="Z60" s="560"/>
      <c r="AA60" s="560"/>
      <c r="AB60" s="560"/>
      <c r="AC60" s="560"/>
      <c r="AD60" s="560"/>
      <c r="AE60" s="560"/>
      <c r="AF60" s="560"/>
      <c r="AG60" s="560"/>
      <c r="AH60" s="560"/>
      <c r="AI60" s="560"/>
      <c r="AJ60" s="560"/>
      <c r="AK60" s="560"/>
      <c r="AL60" s="560"/>
      <c r="AM60" s="560"/>
      <c r="AN60" s="560"/>
      <c r="AO60" s="560"/>
      <c r="AP60" s="560"/>
      <c r="AQ60" s="560"/>
      <c r="AR60" s="560"/>
      <c r="AS60" s="560"/>
      <c r="AT60" s="560"/>
      <c r="AU60" s="560"/>
      <c r="AV60" s="560"/>
      <c r="AW60" s="560"/>
      <c r="AX60" s="560"/>
      <c r="AY60" s="560"/>
      <c r="AZ60" s="560"/>
      <c r="BA60" s="560"/>
      <c r="BB60" s="560"/>
      <c r="BC60" s="560"/>
      <c r="BD60" s="560"/>
      <c r="BE60" s="560"/>
      <c r="BF60" s="560"/>
      <c r="BG60" s="560"/>
      <c r="BH60" s="560"/>
      <c r="BI60" s="560"/>
      <c r="BJ60" s="560"/>
      <c r="BK60" s="560"/>
      <c r="BL60" s="560"/>
      <c r="BM60" s="560"/>
      <c r="BN60" s="560"/>
      <c r="BO60" s="560"/>
      <c r="BP60" s="560"/>
      <c r="BQ60" s="560"/>
      <c r="BR60" s="560"/>
      <c r="BS60" s="560"/>
      <c r="BT60" s="560"/>
      <c r="BU60" s="560"/>
      <c r="BV60" s="560"/>
      <c r="BW60" s="560"/>
      <c r="BX60" s="560"/>
      <c r="BY60" s="560"/>
      <c r="BZ60" s="560"/>
      <c r="CA60" s="560"/>
      <c r="CB60" s="560"/>
      <c r="CC60" s="560"/>
      <c r="CD60" s="560"/>
      <c r="CE60" s="560"/>
      <c r="CF60" s="560"/>
      <c r="CG60" s="560"/>
      <c r="CH60" s="560"/>
      <c r="CI60" s="560"/>
      <c r="CJ60" s="560"/>
      <c r="CK60" s="560"/>
      <c r="CL60" s="560"/>
      <c r="CM60" s="560"/>
      <c r="CN60" s="560"/>
      <c r="CO60" s="560"/>
      <c r="CP60" s="560"/>
      <c r="CQ60" s="560"/>
      <c r="CR60" s="560"/>
      <c r="CS60" s="560"/>
      <c r="CT60" s="560"/>
      <c r="CU60" s="560"/>
      <c r="CV60" s="560"/>
      <c r="CW60" s="560"/>
      <c r="CX60" s="560"/>
      <c r="CY60" s="560"/>
    </row>
    <row r="61" spans="1:103" s="561" customFormat="1">
      <c r="A61" s="560"/>
      <c r="B61" s="560"/>
      <c r="C61" s="560"/>
      <c r="D61" s="560"/>
      <c r="E61" s="560"/>
      <c r="F61" s="560"/>
      <c r="G61" s="560"/>
      <c r="H61" s="560"/>
      <c r="I61" s="560"/>
      <c r="J61" s="560"/>
      <c r="K61" s="560"/>
      <c r="L61" s="560"/>
      <c r="M61" s="560"/>
      <c r="N61" s="560"/>
      <c r="O61" s="560"/>
      <c r="P61" s="560"/>
      <c r="Q61" s="560"/>
      <c r="R61" s="560"/>
      <c r="S61" s="560"/>
      <c r="T61" s="560"/>
      <c r="U61" s="560"/>
      <c r="V61" s="560"/>
      <c r="W61" s="560"/>
      <c r="X61" s="560"/>
      <c r="Y61" s="560"/>
      <c r="Z61" s="560"/>
      <c r="AA61" s="560"/>
      <c r="AB61" s="560"/>
      <c r="AC61" s="560"/>
      <c r="AD61" s="560"/>
      <c r="AE61" s="560"/>
      <c r="AF61" s="560"/>
      <c r="AG61" s="560"/>
      <c r="AH61" s="560"/>
      <c r="AI61" s="560"/>
      <c r="AJ61" s="560"/>
      <c r="AK61" s="560"/>
      <c r="AL61" s="560"/>
      <c r="AM61" s="560"/>
      <c r="AN61" s="560"/>
      <c r="AO61" s="560"/>
      <c r="AP61" s="560"/>
      <c r="AQ61" s="560"/>
      <c r="AR61" s="560"/>
      <c r="AS61" s="560"/>
      <c r="AT61" s="560"/>
      <c r="AU61" s="560"/>
      <c r="AV61" s="560"/>
      <c r="AW61" s="560"/>
      <c r="AX61" s="560"/>
      <c r="AY61" s="560"/>
      <c r="AZ61" s="560"/>
      <c r="BA61" s="560"/>
      <c r="BB61" s="560"/>
      <c r="BC61" s="560"/>
      <c r="BD61" s="560"/>
      <c r="BE61" s="560"/>
      <c r="BF61" s="560"/>
      <c r="BG61" s="560"/>
      <c r="BH61" s="560"/>
      <c r="BI61" s="560"/>
      <c r="BJ61" s="560"/>
      <c r="BK61" s="560"/>
      <c r="BL61" s="560"/>
      <c r="BM61" s="560"/>
      <c r="BN61" s="560"/>
      <c r="BO61" s="560"/>
      <c r="BP61" s="560"/>
      <c r="BQ61" s="560"/>
      <c r="BR61" s="560"/>
      <c r="BS61" s="560"/>
      <c r="BT61" s="560"/>
      <c r="BU61" s="560"/>
      <c r="BV61" s="560"/>
      <c r="BW61" s="560"/>
      <c r="BX61" s="560"/>
      <c r="BY61" s="560"/>
      <c r="BZ61" s="560"/>
      <c r="CA61" s="560"/>
      <c r="CB61" s="560"/>
      <c r="CC61" s="560"/>
      <c r="CD61" s="560"/>
      <c r="CE61" s="560"/>
      <c r="CF61" s="560"/>
      <c r="CG61" s="560"/>
      <c r="CH61" s="560"/>
      <c r="CI61" s="560"/>
      <c r="CJ61" s="560"/>
      <c r="CK61" s="560"/>
      <c r="CL61" s="560"/>
      <c r="CM61" s="560"/>
      <c r="CN61" s="560"/>
      <c r="CO61" s="560"/>
      <c r="CP61" s="560"/>
      <c r="CQ61" s="560"/>
      <c r="CR61" s="560"/>
      <c r="CS61" s="560"/>
      <c r="CT61" s="560"/>
      <c r="CU61" s="560"/>
      <c r="CV61" s="560"/>
      <c r="CW61" s="560"/>
      <c r="CX61" s="560"/>
      <c r="CY61" s="560"/>
    </row>
    <row r="62" spans="1:103" s="561" customFormat="1">
      <c r="A62" s="560"/>
      <c r="B62" s="560"/>
      <c r="C62" s="560"/>
      <c r="D62" s="560"/>
      <c r="E62" s="560"/>
      <c r="F62" s="560"/>
      <c r="G62" s="560"/>
      <c r="H62" s="560"/>
      <c r="I62" s="560"/>
      <c r="J62" s="560"/>
      <c r="K62" s="560"/>
      <c r="L62" s="560"/>
      <c r="M62" s="560"/>
      <c r="N62" s="560"/>
      <c r="O62" s="560"/>
      <c r="P62" s="560"/>
      <c r="Q62" s="560"/>
      <c r="R62" s="560"/>
      <c r="S62" s="560"/>
      <c r="T62" s="560"/>
      <c r="U62" s="560"/>
      <c r="V62" s="560"/>
      <c r="W62" s="560"/>
      <c r="X62" s="560"/>
      <c r="Y62" s="560"/>
      <c r="Z62" s="560"/>
      <c r="AA62" s="560"/>
      <c r="AB62" s="560"/>
      <c r="AC62" s="560"/>
      <c r="AD62" s="560"/>
      <c r="AE62" s="560"/>
      <c r="AF62" s="560"/>
      <c r="AG62" s="560"/>
      <c r="AH62" s="560"/>
      <c r="AI62" s="560"/>
      <c r="AJ62" s="560"/>
      <c r="AK62" s="560"/>
      <c r="AL62" s="560"/>
      <c r="AM62" s="560"/>
      <c r="AN62" s="560"/>
      <c r="AO62" s="560"/>
      <c r="AP62" s="560"/>
      <c r="AQ62" s="560"/>
      <c r="AR62" s="560"/>
      <c r="AS62" s="560"/>
      <c r="AT62" s="560"/>
      <c r="AU62" s="560"/>
      <c r="AV62" s="560"/>
      <c r="AW62" s="560"/>
      <c r="AX62" s="560"/>
      <c r="AY62" s="560"/>
      <c r="AZ62" s="560"/>
      <c r="BA62" s="560"/>
      <c r="BB62" s="560"/>
      <c r="BC62" s="560"/>
      <c r="BD62" s="560"/>
      <c r="BE62" s="560"/>
      <c r="BF62" s="560"/>
      <c r="BG62" s="560"/>
      <c r="BH62" s="560"/>
      <c r="BI62" s="560"/>
      <c r="BJ62" s="560"/>
      <c r="BK62" s="560"/>
      <c r="BL62" s="560"/>
      <c r="BM62" s="560"/>
      <c r="BN62" s="560"/>
      <c r="BO62" s="560"/>
      <c r="BP62" s="560"/>
      <c r="BQ62" s="560"/>
      <c r="BR62" s="560"/>
      <c r="BS62" s="560"/>
      <c r="BT62" s="560"/>
      <c r="BU62" s="560"/>
      <c r="BV62" s="560"/>
      <c r="BW62" s="560"/>
      <c r="BX62" s="560"/>
      <c r="BY62" s="560"/>
      <c r="BZ62" s="560"/>
      <c r="CA62" s="560"/>
      <c r="CB62" s="560"/>
      <c r="CC62" s="560"/>
      <c r="CD62" s="560"/>
      <c r="CE62" s="560"/>
      <c r="CF62" s="560"/>
      <c r="CG62" s="560"/>
      <c r="CH62" s="560"/>
      <c r="CI62" s="560"/>
      <c r="CJ62" s="560"/>
      <c r="CK62" s="560"/>
      <c r="CL62" s="560"/>
      <c r="CM62" s="560"/>
      <c r="CN62" s="560"/>
      <c r="CO62" s="560"/>
      <c r="CP62" s="560"/>
      <c r="CQ62" s="560"/>
      <c r="CR62" s="560"/>
      <c r="CS62" s="560"/>
      <c r="CT62" s="560"/>
      <c r="CU62" s="560"/>
      <c r="CV62" s="560"/>
      <c r="CW62" s="560"/>
      <c r="CX62" s="560"/>
      <c r="CY62" s="560"/>
    </row>
    <row r="63" spans="1:103" s="561" customFormat="1">
      <c r="A63" s="560"/>
      <c r="B63" s="560"/>
      <c r="C63" s="560"/>
      <c r="D63" s="560"/>
      <c r="E63" s="560"/>
      <c r="F63" s="560"/>
      <c r="G63" s="560"/>
      <c r="H63" s="560"/>
      <c r="I63" s="560"/>
      <c r="J63" s="560"/>
      <c r="K63" s="560"/>
      <c r="L63" s="560"/>
      <c r="M63" s="560"/>
      <c r="N63" s="560"/>
      <c r="O63" s="560"/>
      <c r="P63" s="560"/>
      <c r="Q63" s="560"/>
      <c r="R63" s="560"/>
      <c r="S63" s="560"/>
      <c r="T63" s="560"/>
      <c r="U63" s="560"/>
      <c r="V63" s="560"/>
      <c r="W63" s="560"/>
      <c r="X63" s="560"/>
      <c r="Y63" s="560"/>
      <c r="Z63" s="560"/>
      <c r="AA63" s="560"/>
      <c r="AB63" s="560"/>
      <c r="AC63" s="560"/>
      <c r="AD63" s="560"/>
      <c r="AE63" s="560"/>
      <c r="AF63" s="560"/>
      <c r="AG63" s="560"/>
      <c r="AH63" s="560"/>
      <c r="AI63" s="560"/>
      <c r="AJ63" s="560"/>
      <c r="AK63" s="560"/>
      <c r="AL63" s="560"/>
      <c r="AM63" s="560"/>
      <c r="AN63" s="560"/>
      <c r="AO63" s="560"/>
      <c r="AP63" s="560"/>
      <c r="AQ63" s="560"/>
      <c r="AR63" s="560"/>
      <c r="AS63" s="560"/>
      <c r="AT63" s="560"/>
      <c r="AU63" s="560"/>
      <c r="AV63" s="560"/>
      <c r="AW63" s="560"/>
      <c r="AX63" s="560"/>
      <c r="AY63" s="560"/>
      <c r="AZ63" s="560"/>
      <c r="BA63" s="560"/>
      <c r="BB63" s="560"/>
      <c r="BC63" s="560"/>
      <c r="BD63" s="560"/>
      <c r="BE63" s="560"/>
      <c r="BF63" s="560"/>
      <c r="BG63" s="560"/>
      <c r="BH63" s="560"/>
      <c r="BI63" s="560"/>
      <c r="BJ63" s="560"/>
      <c r="BK63" s="560"/>
      <c r="BL63" s="560"/>
      <c r="BM63" s="560"/>
      <c r="BN63" s="560"/>
      <c r="BO63" s="560"/>
      <c r="BP63" s="560"/>
      <c r="BQ63" s="560"/>
      <c r="BR63" s="560"/>
      <c r="BS63" s="560"/>
      <c r="BT63" s="560"/>
      <c r="BU63" s="560"/>
      <c r="BV63" s="560"/>
      <c r="BW63" s="560"/>
      <c r="BX63" s="560"/>
      <c r="BY63" s="560"/>
      <c r="BZ63" s="560"/>
      <c r="CA63" s="560"/>
      <c r="CB63" s="560"/>
      <c r="CC63" s="560"/>
      <c r="CD63" s="560"/>
      <c r="CE63" s="560"/>
      <c r="CF63" s="560"/>
      <c r="CG63" s="560"/>
      <c r="CH63" s="560"/>
      <c r="CI63" s="560"/>
      <c r="CJ63" s="560"/>
      <c r="CK63" s="560"/>
      <c r="CL63" s="560"/>
      <c r="CM63" s="560"/>
      <c r="CN63" s="560"/>
      <c r="CO63" s="560"/>
      <c r="CP63" s="560"/>
      <c r="CQ63" s="560"/>
      <c r="CR63" s="560"/>
      <c r="CS63" s="560"/>
      <c r="CT63" s="560"/>
      <c r="CU63" s="560"/>
      <c r="CV63" s="560"/>
      <c r="CW63" s="560"/>
      <c r="CX63" s="560"/>
      <c r="CY63" s="560"/>
    </row>
    <row r="64" spans="1:103" s="561" customFormat="1">
      <c r="A64" s="560"/>
      <c r="B64" s="560"/>
      <c r="C64" s="560"/>
      <c r="D64" s="560"/>
      <c r="E64" s="560"/>
      <c r="F64" s="560"/>
      <c r="G64" s="560"/>
      <c r="H64" s="560"/>
      <c r="I64" s="560"/>
      <c r="J64" s="560"/>
      <c r="K64" s="560"/>
      <c r="L64" s="560"/>
      <c r="M64" s="560"/>
      <c r="N64" s="560"/>
      <c r="O64" s="560"/>
      <c r="P64" s="560"/>
      <c r="Q64" s="560"/>
      <c r="R64" s="560"/>
      <c r="S64" s="560"/>
      <c r="T64" s="560"/>
      <c r="U64" s="560"/>
      <c r="V64" s="560"/>
      <c r="W64" s="560"/>
      <c r="X64" s="560"/>
      <c r="Y64" s="560"/>
      <c r="Z64" s="560"/>
      <c r="AA64" s="560"/>
      <c r="AB64" s="560"/>
      <c r="AC64" s="560"/>
      <c r="AD64" s="560"/>
      <c r="AE64" s="560"/>
      <c r="AF64" s="560"/>
      <c r="AG64" s="560"/>
      <c r="AH64" s="560"/>
      <c r="AI64" s="560"/>
      <c r="AJ64" s="560"/>
      <c r="AK64" s="560"/>
      <c r="AL64" s="560"/>
      <c r="AM64" s="560"/>
      <c r="AN64" s="560"/>
      <c r="AO64" s="560"/>
      <c r="AP64" s="560"/>
      <c r="AQ64" s="560"/>
      <c r="AR64" s="560"/>
      <c r="AS64" s="560"/>
      <c r="AT64" s="560"/>
      <c r="AU64" s="560"/>
      <c r="AV64" s="560"/>
      <c r="AW64" s="560"/>
      <c r="AX64" s="560"/>
      <c r="AY64" s="560"/>
      <c r="AZ64" s="560"/>
      <c r="BA64" s="560"/>
      <c r="BB64" s="560"/>
      <c r="BC64" s="560"/>
      <c r="BD64" s="560"/>
      <c r="BE64" s="560"/>
      <c r="BF64" s="560"/>
      <c r="BG64" s="560"/>
      <c r="BH64" s="560"/>
      <c r="BI64" s="560"/>
      <c r="BJ64" s="560"/>
      <c r="BK64" s="560"/>
      <c r="BL64" s="560"/>
      <c r="BM64" s="560"/>
      <c r="BN64" s="560"/>
      <c r="BO64" s="560"/>
      <c r="BP64" s="560"/>
      <c r="BQ64" s="560"/>
      <c r="BR64" s="560"/>
      <c r="BS64" s="560"/>
      <c r="BT64" s="560"/>
      <c r="BU64" s="560"/>
      <c r="BV64" s="560"/>
      <c r="BW64" s="560"/>
      <c r="BX64" s="560"/>
      <c r="BY64" s="560"/>
      <c r="BZ64" s="560"/>
      <c r="CA64" s="560"/>
      <c r="CB64" s="560"/>
      <c r="CC64" s="560"/>
      <c r="CD64" s="560"/>
      <c r="CE64" s="560"/>
      <c r="CF64" s="560"/>
      <c r="CG64" s="560"/>
      <c r="CH64" s="560"/>
      <c r="CI64" s="560"/>
      <c r="CJ64" s="560"/>
      <c r="CK64" s="560"/>
      <c r="CL64" s="560"/>
      <c r="CM64" s="560"/>
      <c r="CN64" s="560"/>
      <c r="CO64" s="560"/>
      <c r="CP64" s="560"/>
      <c r="CQ64" s="560"/>
      <c r="CR64" s="560"/>
      <c r="CS64" s="560"/>
      <c r="CT64" s="560"/>
      <c r="CU64" s="560"/>
      <c r="CV64" s="560"/>
      <c r="CW64" s="560"/>
      <c r="CX64" s="560"/>
      <c r="CY64" s="560"/>
    </row>
    <row r="65" spans="1:103" s="561" customFormat="1">
      <c r="A65" s="560"/>
      <c r="B65" s="560"/>
      <c r="C65" s="560"/>
      <c r="D65" s="560"/>
      <c r="E65" s="560"/>
      <c r="F65" s="560"/>
      <c r="G65" s="560"/>
      <c r="H65" s="560"/>
      <c r="I65" s="560"/>
      <c r="J65" s="560"/>
      <c r="K65" s="560"/>
      <c r="L65" s="560"/>
      <c r="M65" s="560"/>
      <c r="N65" s="560"/>
      <c r="O65" s="560"/>
      <c r="P65" s="560"/>
      <c r="Q65" s="560"/>
      <c r="R65" s="560"/>
      <c r="S65" s="560"/>
      <c r="T65" s="560"/>
      <c r="U65" s="560"/>
      <c r="V65" s="560"/>
      <c r="W65" s="560"/>
      <c r="X65" s="560"/>
      <c r="Y65" s="560"/>
      <c r="Z65" s="560"/>
      <c r="AA65" s="560"/>
      <c r="AB65" s="560"/>
      <c r="AC65" s="560"/>
      <c r="AD65" s="560"/>
      <c r="AE65" s="560"/>
      <c r="AF65" s="560"/>
      <c r="AG65" s="560"/>
      <c r="AH65" s="560"/>
      <c r="AI65" s="560"/>
      <c r="AJ65" s="560"/>
      <c r="AK65" s="560"/>
      <c r="AL65" s="560"/>
      <c r="AM65" s="560"/>
      <c r="AN65" s="560"/>
      <c r="AO65" s="560"/>
      <c r="AP65" s="560"/>
      <c r="AQ65" s="560"/>
      <c r="AR65" s="560"/>
      <c r="AS65" s="560"/>
      <c r="AT65" s="560"/>
      <c r="AU65" s="560"/>
      <c r="AV65" s="560"/>
      <c r="AW65" s="560"/>
      <c r="AX65" s="560"/>
      <c r="AY65" s="560"/>
      <c r="AZ65" s="560"/>
      <c r="BA65" s="560"/>
      <c r="BB65" s="560"/>
      <c r="BC65" s="560"/>
      <c r="BD65" s="560"/>
      <c r="BE65" s="560"/>
      <c r="BF65" s="560"/>
      <c r="BG65" s="560"/>
      <c r="BH65" s="560"/>
      <c r="BI65" s="560"/>
      <c r="BJ65" s="560"/>
      <c r="BK65" s="560"/>
      <c r="BL65" s="560"/>
      <c r="BM65" s="560"/>
      <c r="BN65" s="560"/>
      <c r="BO65" s="560"/>
      <c r="BP65" s="560"/>
      <c r="BQ65" s="560"/>
      <c r="BR65" s="560"/>
      <c r="BS65" s="560"/>
      <c r="BT65" s="560"/>
      <c r="BU65" s="560"/>
      <c r="BV65" s="560"/>
      <c r="BW65" s="560"/>
      <c r="BX65" s="560"/>
      <c r="BY65" s="560"/>
      <c r="BZ65" s="560"/>
      <c r="CA65" s="560"/>
      <c r="CB65" s="560"/>
      <c r="CC65" s="560"/>
      <c r="CD65" s="560"/>
      <c r="CE65" s="560"/>
      <c r="CF65" s="560"/>
      <c r="CG65" s="560"/>
      <c r="CH65" s="560"/>
      <c r="CI65" s="560"/>
      <c r="CJ65" s="560"/>
      <c r="CK65" s="560"/>
      <c r="CL65" s="560"/>
      <c r="CM65" s="560"/>
      <c r="CN65" s="560"/>
      <c r="CO65" s="560"/>
      <c r="CP65" s="560"/>
      <c r="CQ65" s="560"/>
      <c r="CR65" s="560"/>
      <c r="CS65" s="560"/>
      <c r="CT65" s="560"/>
      <c r="CU65" s="560"/>
      <c r="CV65" s="560"/>
      <c r="CW65" s="560"/>
      <c r="CX65" s="560"/>
      <c r="CY65" s="560"/>
    </row>
    <row r="66" spans="1:103" s="561" customFormat="1">
      <c r="A66" s="560"/>
      <c r="B66" s="560"/>
      <c r="C66" s="560"/>
      <c r="D66" s="560"/>
      <c r="E66" s="560"/>
      <c r="F66" s="560"/>
      <c r="G66" s="560"/>
      <c r="H66" s="560"/>
      <c r="I66" s="560"/>
      <c r="J66" s="560"/>
      <c r="K66" s="560"/>
      <c r="L66" s="560"/>
      <c r="M66" s="560"/>
      <c r="N66" s="560"/>
      <c r="O66" s="560"/>
      <c r="P66" s="560"/>
      <c r="Q66" s="560"/>
      <c r="R66" s="560"/>
      <c r="S66" s="560"/>
      <c r="T66" s="560"/>
      <c r="U66" s="560"/>
      <c r="V66" s="560"/>
      <c r="W66" s="560"/>
      <c r="X66" s="560"/>
      <c r="Y66" s="560"/>
      <c r="Z66" s="560"/>
      <c r="AA66" s="560"/>
      <c r="AB66" s="560"/>
      <c r="AC66" s="560"/>
      <c r="AD66" s="560"/>
      <c r="AE66" s="560"/>
      <c r="AF66" s="560"/>
      <c r="AG66" s="560"/>
      <c r="AH66" s="560"/>
      <c r="AI66" s="560"/>
      <c r="AJ66" s="560"/>
      <c r="AK66" s="560"/>
      <c r="AL66" s="560"/>
      <c r="AM66" s="560"/>
      <c r="AN66" s="560"/>
      <c r="AO66" s="560"/>
      <c r="AP66" s="560"/>
      <c r="AQ66" s="560"/>
      <c r="AR66" s="560"/>
      <c r="AS66" s="560"/>
      <c r="AT66" s="560"/>
      <c r="AU66" s="560"/>
      <c r="AV66" s="560"/>
      <c r="AW66" s="560"/>
      <c r="AX66" s="560"/>
      <c r="AY66" s="560"/>
      <c r="AZ66" s="560"/>
      <c r="BA66" s="560"/>
      <c r="BB66" s="560"/>
      <c r="BC66" s="560"/>
      <c r="BD66" s="560"/>
      <c r="BE66" s="560"/>
      <c r="BF66" s="560"/>
      <c r="BG66" s="560"/>
      <c r="BH66" s="560"/>
      <c r="BI66" s="560"/>
      <c r="BJ66" s="560"/>
      <c r="BK66" s="560"/>
      <c r="BL66" s="560"/>
      <c r="BM66" s="560"/>
      <c r="BN66" s="560"/>
      <c r="BO66" s="560"/>
      <c r="BP66" s="560"/>
      <c r="BQ66" s="560"/>
      <c r="BR66" s="560"/>
      <c r="BS66" s="560"/>
      <c r="BT66" s="560"/>
      <c r="BU66" s="560"/>
      <c r="BV66" s="560"/>
      <c r="BW66" s="560"/>
      <c r="BX66" s="560"/>
      <c r="BY66" s="560"/>
      <c r="BZ66" s="560"/>
      <c r="CA66" s="560"/>
      <c r="CB66" s="560"/>
      <c r="CC66" s="560"/>
      <c r="CD66" s="560"/>
      <c r="CE66" s="560"/>
      <c r="CF66" s="560"/>
      <c r="CG66" s="560"/>
      <c r="CH66" s="560"/>
      <c r="CI66" s="560"/>
      <c r="CJ66" s="560"/>
      <c r="CK66" s="560"/>
      <c r="CL66" s="560"/>
      <c r="CM66" s="560"/>
      <c r="CN66" s="560"/>
      <c r="CO66" s="560"/>
      <c r="CP66" s="560"/>
      <c r="CQ66" s="560"/>
      <c r="CR66" s="560"/>
      <c r="CS66" s="560"/>
      <c r="CT66" s="560"/>
      <c r="CU66" s="560"/>
      <c r="CV66" s="560"/>
      <c r="CW66" s="560"/>
      <c r="CX66" s="560"/>
      <c r="CY66" s="560"/>
    </row>
    <row r="67" spans="1:103" s="561" customFormat="1">
      <c r="A67" s="560"/>
      <c r="B67" s="560"/>
      <c r="C67" s="560"/>
      <c r="D67" s="560"/>
      <c r="E67" s="560"/>
      <c r="F67" s="560"/>
      <c r="G67" s="560"/>
      <c r="H67" s="560"/>
      <c r="I67" s="560"/>
      <c r="J67" s="560"/>
      <c r="K67" s="560"/>
      <c r="L67" s="560"/>
      <c r="M67" s="560"/>
      <c r="N67" s="560"/>
      <c r="O67" s="560"/>
      <c r="P67" s="560"/>
      <c r="Q67" s="560"/>
      <c r="R67" s="560"/>
      <c r="S67" s="560"/>
      <c r="T67" s="560"/>
      <c r="U67" s="560"/>
      <c r="V67" s="560"/>
      <c r="W67" s="560"/>
      <c r="X67" s="560"/>
      <c r="Y67" s="560"/>
      <c r="Z67" s="560"/>
      <c r="AA67" s="560"/>
      <c r="AB67" s="560"/>
      <c r="AC67" s="560"/>
      <c r="AD67" s="560"/>
      <c r="AE67" s="560"/>
      <c r="AF67" s="560"/>
      <c r="AG67" s="560"/>
      <c r="AH67" s="560"/>
      <c r="AI67" s="560"/>
      <c r="AJ67" s="560"/>
      <c r="AK67" s="560"/>
      <c r="AL67" s="560"/>
      <c r="AM67" s="560"/>
      <c r="AN67" s="560"/>
      <c r="AO67" s="560"/>
      <c r="AP67" s="560"/>
      <c r="AQ67" s="560"/>
      <c r="AR67" s="560"/>
      <c r="AS67" s="560"/>
      <c r="AT67" s="560"/>
      <c r="AU67" s="560"/>
      <c r="AV67" s="560"/>
      <c r="AW67" s="560"/>
      <c r="AX67" s="560"/>
      <c r="AY67" s="560"/>
      <c r="AZ67" s="560"/>
      <c r="BA67" s="560"/>
      <c r="BB67" s="560"/>
      <c r="BC67" s="560"/>
      <c r="BD67" s="560"/>
      <c r="BE67" s="560"/>
      <c r="BF67" s="560"/>
      <c r="BG67" s="560"/>
      <c r="BH67" s="560"/>
      <c r="BI67" s="560"/>
      <c r="BJ67" s="560"/>
      <c r="BK67" s="560"/>
      <c r="BL67" s="560"/>
      <c r="BM67" s="560"/>
      <c r="BN67" s="560"/>
      <c r="BO67" s="560"/>
      <c r="BP67" s="560"/>
      <c r="BQ67" s="560"/>
      <c r="BR67" s="560"/>
      <c r="BS67" s="560"/>
      <c r="BT67" s="560"/>
      <c r="BU67" s="560"/>
      <c r="BV67" s="560"/>
      <c r="BW67" s="560"/>
      <c r="BX67" s="560"/>
      <c r="BY67" s="560"/>
      <c r="BZ67" s="560"/>
      <c r="CA67" s="560"/>
      <c r="CB67" s="560"/>
      <c r="CC67" s="560"/>
      <c r="CD67" s="560"/>
      <c r="CE67" s="560"/>
      <c r="CF67" s="560"/>
      <c r="CG67" s="560"/>
      <c r="CH67" s="560"/>
      <c r="CI67" s="560"/>
      <c r="CJ67" s="560"/>
      <c r="CK67" s="560"/>
      <c r="CL67" s="560"/>
      <c r="CM67" s="560"/>
      <c r="CN67" s="560"/>
      <c r="CO67" s="560"/>
      <c r="CP67" s="560"/>
      <c r="CQ67" s="560"/>
      <c r="CR67" s="560"/>
      <c r="CS67" s="560"/>
      <c r="CT67" s="560"/>
      <c r="CU67" s="560"/>
      <c r="CV67" s="560"/>
      <c r="CW67" s="560"/>
      <c r="CX67" s="560"/>
      <c r="CY67" s="560"/>
    </row>
    <row r="68" spans="1:103" s="561" customFormat="1">
      <c r="A68" s="560"/>
      <c r="B68" s="560"/>
      <c r="C68" s="560"/>
      <c r="D68" s="560"/>
      <c r="E68" s="560"/>
      <c r="F68" s="560"/>
      <c r="G68" s="560"/>
      <c r="H68" s="560"/>
      <c r="I68" s="560"/>
      <c r="J68" s="560"/>
      <c r="K68" s="560"/>
      <c r="L68" s="560"/>
      <c r="M68" s="560"/>
      <c r="N68" s="560"/>
      <c r="O68" s="560"/>
      <c r="P68" s="560"/>
      <c r="Q68" s="560"/>
      <c r="R68" s="560"/>
      <c r="S68" s="560"/>
      <c r="T68" s="560"/>
      <c r="U68" s="560"/>
      <c r="V68" s="560"/>
      <c r="W68" s="560"/>
      <c r="X68" s="560"/>
      <c r="Y68" s="560"/>
      <c r="Z68" s="560"/>
      <c r="AA68" s="560"/>
      <c r="AB68" s="560"/>
      <c r="AC68" s="560"/>
      <c r="AD68" s="560"/>
      <c r="AE68" s="560"/>
      <c r="AF68" s="560"/>
      <c r="AG68" s="560"/>
      <c r="AH68" s="560"/>
      <c r="AI68" s="560"/>
      <c r="AJ68" s="560"/>
      <c r="AK68" s="560"/>
      <c r="AL68" s="560"/>
      <c r="AM68" s="560"/>
      <c r="AN68" s="560"/>
      <c r="AO68" s="560"/>
      <c r="AP68" s="560"/>
      <c r="AQ68" s="560"/>
      <c r="AR68" s="560"/>
      <c r="AS68" s="560"/>
      <c r="AT68" s="560"/>
      <c r="AU68" s="560"/>
      <c r="AV68" s="560"/>
      <c r="AW68" s="560"/>
      <c r="AX68" s="560"/>
      <c r="AY68" s="560"/>
      <c r="AZ68" s="560"/>
      <c r="BA68" s="560"/>
      <c r="BB68" s="560"/>
      <c r="BC68" s="560"/>
      <c r="BD68" s="560"/>
      <c r="BE68" s="560"/>
      <c r="BF68" s="560"/>
      <c r="BG68" s="560"/>
      <c r="BH68" s="560"/>
      <c r="BI68" s="560"/>
      <c r="BJ68" s="560"/>
      <c r="BK68" s="560"/>
      <c r="BL68" s="560"/>
      <c r="BM68" s="560"/>
      <c r="BN68" s="560"/>
      <c r="BO68" s="560"/>
      <c r="BP68" s="560"/>
      <c r="BQ68" s="560"/>
      <c r="BR68" s="560"/>
      <c r="BS68" s="560"/>
      <c r="BT68" s="560"/>
      <c r="BU68" s="560"/>
      <c r="BV68" s="560"/>
      <c r="BW68" s="560"/>
      <c r="BX68" s="560"/>
      <c r="BY68" s="560"/>
      <c r="BZ68" s="560"/>
      <c r="CA68" s="560"/>
      <c r="CB68" s="560"/>
      <c r="CC68" s="560"/>
      <c r="CD68" s="560"/>
      <c r="CE68" s="560"/>
      <c r="CF68" s="560"/>
      <c r="CG68" s="560"/>
      <c r="CH68" s="560"/>
      <c r="CI68" s="560"/>
      <c r="CJ68" s="560"/>
      <c r="CK68" s="560"/>
      <c r="CL68" s="560"/>
      <c r="CM68" s="560"/>
      <c r="CN68" s="560"/>
      <c r="CO68" s="560"/>
      <c r="CP68" s="560"/>
      <c r="CQ68" s="560"/>
      <c r="CR68" s="560"/>
      <c r="CS68" s="560"/>
      <c r="CT68" s="560"/>
      <c r="CU68" s="560"/>
      <c r="CV68" s="560"/>
      <c r="CW68" s="560"/>
      <c r="CX68" s="560"/>
      <c r="CY68" s="560"/>
    </row>
    <row r="69" spans="1:103" s="561" customFormat="1">
      <c r="A69" s="560"/>
      <c r="B69" s="560"/>
      <c r="C69" s="560"/>
      <c r="D69" s="560"/>
      <c r="E69" s="560"/>
      <c r="F69" s="560"/>
      <c r="G69" s="560"/>
      <c r="H69" s="560"/>
      <c r="I69" s="560"/>
      <c r="J69" s="560"/>
      <c r="K69" s="560"/>
      <c r="L69" s="560"/>
      <c r="M69" s="560"/>
      <c r="N69" s="560"/>
      <c r="O69" s="560"/>
      <c r="P69" s="560"/>
      <c r="Q69" s="560"/>
      <c r="R69" s="560"/>
      <c r="S69" s="560"/>
      <c r="T69" s="560"/>
      <c r="U69" s="560"/>
      <c r="V69" s="560"/>
      <c r="W69" s="560"/>
      <c r="X69" s="560"/>
      <c r="Y69" s="560"/>
      <c r="Z69" s="560"/>
      <c r="AA69" s="560"/>
      <c r="AB69" s="560"/>
      <c r="AC69" s="560"/>
      <c r="AD69" s="560"/>
      <c r="AE69" s="560"/>
      <c r="AF69" s="560"/>
      <c r="AG69" s="560"/>
      <c r="AH69" s="560"/>
      <c r="AI69" s="560"/>
      <c r="AJ69" s="560"/>
      <c r="AK69" s="560"/>
      <c r="AL69" s="560"/>
      <c r="AM69" s="560"/>
      <c r="AN69" s="560"/>
      <c r="AO69" s="560"/>
      <c r="AP69" s="560"/>
      <c r="AQ69" s="560"/>
      <c r="AR69" s="560"/>
      <c r="AS69" s="560"/>
      <c r="AT69" s="560"/>
      <c r="AU69" s="560"/>
      <c r="AV69" s="560"/>
      <c r="AW69" s="560"/>
      <c r="AX69" s="560"/>
      <c r="AY69" s="560"/>
      <c r="AZ69" s="560"/>
      <c r="BA69" s="560"/>
      <c r="BB69" s="560"/>
      <c r="BC69" s="560"/>
      <c r="BD69" s="560"/>
      <c r="BE69" s="560"/>
      <c r="BF69" s="560"/>
      <c r="BG69" s="560"/>
      <c r="BH69" s="560"/>
      <c r="BI69" s="560"/>
      <c r="BJ69" s="560"/>
      <c r="BK69" s="560"/>
      <c r="BL69" s="560"/>
      <c r="BM69" s="560"/>
      <c r="BN69" s="560"/>
      <c r="BO69" s="560"/>
      <c r="BP69" s="560"/>
      <c r="BQ69" s="560"/>
      <c r="BR69" s="560"/>
      <c r="BS69" s="560"/>
      <c r="BT69" s="560"/>
      <c r="BU69" s="560"/>
      <c r="BV69" s="560"/>
      <c r="BW69" s="560"/>
      <c r="BX69" s="560"/>
      <c r="BY69" s="560"/>
      <c r="BZ69" s="560"/>
      <c r="CA69" s="560"/>
      <c r="CB69" s="560"/>
      <c r="CC69" s="560"/>
      <c r="CD69" s="560"/>
      <c r="CE69" s="560"/>
      <c r="CF69" s="560"/>
      <c r="CG69" s="560"/>
      <c r="CH69" s="560"/>
      <c r="CI69" s="560"/>
      <c r="CJ69" s="560"/>
      <c r="CK69" s="560"/>
      <c r="CL69" s="560"/>
      <c r="CM69" s="560"/>
      <c r="CN69" s="560"/>
      <c r="CO69" s="560"/>
      <c r="CP69" s="560"/>
      <c r="CQ69" s="560"/>
      <c r="CR69" s="560"/>
      <c r="CS69" s="560"/>
      <c r="CT69" s="560"/>
      <c r="CU69" s="560"/>
      <c r="CV69" s="560"/>
      <c r="CW69" s="560"/>
      <c r="CX69" s="560"/>
      <c r="CY69" s="560"/>
    </row>
    <row r="70" spans="1:103" s="561" customFormat="1">
      <c r="A70" s="560"/>
      <c r="B70" s="560"/>
      <c r="C70" s="560"/>
      <c r="D70" s="560"/>
      <c r="E70" s="560"/>
      <c r="F70" s="560"/>
      <c r="G70" s="560"/>
      <c r="H70" s="560"/>
      <c r="I70" s="560"/>
      <c r="J70" s="560"/>
      <c r="K70" s="560"/>
      <c r="L70" s="560"/>
      <c r="M70" s="560"/>
      <c r="N70" s="560"/>
      <c r="O70" s="560"/>
      <c r="P70" s="560"/>
      <c r="Q70" s="560"/>
      <c r="R70" s="560"/>
      <c r="S70" s="560"/>
      <c r="T70" s="560"/>
      <c r="U70" s="560"/>
      <c r="V70" s="560"/>
      <c r="W70" s="560"/>
      <c r="X70" s="560"/>
      <c r="Y70" s="560"/>
      <c r="Z70" s="560"/>
      <c r="AA70" s="560"/>
      <c r="AB70" s="560"/>
      <c r="AC70" s="560"/>
      <c r="AD70" s="560"/>
      <c r="AE70" s="560"/>
      <c r="AF70" s="560"/>
      <c r="AG70" s="560"/>
      <c r="AH70" s="560"/>
      <c r="AI70" s="560"/>
      <c r="AJ70" s="560"/>
      <c r="AK70" s="560"/>
      <c r="AL70" s="560"/>
      <c r="AM70" s="560"/>
      <c r="AN70" s="560"/>
      <c r="AO70" s="560"/>
      <c r="AP70" s="560"/>
      <c r="AQ70" s="560"/>
      <c r="AR70" s="560"/>
      <c r="AS70" s="560"/>
      <c r="AT70" s="560"/>
      <c r="AU70" s="560"/>
      <c r="AV70" s="560"/>
      <c r="AW70" s="560"/>
      <c r="AX70" s="560"/>
      <c r="AY70" s="560"/>
      <c r="AZ70" s="560"/>
      <c r="BA70" s="560"/>
      <c r="BB70" s="560"/>
      <c r="BC70" s="560"/>
      <c r="BD70" s="560"/>
      <c r="BE70" s="560"/>
      <c r="BF70" s="560"/>
      <c r="BG70" s="560"/>
      <c r="BH70" s="560"/>
      <c r="BI70" s="560"/>
      <c r="BJ70" s="560"/>
      <c r="BK70" s="560"/>
      <c r="BL70" s="560"/>
      <c r="BM70" s="560"/>
      <c r="BN70" s="560"/>
      <c r="BO70" s="560"/>
      <c r="BP70" s="560"/>
      <c r="BQ70" s="560"/>
      <c r="BR70" s="560"/>
      <c r="BS70" s="560"/>
      <c r="BT70" s="560"/>
      <c r="BU70" s="560"/>
      <c r="BV70" s="560"/>
      <c r="BW70" s="560"/>
      <c r="BX70" s="560"/>
      <c r="BY70" s="560"/>
      <c r="BZ70" s="560"/>
      <c r="CA70" s="560"/>
      <c r="CB70" s="560"/>
      <c r="CC70" s="560"/>
      <c r="CD70" s="560"/>
      <c r="CE70" s="560"/>
      <c r="CF70" s="560"/>
      <c r="CG70" s="560"/>
      <c r="CH70" s="560"/>
      <c r="CI70" s="560"/>
      <c r="CJ70" s="560"/>
      <c r="CK70" s="560"/>
      <c r="CL70" s="560"/>
      <c r="CM70" s="560"/>
      <c r="CN70" s="560"/>
      <c r="CO70" s="560"/>
      <c r="CP70" s="560"/>
      <c r="CQ70" s="560"/>
      <c r="CR70" s="560"/>
      <c r="CS70" s="560"/>
      <c r="CT70" s="560"/>
      <c r="CU70" s="560"/>
      <c r="CV70" s="560"/>
      <c r="CW70" s="560"/>
      <c r="CX70" s="560"/>
      <c r="CY70" s="560"/>
    </row>
    <row r="71" spans="1:103" s="561" customFormat="1">
      <c r="A71" s="560"/>
      <c r="B71" s="560"/>
      <c r="C71" s="560"/>
      <c r="D71" s="560"/>
      <c r="E71" s="560"/>
      <c r="F71" s="560"/>
      <c r="G71" s="560"/>
      <c r="H71" s="560"/>
      <c r="I71" s="560"/>
      <c r="J71" s="560"/>
      <c r="K71" s="560"/>
      <c r="L71" s="560"/>
      <c r="M71" s="560"/>
      <c r="N71" s="560"/>
      <c r="O71" s="560"/>
      <c r="P71" s="560"/>
      <c r="Q71" s="560"/>
      <c r="R71" s="560"/>
      <c r="S71" s="560"/>
      <c r="T71" s="560"/>
      <c r="U71" s="560"/>
      <c r="V71" s="560"/>
      <c r="W71" s="560"/>
      <c r="X71" s="560"/>
      <c r="Y71" s="560"/>
      <c r="Z71" s="560"/>
      <c r="AA71" s="560"/>
      <c r="AB71" s="560"/>
      <c r="AC71" s="560"/>
      <c r="AD71" s="560"/>
      <c r="AE71" s="560"/>
      <c r="AF71" s="560"/>
      <c r="AG71" s="560"/>
      <c r="AH71" s="560"/>
      <c r="AI71" s="560"/>
      <c r="AJ71" s="560"/>
      <c r="AK71" s="560"/>
      <c r="AL71" s="560"/>
      <c r="AM71" s="560"/>
      <c r="AN71" s="560"/>
      <c r="AO71" s="560"/>
      <c r="AP71" s="560"/>
      <c r="AQ71" s="560"/>
      <c r="AR71" s="560"/>
      <c r="AS71" s="560"/>
      <c r="AT71" s="560"/>
      <c r="AU71" s="560"/>
      <c r="AV71" s="560"/>
      <c r="AW71" s="560"/>
      <c r="AX71" s="560"/>
      <c r="AY71" s="560"/>
      <c r="AZ71" s="560"/>
      <c r="BA71" s="560"/>
      <c r="BB71" s="560"/>
      <c r="BC71" s="560"/>
      <c r="BD71" s="560"/>
      <c r="BE71" s="560"/>
      <c r="BF71" s="560"/>
      <c r="BG71" s="560"/>
      <c r="BH71" s="560"/>
      <c r="BI71" s="560"/>
      <c r="BJ71" s="560"/>
      <c r="BK71" s="560"/>
      <c r="BL71" s="560"/>
      <c r="BM71" s="560"/>
      <c r="BN71" s="560"/>
      <c r="BO71" s="560"/>
      <c r="BP71" s="560"/>
      <c r="BQ71" s="560"/>
      <c r="BR71" s="560"/>
      <c r="BS71" s="560"/>
      <c r="BT71" s="560"/>
      <c r="BU71" s="560"/>
      <c r="BV71" s="560"/>
      <c r="BW71" s="560"/>
      <c r="BX71" s="560"/>
      <c r="BY71" s="560"/>
      <c r="BZ71" s="560"/>
      <c r="CA71" s="560"/>
      <c r="CB71" s="560"/>
      <c r="CC71" s="560"/>
      <c r="CD71" s="560"/>
      <c r="CE71" s="560"/>
      <c r="CF71" s="560"/>
      <c r="CG71" s="560"/>
      <c r="CH71" s="560"/>
      <c r="CI71" s="560"/>
      <c r="CJ71" s="560"/>
      <c r="CK71" s="560"/>
      <c r="CL71" s="560"/>
      <c r="CM71" s="560"/>
      <c r="CN71" s="560"/>
      <c r="CO71" s="560"/>
      <c r="CP71" s="560"/>
      <c r="CQ71" s="560"/>
      <c r="CR71" s="560"/>
      <c r="CS71" s="560"/>
      <c r="CT71" s="560"/>
      <c r="CU71" s="560"/>
      <c r="CV71" s="560"/>
      <c r="CW71" s="560"/>
      <c r="CX71" s="560"/>
      <c r="CY71" s="560"/>
    </row>
    <row r="72" spans="1:103" s="561" customFormat="1">
      <c r="A72" s="560"/>
      <c r="B72" s="560"/>
      <c r="C72" s="560"/>
      <c r="D72" s="560"/>
      <c r="E72" s="560"/>
      <c r="F72" s="560"/>
      <c r="G72" s="560"/>
      <c r="H72" s="560"/>
      <c r="I72" s="560"/>
      <c r="J72" s="560"/>
      <c r="K72" s="560"/>
      <c r="L72" s="560"/>
      <c r="M72" s="560"/>
      <c r="N72" s="560"/>
      <c r="O72" s="560"/>
      <c r="P72" s="560"/>
      <c r="Q72" s="560"/>
      <c r="R72" s="560"/>
      <c r="S72" s="560"/>
      <c r="T72" s="560"/>
      <c r="U72" s="560"/>
      <c r="V72" s="560"/>
      <c r="W72" s="560"/>
      <c r="X72" s="560"/>
      <c r="Y72" s="560"/>
      <c r="Z72" s="560"/>
      <c r="AA72" s="560"/>
      <c r="AB72" s="560"/>
      <c r="AC72" s="560"/>
      <c r="AD72" s="560"/>
      <c r="AE72" s="560"/>
      <c r="AF72" s="560"/>
      <c r="AG72" s="560"/>
      <c r="AH72" s="560"/>
      <c r="AI72" s="560"/>
      <c r="AJ72" s="560"/>
      <c r="AK72" s="560"/>
      <c r="AL72" s="560"/>
      <c r="AM72" s="560"/>
      <c r="AN72" s="560"/>
      <c r="AO72" s="560"/>
      <c r="AP72" s="560"/>
      <c r="AQ72" s="560"/>
      <c r="AR72" s="560"/>
      <c r="AS72" s="560"/>
      <c r="AT72" s="560"/>
      <c r="AU72" s="560"/>
      <c r="AV72" s="560"/>
      <c r="AW72" s="560"/>
      <c r="AX72" s="560"/>
      <c r="AY72" s="560"/>
      <c r="AZ72" s="560"/>
      <c r="BA72" s="560"/>
      <c r="BB72" s="560"/>
      <c r="BC72" s="560"/>
      <c r="BD72" s="560"/>
      <c r="BE72" s="560"/>
      <c r="BF72" s="560"/>
      <c r="BG72" s="560"/>
      <c r="BH72" s="560"/>
      <c r="BI72" s="560"/>
      <c r="BJ72" s="560"/>
      <c r="BK72" s="560"/>
      <c r="BL72" s="560"/>
      <c r="BM72" s="560"/>
      <c r="BN72" s="560"/>
      <c r="BO72" s="560"/>
      <c r="BP72" s="560"/>
      <c r="BQ72" s="560"/>
      <c r="BR72" s="560"/>
      <c r="BS72" s="560"/>
      <c r="BT72" s="560"/>
      <c r="BU72" s="560"/>
      <c r="BV72" s="560"/>
      <c r="BW72" s="560"/>
      <c r="BX72" s="560"/>
      <c r="BY72" s="560"/>
      <c r="BZ72" s="560"/>
      <c r="CA72" s="560"/>
      <c r="CB72" s="560"/>
      <c r="CC72" s="560"/>
      <c r="CD72" s="560"/>
      <c r="CE72" s="560"/>
      <c r="CF72" s="560"/>
      <c r="CG72" s="560"/>
      <c r="CH72" s="560"/>
      <c r="CI72" s="560"/>
      <c r="CJ72" s="560"/>
      <c r="CK72" s="560"/>
      <c r="CL72" s="560"/>
      <c r="CM72" s="560"/>
      <c r="CN72" s="560"/>
      <c r="CO72" s="560"/>
      <c r="CP72" s="560"/>
      <c r="CQ72" s="560"/>
      <c r="CR72" s="560"/>
      <c r="CS72" s="560"/>
      <c r="CT72" s="560"/>
      <c r="CU72" s="560"/>
      <c r="CV72" s="560"/>
      <c r="CW72" s="560"/>
      <c r="CX72" s="560"/>
      <c r="CY72" s="560"/>
    </row>
    <row r="73" spans="1:103" s="561" customFormat="1">
      <c r="A73" s="560"/>
      <c r="B73" s="560"/>
      <c r="C73" s="560"/>
      <c r="D73" s="560"/>
      <c r="E73" s="560"/>
      <c r="F73" s="560"/>
      <c r="G73" s="560"/>
      <c r="H73" s="560"/>
      <c r="I73" s="560"/>
      <c r="J73" s="560"/>
      <c r="K73" s="560"/>
      <c r="L73" s="560"/>
      <c r="M73" s="560"/>
      <c r="N73" s="560"/>
      <c r="O73" s="560"/>
      <c r="P73" s="560"/>
      <c r="Q73" s="560"/>
      <c r="R73" s="560"/>
      <c r="S73" s="560"/>
      <c r="T73" s="560"/>
      <c r="U73" s="560"/>
      <c r="V73" s="560"/>
      <c r="W73" s="560"/>
      <c r="X73" s="560"/>
      <c r="Y73" s="560"/>
      <c r="Z73" s="560"/>
      <c r="AA73" s="560"/>
      <c r="AB73" s="560"/>
      <c r="AC73" s="560"/>
      <c r="AD73" s="560"/>
      <c r="AE73" s="560"/>
      <c r="AF73" s="560"/>
      <c r="AG73" s="560"/>
      <c r="AH73" s="560"/>
      <c r="AI73" s="560"/>
      <c r="AJ73" s="560"/>
      <c r="AK73" s="560"/>
      <c r="AL73" s="560"/>
      <c r="AM73" s="560"/>
      <c r="AN73" s="560"/>
      <c r="AO73" s="560"/>
      <c r="AP73" s="560"/>
      <c r="AQ73" s="560"/>
      <c r="AR73" s="560"/>
      <c r="AS73" s="560"/>
      <c r="AT73" s="560"/>
      <c r="AU73" s="560"/>
      <c r="AV73" s="560"/>
      <c r="AW73" s="560"/>
      <c r="AX73" s="560"/>
      <c r="AY73" s="560"/>
      <c r="AZ73" s="560"/>
      <c r="BA73" s="560"/>
      <c r="BB73" s="560"/>
      <c r="BC73" s="560"/>
      <c r="BD73" s="560"/>
      <c r="BE73" s="560"/>
      <c r="BF73" s="560"/>
      <c r="BG73" s="560"/>
      <c r="BH73" s="560"/>
      <c r="BI73" s="560"/>
      <c r="BJ73" s="560"/>
      <c r="BK73" s="560"/>
      <c r="BL73" s="560"/>
      <c r="BM73" s="560"/>
      <c r="BN73" s="560"/>
      <c r="BO73" s="560"/>
      <c r="BP73" s="560"/>
      <c r="BQ73" s="560"/>
      <c r="BR73" s="560"/>
      <c r="BS73" s="560"/>
      <c r="BT73" s="560"/>
      <c r="BU73" s="560"/>
      <c r="BV73" s="560"/>
      <c r="BW73" s="560"/>
      <c r="BX73" s="560"/>
      <c r="BY73" s="560"/>
      <c r="BZ73" s="560"/>
      <c r="CA73" s="560"/>
      <c r="CB73" s="560"/>
      <c r="CC73" s="560"/>
      <c r="CD73" s="560"/>
      <c r="CE73" s="560"/>
      <c r="CF73" s="560"/>
      <c r="CG73" s="560"/>
      <c r="CH73" s="560"/>
      <c r="CI73" s="560"/>
      <c r="CJ73" s="560"/>
      <c r="CK73" s="560"/>
      <c r="CL73" s="560"/>
      <c r="CM73" s="560"/>
      <c r="CN73" s="560"/>
      <c r="CO73" s="560"/>
      <c r="CP73" s="560"/>
      <c r="CQ73" s="560"/>
      <c r="CR73" s="560"/>
      <c r="CS73" s="560"/>
      <c r="CT73" s="560"/>
      <c r="CU73" s="560"/>
      <c r="CV73" s="560"/>
      <c r="CW73" s="560"/>
      <c r="CX73" s="560"/>
      <c r="CY73" s="560"/>
    </row>
    <row r="74" spans="1:103" s="561" customFormat="1">
      <c r="A74" s="560"/>
      <c r="B74" s="560"/>
      <c r="C74" s="560"/>
      <c r="D74" s="560"/>
      <c r="E74" s="560"/>
      <c r="F74" s="560"/>
      <c r="G74" s="560"/>
      <c r="H74" s="560"/>
      <c r="I74" s="560"/>
      <c r="J74" s="560"/>
      <c r="K74" s="560"/>
      <c r="L74" s="560"/>
      <c r="M74" s="560"/>
      <c r="N74" s="560"/>
      <c r="O74" s="560"/>
      <c r="P74" s="560"/>
      <c r="Q74" s="560"/>
      <c r="R74" s="560"/>
      <c r="S74" s="560"/>
      <c r="T74" s="560"/>
      <c r="U74" s="560"/>
      <c r="V74" s="560"/>
      <c r="W74" s="560"/>
      <c r="X74" s="560"/>
      <c r="Y74" s="560"/>
      <c r="Z74" s="560"/>
      <c r="AA74" s="560"/>
      <c r="AB74" s="560"/>
      <c r="AC74" s="560"/>
      <c r="AD74" s="560"/>
      <c r="AE74" s="560"/>
      <c r="AF74" s="560"/>
      <c r="AG74" s="560"/>
      <c r="AH74" s="560"/>
      <c r="AI74" s="560"/>
      <c r="AJ74" s="560"/>
      <c r="AK74" s="560"/>
      <c r="AL74" s="560"/>
      <c r="AM74" s="560"/>
      <c r="AN74" s="560"/>
      <c r="AO74" s="560"/>
      <c r="AP74" s="560"/>
      <c r="AQ74" s="560"/>
      <c r="AR74" s="560"/>
      <c r="AS74" s="560"/>
      <c r="AT74" s="560"/>
      <c r="AU74" s="560"/>
      <c r="AV74" s="560"/>
      <c r="AW74" s="560"/>
      <c r="AX74" s="560"/>
      <c r="AY74" s="560"/>
      <c r="AZ74" s="560"/>
      <c r="BA74" s="560"/>
      <c r="BB74" s="560"/>
      <c r="BC74" s="560"/>
      <c r="BD74" s="560"/>
      <c r="BE74" s="560"/>
      <c r="BF74" s="560"/>
      <c r="BG74" s="560"/>
      <c r="BH74" s="560"/>
      <c r="BI74" s="560"/>
      <c r="BJ74" s="560"/>
      <c r="BK74" s="560"/>
      <c r="BL74" s="560"/>
      <c r="BM74" s="560"/>
      <c r="BN74" s="560"/>
      <c r="BO74" s="560"/>
      <c r="BP74" s="560"/>
      <c r="BQ74" s="560"/>
      <c r="BR74" s="560"/>
      <c r="BS74" s="560"/>
      <c r="BT74" s="560"/>
      <c r="BU74" s="560"/>
      <c r="BV74" s="560"/>
      <c r="BW74" s="560"/>
      <c r="BX74" s="560"/>
      <c r="BY74" s="560"/>
      <c r="BZ74" s="560"/>
      <c r="CA74" s="560"/>
      <c r="CB74" s="560"/>
      <c r="CC74" s="560"/>
      <c r="CD74" s="560"/>
      <c r="CE74" s="560"/>
      <c r="CF74" s="560"/>
      <c r="CG74" s="560"/>
      <c r="CH74" s="560"/>
      <c r="CI74" s="560"/>
      <c r="CJ74" s="560"/>
      <c r="CK74" s="560"/>
      <c r="CL74" s="560"/>
      <c r="CM74" s="560"/>
      <c r="CN74" s="560"/>
      <c r="CO74" s="560"/>
      <c r="CP74" s="560"/>
      <c r="CQ74" s="560"/>
      <c r="CR74" s="560"/>
      <c r="CS74" s="560"/>
      <c r="CT74" s="560"/>
      <c r="CU74" s="560"/>
      <c r="CV74" s="560"/>
      <c r="CW74" s="560"/>
      <c r="CX74" s="560"/>
      <c r="CY74" s="560"/>
    </row>
    <row r="75" spans="1:103" s="561" customFormat="1">
      <c r="A75" s="560"/>
      <c r="B75" s="560"/>
      <c r="C75" s="560"/>
      <c r="D75" s="560"/>
      <c r="E75" s="560"/>
      <c r="F75" s="560"/>
      <c r="G75" s="560"/>
      <c r="H75" s="560"/>
      <c r="I75" s="560"/>
      <c r="J75" s="560"/>
      <c r="K75" s="560"/>
      <c r="L75" s="560"/>
      <c r="M75" s="560"/>
      <c r="N75" s="560"/>
      <c r="O75" s="560"/>
      <c r="P75" s="560"/>
      <c r="Q75" s="560"/>
      <c r="R75" s="560"/>
      <c r="S75" s="560"/>
      <c r="T75" s="560"/>
      <c r="U75" s="560"/>
      <c r="V75" s="560"/>
      <c r="W75" s="560"/>
      <c r="X75" s="560"/>
      <c r="Y75" s="560"/>
      <c r="Z75" s="560"/>
      <c r="AA75" s="560"/>
      <c r="AB75" s="560"/>
      <c r="AC75" s="560"/>
      <c r="AD75" s="560"/>
      <c r="AE75" s="560"/>
      <c r="AF75" s="560"/>
      <c r="AG75" s="560"/>
      <c r="AH75" s="560"/>
      <c r="AI75" s="560"/>
      <c r="AJ75" s="560"/>
      <c r="AK75" s="560"/>
      <c r="AL75" s="560"/>
      <c r="AM75" s="560"/>
      <c r="AN75" s="560"/>
      <c r="AO75" s="560"/>
      <c r="AP75" s="560"/>
      <c r="AQ75" s="560"/>
      <c r="AR75" s="560"/>
      <c r="AS75" s="560"/>
      <c r="AT75" s="560"/>
      <c r="AU75" s="560"/>
      <c r="AV75" s="560"/>
      <c r="AW75" s="560"/>
      <c r="AX75" s="560"/>
      <c r="AY75" s="560"/>
      <c r="AZ75" s="560"/>
      <c r="BA75" s="560"/>
      <c r="BB75" s="560"/>
      <c r="BC75" s="560"/>
      <c r="BD75" s="560"/>
      <c r="BE75" s="560"/>
      <c r="BF75" s="560"/>
      <c r="BG75" s="560"/>
      <c r="BH75" s="560"/>
      <c r="BI75" s="560"/>
      <c r="BJ75" s="560"/>
      <c r="BK75" s="560"/>
      <c r="BL75" s="560"/>
      <c r="BM75" s="560"/>
      <c r="BN75" s="560"/>
      <c r="BO75" s="560"/>
      <c r="BP75" s="560"/>
      <c r="BQ75" s="560"/>
      <c r="BR75" s="560"/>
      <c r="BS75" s="560"/>
      <c r="BT75" s="560"/>
      <c r="BU75" s="560"/>
      <c r="BV75" s="560"/>
      <c r="BW75" s="560"/>
      <c r="BX75" s="560"/>
      <c r="BY75" s="560"/>
      <c r="BZ75" s="560"/>
      <c r="CA75" s="560"/>
      <c r="CB75" s="560"/>
      <c r="CC75" s="560"/>
      <c r="CD75" s="560"/>
      <c r="CE75" s="560"/>
      <c r="CF75" s="560"/>
      <c r="CG75" s="560"/>
      <c r="CH75" s="560"/>
      <c r="CI75" s="560"/>
      <c r="CJ75" s="560"/>
      <c r="CK75" s="560"/>
      <c r="CL75" s="560"/>
      <c r="CM75" s="560"/>
      <c r="CN75" s="560"/>
      <c r="CO75" s="560"/>
      <c r="CP75" s="560"/>
      <c r="CQ75" s="560"/>
      <c r="CR75" s="560"/>
      <c r="CS75" s="560"/>
      <c r="CT75" s="560"/>
      <c r="CU75" s="560"/>
      <c r="CV75" s="560"/>
      <c r="CW75" s="560"/>
      <c r="CX75" s="560"/>
      <c r="CY75" s="560"/>
    </row>
    <row r="76" spans="1:103" s="561" customFormat="1">
      <c r="A76" s="560"/>
      <c r="B76" s="560"/>
      <c r="C76" s="560"/>
      <c r="D76" s="560"/>
      <c r="E76" s="560"/>
      <c r="F76" s="560"/>
      <c r="G76" s="560"/>
      <c r="H76" s="560"/>
      <c r="I76" s="560"/>
      <c r="J76" s="560"/>
      <c r="K76" s="560"/>
      <c r="L76" s="560"/>
      <c r="M76" s="560"/>
      <c r="N76" s="560"/>
      <c r="O76" s="560"/>
      <c r="P76" s="560"/>
      <c r="Q76" s="560"/>
      <c r="R76" s="560"/>
      <c r="S76" s="560"/>
      <c r="T76" s="560"/>
      <c r="U76" s="560"/>
      <c r="V76" s="560"/>
      <c r="W76" s="560"/>
      <c r="X76" s="560"/>
      <c r="Y76" s="560"/>
      <c r="Z76" s="560"/>
      <c r="AA76" s="560"/>
      <c r="AB76" s="560"/>
      <c r="AC76" s="560"/>
      <c r="AD76" s="560"/>
      <c r="AE76" s="560"/>
      <c r="AF76" s="560"/>
      <c r="AG76" s="560"/>
      <c r="AH76" s="560"/>
      <c r="AI76" s="560"/>
      <c r="AJ76" s="560"/>
      <c r="AK76" s="560"/>
      <c r="AL76" s="560"/>
      <c r="AM76" s="560"/>
      <c r="AN76" s="560"/>
      <c r="AO76" s="560"/>
      <c r="AP76" s="560"/>
      <c r="AQ76" s="560"/>
      <c r="AR76" s="560"/>
      <c r="AS76" s="560"/>
      <c r="AT76" s="560"/>
      <c r="AU76" s="560"/>
      <c r="AV76" s="560"/>
      <c r="AW76" s="560"/>
      <c r="AX76" s="560"/>
      <c r="AY76" s="560"/>
      <c r="AZ76" s="560"/>
      <c r="BA76" s="560"/>
      <c r="BB76" s="560"/>
      <c r="BC76" s="560"/>
      <c r="BD76" s="560"/>
      <c r="BE76" s="560"/>
      <c r="BF76" s="560"/>
      <c r="BG76" s="560"/>
      <c r="BH76" s="560"/>
      <c r="BI76" s="560"/>
      <c r="BJ76" s="560"/>
      <c r="BK76" s="560"/>
      <c r="BL76" s="560"/>
      <c r="BM76" s="560"/>
      <c r="BN76" s="560"/>
      <c r="BO76" s="560"/>
      <c r="BP76" s="560"/>
      <c r="BQ76" s="560"/>
      <c r="BR76" s="560"/>
      <c r="BS76" s="560"/>
      <c r="BT76" s="560"/>
      <c r="BU76" s="560"/>
      <c r="BV76" s="560"/>
      <c r="BW76" s="560"/>
      <c r="BX76" s="560"/>
      <c r="BY76" s="560"/>
      <c r="BZ76" s="560"/>
      <c r="CA76" s="560"/>
      <c r="CB76" s="560"/>
      <c r="CC76" s="560"/>
      <c r="CD76" s="560"/>
      <c r="CE76" s="560"/>
      <c r="CF76" s="560"/>
      <c r="CG76" s="560"/>
      <c r="CH76" s="560"/>
      <c r="CI76" s="560"/>
      <c r="CJ76" s="560"/>
      <c r="CK76" s="560"/>
      <c r="CL76" s="560"/>
      <c r="CM76" s="560"/>
      <c r="CN76" s="560"/>
      <c r="CO76" s="560"/>
      <c r="CP76" s="560"/>
      <c r="CQ76" s="560"/>
      <c r="CR76" s="560"/>
      <c r="CS76" s="560"/>
      <c r="CT76" s="560"/>
      <c r="CU76" s="560"/>
      <c r="CV76" s="560"/>
      <c r="CW76" s="560"/>
      <c r="CX76" s="560"/>
      <c r="CY76" s="560"/>
    </row>
    <row r="77" spans="1:103" s="561" customFormat="1">
      <c r="A77" s="560"/>
      <c r="B77" s="560"/>
      <c r="C77" s="560"/>
      <c r="D77" s="560"/>
      <c r="E77" s="560"/>
      <c r="F77" s="560"/>
      <c r="G77" s="560"/>
      <c r="H77" s="560"/>
      <c r="I77" s="560"/>
      <c r="J77" s="560"/>
      <c r="K77" s="560"/>
      <c r="L77" s="560"/>
      <c r="M77" s="560"/>
      <c r="N77" s="560"/>
      <c r="O77" s="560"/>
      <c r="P77" s="560"/>
      <c r="Q77" s="560"/>
      <c r="R77" s="560"/>
      <c r="S77" s="560"/>
      <c r="T77" s="560"/>
      <c r="U77" s="560"/>
      <c r="V77" s="560"/>
      <c r="W77" s="560"/>
      <c r="X77" s="560"/>
      <c r="Y77" s="560"/>
      <c r="Z77" s="560"/>
      <c r="AA77" s="560"/>
      <c r="AB77" s="560"/>
      <c r="AC77" s="560"/>
      <c r="AD77" s="560"/>
      <c r="AE77" s="560"/>
      <c r="AF77" s="560"/>
      <c r="AG77" s="560"/>
      <c r="AH77" s="560"/>
      <c r="AI77" s="560"/>
      <c r="AJ77" s="560"/>
      <c r="AK77" s="560"/>
      <c r="AL77" s="560"/>
      <c r="AM77" s="560"/>
      <c r="AN77" s="560"/>
      <c r="AO77" s="560"/>
      <c r="AP77" s="560"/>
      <c r="AQ77" s="560"/>
      <c r="AR77" s="560"/>
      <c r="AS77" s="560"/>
      <c r="AT77" s="560"/>
      <c r="AU77" s="560"/>
      <c r="AV77" s="560"/>
      <c r="AW77" s="560"/>
      <c r="AX77" s="560"/>
      <c r="AY77" s="560"/>
      <c r="AZ77" s="560"/>
      <c r="BA77" s="560"/>
      <c r="BB77" s="560"/>
      <c r="BC77" s="560"/>
      <c r="BD77" s="560"/>
      <c r="BE77" s="560"/>
      <c r="BF77" s="560"/>
      <c r="BG77" s="560"/>
      <c r="BH77" s="560"/>
      <c r="BI77" s="560"/>
      <c r="BJ77" s="560"/>
      <c r="BK77" s="560"/>
      <c r="BL77" s="560"/>
      <c r="BM77" s="560"/>
      <c r="BN77" s="560"/>
      <c r="BO77" s="560"/>
      <c r="BP77" s="560"/>
      <c r="BQ77" s="560"/>
      <c r="BR77" s="560"/>
      <c r="BS77" s="560"/>
      <c r="BT77" s="560"/>
      <c r="BU77" s="560"/>
      <c r="BV77" s="560"/>
      <c r="BW77" s="560"/>
      <c r="BX77" s="560"/>
      <c r="BY77" s="560"/>
      <c r="BZ77" s="560"/>
      <c r="CA77" s="560"/>
      <c r="CB77" s="560"/>
      <c r="CC77" s="560"/>
      <c r="CD77" s="560"/>
      <c r="CE77" s="560"/>
      <c r="CF77" s="560"/>
      <c r="CG77" s="560"/>
      <c r="CH77" s="560"/>
      <c r="CI77" s="560"/>
      <c r="CJ77" s="560"/>
      <c r="CK77" s="560"/>
      <c r="CL77" s="560"/>
      <c r="CM77" s="560"/>
      <c r="CN77" s="560"/>
      <c r="CO77" s="560"/>
      <c r="CP77" s="560"/>
      <c r="CQ77" s="560"/>
      <c r="CR77" s="560"/>
      <c r="CS77" s="560"/>
      <c r="CT77" s="560"/>
      <c r="CU77" s="560"/>
      <c r="CV77" s="560"/>
      <c r="CW77" s="560"/>
      <c r="CX77" s="560"/>
      <c r="CY77" s="560"/>
    </row>
    <row r="78" spans="1:103" s="561" customFormat="1">
      <c r="A78" s="560"/>
      <c r="B78" s="560"/>
      <c r="C78" s="560"/>
      <c r="D78" s="560"/>
      <c r="E78" s="560"/>
      <c r="F78" s="560"/>
      <c r="G78" s="560"/>
      <c r="H78" s="560"/>
      <c r="I78" s="560"/>
      <c r="J78" s="560"/>
      <c r="K78" s="560"/>
      <c r="L78" s="560"/>
      <c r="M78" s="560"/>
      <c r="N78" s="560"/>
      <c r="O78" s="560"/>
      <c r="P78" s="560"/>
      <c r="Q78" s="560"/>
      <c r="R78" s="560"/>
      <c r="S78" s="560"/>
      <c r="T78" s="560"/>
      <c r="U78" s="560"/>
      <c r="V78" s="560"/>
      <c r="W78" s="560"/>
      <c r="X78" s="560"/>
      <c r="Y78" s="560"/>
      <c r="Z78" s="560"/>
      <c r="AA78" s="560"/>
      <c r="AB78" s="560"/>
      <c r="AC78" s="560"/>
      <c r="AD78" s="560"/>
      <c r="AE78" s="560"/>
      <c r="AF78" s="560"/>
      <c r="AG78" s="560"/>
      <c r="AH78" s="560"/>
      <c r="AI78" s="560"/>
      <c r="AJ78" s="560"/>
      <c r="AK78" s="560"/>
      <c r="AL78" s="560"/>
      <c r="AM78" s="560"/>
      <c r="AN78" s="560"/>
      <c r="AO78" s="560"/>
      <c r="AP78" s="560"/>
      <c r="AQ78" s="560"/>
      <c r="AR78" s="560"/>
      <c r="AS78" s="560"/>
      <c r="AT78" s="560"/>
      <c r="AU78" s="560"/>
      <c r="AV78" s="560"/>
      <c r="AW78" s="560"/>
      <c r="AX78" s="560"/>
      <c r="AY78" s="560"/>
      <c r="AZ78" s="560"/>
      <c r="BA78" s="560"/>
      <c r="BB78" s="560"/>
      <c r="BC78" s="560"/>
      <c r="BD78" s="560"/>
      <c r="BE78" s="560"/>
      <c r="BF78" s="560"/>
      <c r="BG78" s="560"/>
      <c r="BH78" s="560"/>
      <c r="BI78" s="560"/>
      <c r="BJ78" s="560"/>
      <c r="BK78" s="560"/>
      <c r="BL78" s="560"/>
      <c r="BM78" s="560"/>
      <c r="BN78" s="560"/>
      <c r="BO78" s="560"/>
      <c r="BP78" s="560"/>
      <c r="BQ78" s="560"/>
      <c r="BR78" s="560"/>
      <c r="BS78" s="560"/>
      <c r="BT78" s="560"/>
      <c r="BU78" s="560"/>
      <c r="BV78" s="560"/>
      <c r="BW78" s="560"/>
      <c r="BX78" s="560"/>
      <c r="BY78" s="560"/>
      <c r="BZ78" s="560"/>
      <c r="CA78" s="560"/>
      <c r="CB78" s="560"/>
      <c r="CC78" s="560"/>
      <c r="CD78" s="560"/>
      <c r="CE78" s="560"/>
      <c r="CF78" s="560"/>
      <c r="CG78" s="560"/>
      <c r="CH78" s="560"/>
      <c r="CI78" s="560"/>
      <c r="CJ78" s="560"/>
      <c r="CK78" s="560"/>
      <c r="CL78" s="560"/>
      <c r="CM78" s="560"/>
      <c r="CN78" s="560"/>
      <c r="CO78" s="560"/>
      <c r="CP78" s="560"/>
      <c r="CQ78" s="560"/>
      <c r="CR78" s="560"/>
      <c r="CS78" s="560"/>
      <c r="CT78" s="560"/>
      <c r="CU78" s="560"/>
      <c r="CV78" s="560"/>
      <c r="CW78" s="560"/>
      <c r="CX78" s="560"/>
      <c r="CY78" s="560"/>
    </row>
    <row r="79" spans="1:103" s="561" customFormat="1">
      <c r="A79" s="560"/>
      <c r="B79" s="560"/>
      <c r="C79" s="560"/>
      <c r="D79" s="560"/>
      <c r="E79" s="560"/>
      <c r="F79" s="560"/>
      <c r="G79" s="560"/>
      <c r="H79" s="560"/>
      <c r="I79" s="560"/>
      <c r="J79" s="560"/>
      <c r="K79" s="560"/>
      <c r="L79" s="560"/>
      <c r="M79" s="560"/>
      <c r="N79" s="560"/>
      <c r="O79" s="560"/>
      <c r="P79" s="560"/>
      <c r="Q79" s="560"/>
      <c r="R79" s="560"/>
      <c r="S79" s="560"/>
      <c r="T79" s="560"/>
      <c r="U79" s="560"/>
      <c r="V79" s="560"/>
      <c r="W79" s="560"/>
      <c r="X79" s="560"/>
      <c r="Y79" s="560"/>
      <c r="Z79" s="560"/>
      <c r="AA79" s="560"/>
      <c r="AB79" s="560"/>
      <c r="AC79" s="560"/>
      <c r="AD79" s="560"/>
      <c r="AE79" s="560"/>
      <c r="AF79" s="560"/>
      <c r="AG79" s="560"/>
      <c r="AH79" s="560"/>
      <c r="AI79" s="560"/>
      <c r="AJ79" s="560"/>
      <c r="AK79" s="560"/>
      <c r="AL79" s="560"/>
      <c r="AM79" s="560"/>
      <c r="AN79" s="560"/>
      <c r="AO79" s="560"/>
      <c r="AP79" s="560"/>
      <c r="AQ79" s="560"/>
      <c r="AR79" s="560"/>
      <c r="AS79" s="560"/>
      <c r="AT79" s="560"/>
      <c r="AU79" s="560"/>
      <c r="AV79" s="560"/>
      <c r="AW79" s="560"/>
      <c r="AX79" s="560"/>
      <c r="AY79" s="560"/>
      <c r="AZ79" s="560"/>
      <c r="BA79" s="560"/>
      <c r="BB79" s="560"/>
      <c r="BC79" s="560"/>
      <c r="BD79" s="560"/>
      <c r="BE79" s="560"/>
      <c r="BF79" s="560"/>
      <c r="BG79" s="560"/>
      <c r="BH79" s="560"/>
      <c r="BI79" s="560"/>
      <c r="BJ79" s="560"/>
      <c r="BK79" s="560"/>
      <c r="BL79" s="560"/>
      <c r="BM79" s="560"/>
      <c r="BN79" s="560"/>
      <c r="BO79" s="560"/>
      <c r="BP79" s="560"/>
      <c r="BQ79" s="560"/>
      <c r="BR79" s="560"/>
      <c r="BS79" s="560"/>
      <c r="BT79" s="560"/>
      <c r="BU79" s="560"/>
      <c r="BV79" s="560"/>
      <c r="BW79" s="560"/>
      <c r="BX79" s="560"/>
      <c r="BY79" s="560"/>
      <c r="BZ79" s="560"/>
      <c r="CA79" s="560"/>
      <c r="CB79" s="560"/>
      <c r="CC79" s="560"/>
      <c r="CD79" s="560"/>
      <c r="CE79" s="560"/>
      <c r="CF79" s="560"/>
      <c r="CG79" s="560"/>
      <c r="CH79" s="560"/>
      <c r="CI79" s="560"/>
      <c r="CJ79" s="560"/>
      <c r="CK79" s="560"/>
      <c r="CL79" s="560"/>
      <c r="CM79" s="560"/>
      <c r="CN79" s="560"/>
      <c r="CO79" s="560"/>
      <c r="CP79" s="560"/>
      <c r="CQ79" s="560"/>
      <c r="CR79" s="560"/>
      <c r="CS79" s="560"/>
      <c r="CT79" s="560"/>
      <c r="CU79" s="560"/>
      <c r="CV79" s="560"/>
      <c r="CW79" s="560"/>
      <c r="CX79" s="560"/>
      <c r="CY79" s="560"/>
    </row>
    <row r="80" spans="1:103" s="561" customFormat="1">
      <c r="A80" s="560"/>
      <c r="B80" s="560"/>
      <c r="C80" s="560"/>
      <c r="D80" s="560"/>
      <c r="E80" s="560"/>
      <c r="F80" s="560"/>
      <c r="G80" s="560"/>
      <c r="H80" s="560"/>
      <c r="I80" s="560"/>
      <c r="J80" s="560"/>
      <c r="K80" s="560"/>
      <c r="L80" s="560"/>
      <c r="M80" s="560"/>
      <c r="N80" s="560"/>
      <c r="O80" s="560"/>
      <c r="P80" s="560"/>
      <c r="Q80" s="560"/>
      <c r="R80" s="560"/>
      <c r="S80" s="560"/>
      <c r="T80" s="560"/>
      <c r="U80" s="560"/>
      <c r="V80" s="560"/>
      <c r="W80" s="560"/>
      <c r="X80" s="560"/>
      <c r="Y80" s="560"/>
      <c r="Z80" s="560"/>
      <c r="AA80" s="560"/>
      <c r="AB80" s="560"/>
      <c r="AC80" s="560"/>
      <c r="AD80" s="560"/>
      <c r="AE80" s="560"/>
      <c r="AF80" s="560"/>
      <c r="AG80" s="560"/>
      <c r="AH80" s="560"/>
      <c r="AI80" s="560"/>
      <c r="AJ80" s="560"/>
      <c r="AK80" s="560"/>
      <c r="AL80" s="560"/>
      <c r="AM80" s="560"/>
      <c r="AN80" s="560"/>
      <c r="AO80" s="560"/>
      <c r="AP80" s="560"/>
      <c r="AQ80" s="560"/>
      <c r="AR80" s="560"/>
      <c r="AS80" s="560"/>
      <c r="AT80" s="560"/>
      <c r="AU80" s="560"/>
      <c r="AV80" s="560"/>
      <c r="AW80" s="560"/>
      <c r="AX80" s="560"/>
      <c r="AY80" s="560"/>
      <c r="AZ80" s="560"/>
      <c r="BA80" s="560"/>
      <c r="BB80" s="560"/>
      <c r="BC80" s="560"/>
      <c r="BD80" s="560"/>
      <c r="BE80" s="560"/>
      <c r="BF80" s="560"/>
      <c r="BG80" s="560"/>
      <c r="BH80" s="560"/>
      <c r="BI80" s="560"/>
      <c r="BJ80" s="560"/>
      <c r="BK80" s="560"/>
      <c r="BL80" s="560"/>
      <c r="BM80" s="560"/>
      <c r="BN80" s="560"/>
      <c r="BO80" s="560"/>
      <c r="BP80" s="560"/>
      <c r="BQ80" s="560"/>
      <c r="BR80" s="560"/>
      <c r="BS80" s="560"/>
      <c r="BT80" s="560"/>
      <c r="BU80" s="560"/>
      <c r="BV80" s="560"/>
      <c r="BW80" s="560"/>
      <c r="BX80" s="560"/>
      <c r="BY80" s="560"/>
      <c r="BZ80" s="560"/>
      <c r="CA80" s="560"/>
      <c r="CB80" s="560"/>
      <c r="CC80" s="560"/>
      <c r="CD80" s="560"/>
      <c r="CE80" s="560"/>
      <c r="CF80" s="560"/>
      <c r="CG80" s="560"/>
      <c r="CH80" s="560"/>
      <c r="CI80" s="560"/>
      <c r="CJ80" s="560"/>
      <c r="CK80" s="560"/>
      <c r="CL80" s="560"/>
      <c r="CM80" s="560"/>
      <c r="CN80" s="560"/>
      <c r="CO80" s="560"/>
      <c r="CP80" s="560"/>
      <c r="CQ80" s="560"/>
      <c r="CR80" s="560"/>
      <c r="CS80" s="560"/>
      <c r="CT80" s="560"/>
      <c r="CU80" s="560"/>
      <c r="CV80" s="560"/>
      <c r="CW80" s="560"/>
      <c r="CX80" s="560"/>
      <c r="CY80" s="560"/>
    </row>
    <row r="81" spans="1:103" s="561" customFormat="1">
      <c r="A81" s="560"/>
      <c r="B81" s="560"/>
      <c r="C81" s="560"/>
      <c r="D81" s="560"/>
      <c r="E81" s="560"/>
      <c r="F81" s="560"/>
      <c r="G81" s="560"/>
      <c r="H81" s="560"/>
      <c r="I81" s="560"/>
      <c r="J81" s="560"/>
      <c r="K81" s="560"/>
      <c r="L81" s="560"/>
      <c r="M81" s="560"/>
      <c r="N81" s="560"/>
      <c r="O81" s="560"/>
      <c r="P81" s="560"/>
      <c r="Q81" s="560"/>
      <c r="R81" s="560"/>
      <c r="S81" s="560"/>
      <c r="T81" s="560"/>
      <c r="U81" s="560"/>
      <c r="V81" s="560"/>
      <c r="W81" s="560"/>
      <c r="X81" s="560"/>
      <c r="Y81" s="560"/>
      <c r="Z81" s="560"/>
      <c r="AA81" s="560"/>
      <c r="AB81" s="560"/>
      <c r="AC81" s="560"/>
      <c r="AD81" s="560"/>
      <c r="AE81" s="560"/>
      <c r="AF81" s="560"/>
      <c r="AG81" s="560"/>
      <c r="AH81" s="560"/>
      <c r="AI81" s="560"/>
      <c r="AJ81" s="560"/>
      <c r="AK81" s="560"/>
      <c r="AL81" s="560"/>
      <c r="AM81" s="560"/>
      <c r="AN81" s="560"/>
      <c r="AO81" s="560"/>
      <c r="AP81" s="560"/>
      <c r="AQ81" s="560"/>
      <c r="AR81" s="560"/>
      <c r="AS81" s="560"/>
      <c r="AT81" s="560"/>
      <c r="AU81" s="560"/>
      <c r="AV81" s="560"/>
      <c r="AW81" s="560"/>
      <c r="AX81" s="560"/>
      <c r="AY81" s="560"/>
      <c r="AZ81" s="560"/>
      <c r="BA81" s="560"/>
      <c r="BB81" s="560"/>
      <c r="BC81" s="560"/>
      <c r="BD81" s="560"/>
      <c r="BE81" s="560"/>
      <c r="BF81" s="560"/>
      <c r="BG81" s="560"/>
      <c r="BH81" s="560"/>
      <c r="BI81" s="560"/>
      <c r="BJ81" s="560"/>
      <c r="BK81" s="560"/>
      <c r="BL81" s="560"/>
      <c r="BM81" s="560"/>
      <c r="BN81" s="560"/>
      <c r="BO81" s="560"/>
      <c r="BP81" s="560"/>
      <c r="BQ81" s="560"/>
      <c r="BR81" s="560"/>
      <c r="BS81" s="560"/>
      <c r="BT81" s="560"/>
      <c r="BU81" s="560"/>
      <c r="BV81" s="560"/>
      <c r="BW81" s="560"/>
      <c r="BX81" s="560"/>
      <c r="BY81" s="560"/>
      <c r="BZ81" s="560"/>
      <c r="CA81" s="560"/>
      <c r="CB81" s="560"/>
      <c r="CC81" s="560"/>
      <c r="CD81" s="560"/>
      <c r="CE81" s="560"/>
      <c r="CF81" s="560"/>
      <c r="CG81" s="560"/>
      <c r="CH81" s="560"/>
      <c r="CI81" s="560"/>
      <c r="CJ81" s="560"/>
      <c r="CK81" s="560"/>
      <c r="CL81" s="560"/>
      <c r="CM81" s="560"/>
      <c r="CN81" s="560"/>
      <c r="CO81" s="560"/>
      <c r="CP81" s="560"/>
      <c r="CQ81" s="560"/>
      <c r="CR81" s="560"/>
      <c r="CS81" s="560"/>
      <c r="CT81" s="560"/>
      <c r="CU81" s="560"/>
      <c r="CV81" s="560"/>
      <c r="CW81" s="560"/>
      <c r="CX81" s="560"/>
      <c r="CY81" s="560"/>
    </row>
    <row r="82" spans="1:103" s="561" customFormat="1">
      <c r="A82" s="560"/>
      <c r="B82" s="560"/>
      <c r="C82" s="560"/>
      <c r="D82" s="560"/>
      <c r="E82" s="560"/>
      <c r="F82" s="560"/>
      <c r="G82" s="560"/>
      <c r="H82" s="560"/>
      <c r="I82" s="560"/>
      <c r="J82" s="560"/>
      <c r="K82" s="560"/>
      <c r="L82" s="560"/>
      <c r="M82" s="560"/>
      <c r="N82" s="560"/>
      <c r="O82" s="560"/>
      <c r="P82" s="560"/>
      <c r="Q82" s="560"/>
      <c r="R82" s="560"/>
      <c r="S82" s="560"/>
      <c r="T82" s="560"/>
      <c r="U82" s="560"/>
      <c r="V82" s="560"/>
      <c r="W82" s="560"/>
      <c r="X82" s="560"/>
      <c r="Y82" s="560"/>
      <c r="Z82" s="560"/>
      <c r="AA82" s="560"/>
      <c r="AB82" s="560"/>
      <c r="AC82" s="560"/>
      <c r="AD82" s="560"/>
      <c r="AE82" s="560"/>
      <c r="AF82" s="560"/>
      <c r="AG82" s="560"/>
      <c r="AH82" s="560"/>
      <c r="AI82" s="560"/>
      <c r="AJ82" s="560"/>
      <c r="AK82" s="560"/>
      <c r="AL82" s="560"/>
      <c r="AM82" s="560"/>
      <c r="AN82" s="560"/>
      <c r="AO82" s="560"/>
      <c r="AP82" s="560"/>
      <c r="AQ82" s="560"/>
      <c r="AR82" s="560"/>
      <c r="AS82" s="560"/>
      <c r="AT82" s="560"/>
      <c r="AU82" s="560"/>
      <c r="AV82" s="560"/>
      <c r="AW82" s="560"/>
      <c r="AX82" s="560"/>
      <c r="AY82" s="560"/>
      <c r="AZ82" s="560"/>
      <c r="BA82" s="560"/>
      <c r="BB82" s="560"/>
      <c r="BC82" s="560"/>
      <c r="BD82" s="560"/>
      <c r="BE82" s="560"/>
      <c r="BF82" s="560"/>
      <c r="BG82" s="560"/>
      <c r="BH82" s="560"/>
      <c r="BI82" s="560"/>
      <c r="BJ82" s="560"/>
      <c r="BK82" s="560"/>
      <c r="BL82" s="560"/>
      <c r="BM82" s="560"/>
      <c r="BN82" s="560"/>
      <c r="BO82" s="560"/>
      <c r="BP82" s="560"/>
      <c r="BQ82" s="560"/>
      <c r="BR82" s="560"/>
      <c r="BS82" s="560"/>
      <c r="BT82" s="560"/>
      <c r="BU82" s="560"/>
      <c r="BV82" s="560"/>
      <c r="BW82" s="560"/>
      <c r="BX82" s="560"/>
      <c r="BY82" s="560"/>
      <c r="BZ82" s="560"/>
      <c r="CA82" s="560"/>
      <c r="CB82" s="560"/>
      <c r="CC82" s="560"/>
      <c r="CD82" s="560"/>
      <c r="CE82" s="560"/>
      <c r="CF82" s="560"/>
      <c r="CG82" s="560"/>
      <c r="CH82" s="560"/>
      <c r="CI82" s="560"/>
      <c r="CJ82" s="560"/>
      <c r="CK82" s="560"/>
      <c r="CL82" s="560"/>
      <c r="CM82" s="560"/>
      <c r="CN82" s="560"/>
      <c r="CO82" s="560"/>
      <c r="CP82" s="560"/>
      <c r="CQ82" s="560"/>
      <c r="CR82" s="560"/>
      <c r="CS82" s="560"/>
      <c r="CT82" s="560"/>
      <c r="CU82" s="560"/>
      <c r="CV82" s="560"/>
      <c r="CW82" s="560"/>
      <c r="CX82" s="560"/>
      <c r="CY82" s="560"/>
    </row>
    <row r="83" spans="1:103" s="561" customFormat="1">
      <c r="A83" s="560"/>
      <c r="B83" s="560"/>
      <c r="C83" s="560"/>
      <c r="D83" s="560"/>
      <c r="E83" s="560"/>
      <c r="F83" s="560"/>
      <c r="G83" s="560"/>
      <c r="H83" s="560"/>
      <c r="I83" s="560"/>
      <c r="J83" s="560"/>
      <c r="K83" s="560"/>
      <c r="L83" s="560"/>
      <c r="M83" s="560"/>
      <c r="N83" s="560"/>
      <c r="O83" s="560"/>
      <c r="P83" s="560"/>
      <c r="Q83" s="560"/>
      <c r="R83" s="560"/>
      <c r="S83" s="560"/>
      <c r="T83" s="560"/>
      <c r="U83" s="560"/>
      <c r="V83" s="560"/>
      <c r="W83" s="560"/>
      <c r="X83" s="560"/>
      <c r="Y83" s="560"/>
      <c r="Z83" s="560"/>
      <c r="AA83" s="560"/>
      <c r="AB83" s="560"/>
      <c r="AC83" s="560"/>
      <c r="AD83" s="560"/>
      <c r="AE83" s="560"/>
      <c r="AF83" s="560"/>
      <c r="AG83" s="560"/>
      <c r="AH83" s="560"/>
      <c r="AI83" s="560"/>
      <c r="AJ83" s="560"/>
      <c r="AK83" s="560"/>
      <c r="AL83" s="560"/>
      <c r="AM83" s="560"/>
      <c r="AN83" s="560"/>
      <c r="AO83" s="560"/>
      <c r="AP83" s="560"/>
      <c r="AQ83" s="560"/>
      <c r="AR83" s="560"/>
      <c r="AS83" s="560"/>
      <c r="AT83" s="560"/>
      <c r="AU83" s="560"/>
      <c r="AV83" s="560"/>
      <c r="AW83" s="560"/>
      <c r="AX83" s="560"/>
      <c r="AY83" s="560"/>
      <c r="AZ83" s="560"/>
      <c r="BA83" s="560"/>
      <c r="BB83" s="560"/>
      <c r="BC83" s="560"/>
      <c r="BD83" s="560"/>
      <c r="BE83" s="560"/>
      <c r="BF83" s="560"/>
      <c r="BG83" s="560"/>
      <c r="BH83" s="560"/>
      <c r="BI83" s="560"/>
      <c r="BJ83" s="560"/>
      <c r="BK83" s="560"/>
      <c r="BL83" s="560"/>
      <c r="BM83" s="560"/>
      <c r="BN83" s="560"/>
      <c r="BO83" s="560"/>
      <c r="BP83" s="560"/>
      <c r="BQ83" s="560"/>
      <c r="BR83" s="560"/>
      <c r="BS83" s="560"/>
      <c r="BT83" s="560"/>
      <c r="BU83" s="560"/>
      <c r="BV83" s="560"/>
      <c r="BW83" s="560"/>
      <c r="BX83" s="560"/>
      <c r="BY83" s="560"/>
      <c r="BZ83" s="560"/>
      <c r="CA83" s="560"/>
      <c r="CB83" s="560"/>
      <c r="CC83" s="560"/>
      <c r="CD83" s="560"/>
      <c r="CE83" s="560"/>
      <c r="CF83" s="560"/>
      <c r="CG83" s="560"/>
      <c r="CH83" s="560"/>
      <c r="CI83" s="560"/>
      <c r="CJ83" s="560"/>
      <c r="CK83" s="560"/>
      <c r="CL83" s="560"/>
      <c r="CM83" s="560"/>
      <c r="CN83" s="560"/>
      <c r="CO83" s="560"/>
      <c r="CP83" s="560"/>
      <c r="CQ83" s="560"/>
      <c r="CR83" s="560"/>
      <c r="CS83" s="560"/>
      <c r="CT83" s="560"/>
      <c r="CU83" s="560"/>
      <c r="CV83" s="560"/>
      <c r="CW83" s="560"/>
      <c r="CX83" s="560"/>
      <c r="CY83" s="560"/>
    </row>
    <row r="84" spans="1:103" s="561" customFormat="1">
      <c r="A84" s="560"/>
      <c r="B84" s="560"/>
      <c r="C84" s="560"/>
      <c r="D84" s="560"/>
      <c r="E84" s="560"/>
      <c r="F84" s="560"/>
      <c r="G84" s="560"/>
      <c r="H84" s="560"/>
      <c r="I84" s="560"/>
      <c r="J84" s="560"/>
      <c r="K84" s="560"/>
      <c r="L84" s="560"/>
      <c r="M84" s="560"/>
      <c r="N84" s="560"/>
      <c r="O84" s="560"/>
      <c r="P84" s="560"/>
      <c r="Q84" s="560"/>
      <c r="R84" s="560"/>
      <c r="S84" s="560"/>
      <c r="T84" s="560"/>
      <c r="U84" s="560"/>
      <c r="V84" s="560"/>
      <c r="W84" s="560"/>
      <c r="X84" s="560"/>
      <c r="Y84" s="560"/>
      <c r="Z84" s="560"/>
      <c r="AA84" s="560"/>
      <c r="AB84" s="560"/>
      <c r="AC84" s="560"/>
      <c r="AD84" s="560"/>
      <c r="AE84" s="560"/>
      <c r="AF84" s="560"/>
      <c r="AG84" s="560"/>
      <c r="AH84" s="560"/>
      <c r="AI84" s="560"/>
      <c r="AJ84" s="560"/>
      <c r="AK84" s="560"/>
      <c r="AL84" s="560"/>
      <c r="AM84" s="560"/>
      <c r="AN84" s="560"/>
      <c r="AO84" s="560"/>
      <c r="AP84" s="560"/>
      <c r="AQ84" s="560"/>
      <c r="AR84" s="560"/>
      <c r="AS84" s="560"/>
      <c r="AT84" s="560"/>
      <c r="AU84" s="560"/>
      <c r="AV84" s="560"/>
      <c r="AW84" s="560"/>
      <c r="AX84" s="560"/>
      <c r="AY84" s="560"/>
      <c r="AZ84" s="560"/>
      <c r="BA84" s="560"/>
      <c r="BB84" s="560"/>
      <c r="BC84" s="560"/>
      <c r="BD84" s="560"/>
      <c r="BE84" s="560"/>
      <c r="BF84" s="560"/>
      <c r="BG84" s="560"/>
      <c r="BH84" s="560"/>
      <c r="BI84" s="560"/>
      <c r="BJ84" s="560"/>
      <c r="BK84" s="560"/>
      <c r="BL84" s="560"/>
      <c r="BM84" s="560"/>
      <c r="BN84" s="560"/>
      <c r="BO84" s="560"/>
      <c r="BP84" s="560"/>
      <c r="BQ84" s="560"/>
      <c r="BR84" s="560"/>
      <c r="BS84" s="560"/>
      <c r="BT84" s="560"/>
      <c r="BU84" s="560"/>
      <c r="BV84" s="560"/>
      <c r="BW84" s="560"/>
      <c r="BX84" s="560"/>
      <c r="BY84" s="560"/>
      <c r="BZ84" s="560"/>
      <c r="CA84" s="560"/>
      <c r="CB84" s="560"/>
      <c r="CC84" s="560"/>
      <c r="CD84" s="560"/>
      <c r="CE84" s="560"/>
      <c r="CF84" s="560"/>
      <c r="CG84" s="560"/>
      <c r="CH84" s="560"/>
      <c r="CI84" s="560"/>
      <c r="CJ84" s="560"/>
      <c r="CK84" s="560"/>
      <c r="CL84" s="560"/>
      <c r="CM84" s="560"/>
      <c r="CN84" s="560"/>
      <c r="CO84" s="560"/>
      <c r="CP84" s="560"/>
      <c r="CQ84" s="560"/>
      <c r="CR84" s="560"/>
      <c r="CS84" s="560"/>
      <c r="CT84" s="560"/>
      <c r="CU84" s="560"/>
      <c r="CV84" s="560"/>
      <c r="CW84" s="560"/>
      <c r="CX84" s="560"/>
      <c r="CY84" s="560"/>
    </row>
    <row r="85" spans="1:103" s="561" customFormat="1">
      <c r="A85" s="560"/>
      <c r="B85" s="560"/>
      <c r="C85" s="560"/>
      <c r="D85" s="560"/>
      <c r="E85" s="560"/>
      <c r="F85" s="560"/>
      <c r="G85" s="560"/>
      <c r="H85" s="560"/>
      <c r="I85" s="560"/>
      <c r="J85" s="560"/>
      <c r="K85" s="560"/>
      <c r="L85" s="560"/>
      <c r="M85" s="560"/>
      <c r="N85" s="560"/>
      <c r="O85" s="560"/>
      <c r="P85" s="560"/>
      <c r="Q85" s="560"/>
      <c r="R85" s="560"/>
      <c r="S85" s="560"/>
      <c r="T85" s="560"/>
      <c r="U85" s="560"/>
      <c r="V85" s="560"/>
      <c r="W85" s="560"/>
      <c r="X85" s="560"/>
      <c r="Y85" s="560"/>
      <c r="Z85" s="560"/>
      <c r="AA85" s="560"/>
      <c r="AB85" s="560"/>
      <c r="AC85" s="560"/>
      <c r="AD85" s="560"/>
      <c r="AE85" s="560"/>
      <c r="AF85" s="560"/>
      <c r="AG85" s="560"/>
      <c r="AH85" s="560"/>
      <c r="AI85" s="560"/>
      <c r="AJ85" s="560"/>
      <c r="AK85" s="560"/>
      <c r="AL85" s="560"/>
      <c r="AM85" s="560"/>
      <c r="AN85" s="560"/>
      <c r="AO85" s="560"/>
      <c r="AP85" s="560"/>
      <c r="AQ85" s="560"/>
      <c r="AR85" s="560"/>
      <c r="AS85" s="560"/>
      <c r="AT85" s="560"/>
      <c r="AU85" s="560"/>
      <c r="AV85" s="560"/>
      <c r="AW85" s="560"/>
      <c r="AX85" s="560"/>
      <c r="AY85" s="560"/>
      <c r="AZ85" s="560"/>
      <c r="BA85" s="560"/>
      <c r="BB85" s="560"/>
      <c r="BC85" s="560"/>
      <c r="BD85" s="560"/>
      <c r="BE85" s="560"/>
      <c r="BF85" s="560"/>
      <c r="BG85" s="560"/>
      <c r="BH85" s="560"/>
      <c r="BI85" s="560"/>
      <c r="BJ85" s="560"/>
      <c r="BK85" s="560"/>
      <c r="BL85" s="560"/>
      <c r="BM85" s="560"/>
      <c r="BN85" s="560"/>
      <c r="BO85" s="560"/>
      <c r="BP85" s="560"/>
      <c r="BQ85" s="560"/>
      <c r="BR85" s="560"/>
      <c r="BS85" s="560"/>
      <c r="BT85" s="560"/>
      <c r="BU85" s="560"/>
      <c r="BV85" s="560"/>
      <c r="BW85" s="560"/>
      <c r="BX85" s="560"/>
      <c r="BY85" s="560"/>
      <c r="BZ85" s="560"/>
      <c r="CA85" s="560"/>
      <c r="CB85" s="560"/>
      <c r="CC85" s="560"/>
      <c r="CD85" s="560"/>
      <c r="CE85" s="560"/>
      <c r="CF85" s="560"/>
      <c r="CG85" s="560"/>
      <c r="CH85" s="560"/>
      <c r="CI85" s="560"/>
      <c r="CJ85" s="560"/>
      <c r="CK85" s="560"/>
      <c r="CL85" s="560"/>
      <c r="CM85" s="560"/>
      <c r="CN85" s="560"/>
      <c r="CO85" s="560"/>
      <c r="CP85" s="560"/>
      <c r="CQ85" s="560"/>
      <c r="CR85" s="560"/>
      <c r="CS85" s="560"/>
      <c r="CT85" s="560"/>
      <c r="CU85" s="560"/>
      <c r="CV85" s="560"/>
      <c r="CW85" s="560"/>
      <c r="CX85" s="560"/>
      <c r="CY85" s="560"/>
    </row>
    <row r="86" spans="1:103" s="561" customFormat="1">
      <c r="A86" s="560"/>
      <c r="B86" s="560"/>
      <c r="C86" s="560"/>
      <c r="D86" s="560"/>
      <c r="E86" s="560"/>
      <c r="F86" s="560"/>
      <c r="G86" s="560"/>
      <c r="H86" s="560"/>
      <c r="I86" s="560"/>
      <c r="J86" s="560"/>
      <c r="K86" s="560"/>
      <c r="L86" s="560"/>
      <c r="M86" s="560"/>
      <c r="N86" s="560"/>
      <c r="O86" s="560"/>
      <c r="P86" s="560"/>
      <c r="Q86" s="560"/>
      <c r="R86" s="560"/>
      <c r="S86" s="560"/>
      <c r="T86" s="560"/>
      <c r="U86" s="560"/>
      <c r="V86" s="560"/>
      <c r="W86" s="560"/>
      <c r="X86" s="560"/>
      <c r="Y86" s="560"/>
      <c r="Z86" s="560"/>
      <c r="AA86" s="560"/>
      <c r="AB86" s="560"/>
      <c r="AC86" s="560"/>
      <c r="AD86" s="560"/>
      <c r="AE86" s="560"/>
      <c r="AF86" s="560"/>
      <c r="AG86" s="560"/>
      <c r="AH86" s="560"/>
      <c r="AI86" s="560"/>
      <c r="AJ86" s="560"/>
      <c r="AK86" s="560"/>
      <c r="AL86" s="560"/>
      <c r="AM86" s="560"/>
      <c r="AN86" s="560"/>
      <c r="AO86" s="560"/>
      <c r="AP86" s="560"/>
      <c r="AQ86" s="560"/>
      <c r="AR86" s="560"/>
      <c r="AS86" s="560"/>
      <c r="AT86" s="560"/>
      <c r="AU86" s="560"/>
      <c r="AV86" s="560"/>
      <c r="AW86" s="560"/>
      <c r="AX86" s="560"/>
      <c r="AY86" s="560"/>
      <c r="AZ86" s="560"/>
      <c r="BA86" s="560"/>
      <c r="BB86" s="560"/>
      <c r="BC86" s="560"/>
      <c r="BD86" s="560"/>
      <c r="BE86" s="560"/>
      <c r="BF86" s="560"/>
      <c r="BG86" s="560"/>
      <c r="BH86" s="560"/>
      <c r="BI86" s="560"/>
      <c r="BJ86" s="560"/>
      <c r="BK86" s="560"/>
      <c r="BL86" s="560"/>
      <c r="BM86" s="560"/>
      <c r="BN86" s="560"/>
      <c r="BO86" s="560"/>
      <c r="BP86" s="560"/>
      <c r="BQ86" s="560"/>
      <c r="BR86" s="560"/>
      <c r="BS86" s="560"/>
      <c r="BT86" s="560"/>
      <c r="BU86" s="560"/>
      <c r="BV86" s="560"/>
      <c r="BW86" s="560"/>
      <c r="BX86" s="560"/>
      <c r="BY86" s="560"/>
      <c r="BZ86" s="560"/>
      <c r="CA86" s="560"/>
      <c r="CB86" s="560"/>
      <c r="CC86" s="560"/>
      <c r="CD86" s="560"/>
      <c r="CE86" s="560"/>
      <c r="CF86" s="560"/>
      <c r="CG86" s="560"/>
      <c r="CH86" s="560"/>
      <c r="CI86" s="560"/>
      <c r="CJ86" s="560"/>
      <c r="CK86" s="560"/>
      <c r="CL86" s="560"/>
      <c r="CM86" s="560"/>
      <c r="CN86" s="560"/>
      <c r="CO86" s="560"/>
      <c r="CP86" s="560"/>
      <c r="CQ86" s="560"/>
      <c r="CR86" s="560"/>
      <c r="CS86" s="560"/>
      <c r="CT86" s="560"/>
      <c r="CU86" s="560"/>
      <c r="CV86" s="560"/>
      <c r="CW86" s="560"/>
      <c r="CX86" s="560"/>
      <c r="CY86" s="560"/>
    </row>
    <row r="87" spans="1:103" s="561" customFormat="1">
      <c r="A87" s="560"/>
      <c r="B87" s="560"/>
      <c r="C87" s="560"/>
      <c r="D87" s="560"/>
      <c r="E87" s="560"/>
      <c r="F87" s="560"/>
      <c r="G87" s="560"/>
      <c r="H87" s="560"/>
      <c r="I87" s="560"/>
      <c r="J87" s="560"/>
      <c r="K87" s="560"/>
      <c r="L87" s="560"/>
      <c r="M87" s="560"/>
      <c r="N87" s="560"/>
      <c r="O87" s="560"/>
      <c r="P87" s="560"/>
      <c r="Q87" s="560"/>
      <c r="R87" s="560"/>
      <c r="S87" s="560"/>
      <c r="T87" s="560"/>
      <c r="U87" s="560"/>
      <c r="V87" s="560"/>
      <c r="W87" s="560"/>
      <c r="X87" s="560"/>
      <c r="Y87" s="560"/>
      <c r="Z87" s="560"/>
      <c r="AA87" s="560"/>
      <c r="AB87" s="560"/>
      <c r="AC87" s="560"/>
      <c r="AD87" s="560"/>
      <c r="AE87" s="560"/>
      <c r="AF87" s="560"/>
      <c r="AG87" s="560"/>
      <c r="AH87" s="560"/>
      <c r="AI87" s="560"/>
      <c r="AJ87" s="560"/>
      <c r="AK87" s="560"/>
      <c r="AL87" s="560"/>
      <c r="AM87" s="560"/>
      <c r="AN87" s="560"/>
      <c r="AO87" s="560"/>
      <c r="AP87" s="560"/>
      <c r="AQ87" s="560"/>
      <c r="AR87" s="560"/>
      <c r="AS87" s="560"/>
      <c r="AT87" s="560"/>
      <c r="AU87" s="560"/>
      <c r="AV87" s="560"/>
      <c r="AW87" s="560"/>
      <c r="AX87" s="560"/>
      <c r="AY87" s="560"/>
      <c r="AZ87" s="560"/>
      <c r="BA87" s="560"/>
      <c r="BB87" s="560"/>
      <c r="BC87" s="560"/>
      <c r="BD87" s="560"/>
      <c r="BE87" s="560"/>
      <c r="BF87" s="560"/>
      <c r="BG87" s="560"/>
      <c r="BH87" s="560"/>
      <c r="BI87" s="560"/>
      <c r="BJ87" s="560"/>
      <c r="BK87" s="560"/>
      <c r="BL87" s="560"/>
      <c r="BM87" s="560"/>
      <c r="BN87" s="560"/>
      <c r="BO87" s="560"/>
      <c r="BP87" s="560"/>
      <c r="BQ87" s="560"/>
      <c r="BR87" s="560"/>
      <c r="BS87" s="560"/>
      <c r="BT87" s="560"/>
      <c r="BU87" s="560"/>
      <c r="BV87" s="560"/>
      <c r="BW87" s="560"/>
      <c r="BX87" s="560"/>
      <c r="BY87" s="560"/>
      <c r="BZ87" s="560"/>
      <c r="CA87" s="560"/>
      <c r="CB87" s="560"/>
      <c r="CC87" s="560"/>
      <c r="CD87" s="560"/>
      <c r="CE87" s="560"/>
      <c r="CF87" s="560"/>
      <c r="CG87" s="560"/>
      <c r="CH87" s="560"/>
      <c r="CI87" s="560"/>
      <c r="CJ87" s="560"/>
      <c r="CK87" s="560"/>
      <c r="CL87" s="560"/>
      <c r="CM87" s="560"/>
      <c r="CN87" s="560"/>
      <c r="CO87" s="560"/>
      <c r="CP87" s="560"/>
      <c r="CQ87" s="560"/>
      <c r="CR87" s="560"/>
      <c r="CS87" s="560"/>
      <c r="CT87" s="560"/>
      <c r="CU87" s="560"/>
      <c r="CV87" s="560"/>
      <c r="CW87" s="560"/>
      <c r="CX87" s="560"/>
      <c r="CY87" s="560"/>
    </row>
    <row r="88" spans="1:103" s="561" customFormat="1"/>
    <row r="89" spans="1:103" s="561" customFormat="1"/>
    <row r="90" spans="1:103" s="561" customFormat="1"/>
    <row r="91" spans="1:103" s="561" customFormat="1"/>
    <row r="92" spans="1:103" s="561" customFormat="1"/>
    <row r="93" spans="1:103" s="561" customFormat="1"/>
    <row r="94" spans="1:103" s="561" customFormat="1"/>
    <row r="95" spans="1:103" s="561" customFormat="1"/>
    <row r="96" spans="1:103" s="561" customFormat="1"/>
    <row r="97" s="561" customFormat="1"/>
    <row r="98" s="561" customFormat="1"/>
    <row r="99" s="561" customFormat="1"/>
    <row r="100" s="561" customFormat="1"/>
    <row r="101" s="561" customFormat="1"/>
    <row r="102" s="561" customFormat="1"/>
    <row r="103" s="561" customFormat="1"/>
    <row r="104" s="561" customFormat="1"/>
    <row r="105" s="561" customFormat="1"/>
    <row r="106" s="561" customFormat="1"/>
    <row r="107" s="561" customFormat="1"/>
    <row r="108" s="561" customFormat="1"/>
    <row r="109" s="561" customFormat="1"/>
    <row r="110" s="561" customFormat="1"/>
    <row r="111" s="561" customFormat="1"/>
    <row r="112" s="561" customFormat="1"/>
    <row r="113" s="561" customFormat="1"/>
    <row r="114" s="561" customFormat="1"/>
    <row r="115" s="561" customFormat="1"/>
    <row r="116" s="561" customFormat="1"/>
    <row r="117" s="561" customFormat="1"/>
    <row r="118" s="561" customFormat="1"/>
    <row r="119" s="561" customFormat="1"/>
    <row r="120" s="561" customFormat="1"/>
    <row r="121" s="561" customFormat="1"/>
    <row r="122" s="561" customFormat="1"/>
    <row r="123" s="561" customFormat="1"/>
    <row r="124" s="561" customFormat="1"/>
    <row r="125" s="561" customFormat="1"/>
    <row r="126" s="561" customFormat="1"/>
    <row r="127" s="561" customFormat="1"/>
    <row r="128" s="561" customFormat="1"/>
    <row r="129" s="561" customFormat="1"/>
    <row r="130" s="561" customFormat="1"/>
    <row r="131" s="561" customFormat="1"/>
    <row r="132" s="561" customFormat="1"/>
    <row r="133" s="561" customFormat="1"/>
    <row r="134" s="561" customFormat="1"/>
    <row r="135" s="561" customFormat="1"/>
    <row r="136" s="561" customFormat="1"/>
    <row r="137" s="561" customFormat="1"/>
    <row r="138" s="561" customFormat="1"/>
    <row r="139" s="561" customFormat="1"/>
    <row r="140" s="561" customFormat="1"/>
    <row r="141" s="561" customFormat="1"/>
    <row r="142" s="561" customFormat="1"/>
    <row r="143" s="561" customFormat="1"/>
    <row r="144" s="561" customFormat="1"/>
    <row r="145" s="561" customFormat="1"/>
    <row r="146" s="561" customFormat="1"/>
    <row r="147" s="561" customFormat="1"/>
    <row r="148" s="561" customFormat="1"/>
    <row r="149" s="561" customFormat="1"/>
    <row r="150" s="561" customFormat="1"/>
    <row r="151" s="561" customFormat="1"/>
    <row r="152" s="561" customFormat="1"/>
    <row r="153" s="561" customFormat="1"/>
    <row r="154" s="561" customFormat="1"/>
    <row r="155" s="561" customFormat="1"/>
    <row r="156" s="561" customFormat="1"/>
    <row r="157" s="561" customFormat="1"/>
    <row r="158" s="561" customFormat="1"/>
    <row r="159" s="561" customFormat="1"/>
    <row r="160" s="561" customFormat="1"/>
    <row r="161" s="561" customFormat="1"/>
    <row r="162" s="561" customFormat="1"/>
    <row r="163" s="561" customFormat="1"/>
    <row r="164" s="561" customFormat="1"/>
    <row r="165" s="561" customFormat="1"/>
    <row r="166" s="561" customFormat="1"/>
    <row r="167" s="561" customFormat="1"/>
    <row r="168" s="561" customFormat="1"/>
    <row r="169" s="561" customFormat="1"/>
    <row r="170" s="561" customFormat="1"/>
    <row r="171" s="561" customFormat="1"/>
    <row r="172" s="561" customFormat="1"/>
    <row r="173" s="561" customFormat="1"/>
    <row r="174" s="561" customFormat="1"/>
    <row r="175" s="561" customFormat="1"/>
    <row r="176" s="561" customFormat="1"/>
    <row r="177" s="561" customFormat="1"/>
    <row r="178" s="561" customFormat="1"/>
    <row r="179" s="561" customFormat="1"/>
    <row r="180" s="561" customFormat="1"/>
    <row r="181" s="561" customFormat="1"/>
    <row r="182" s="561" customFormat="1"/>
    <row r="183" s="561" customFormat="1"/>
    <row r="184" s="561" customFormat="1"/>
    <row r="185" s="561" customFormat="1"/>
    <row r="186" s="561" customFormat="1"/>
    <row r="187" s="561" customFormat="1"/>
    <row r="188" s="561" customFormat="1"/>
    <row r="189" s="561" customFormat="1"/>
    <row r="190" s="561" customFormat="1"/>
    <row r="191" s="561" customFormat="1"/>
    <row r="192" s="561" customFormat="1"/>
    <row r="193" s="561" customFormat="1"/>
    <row r="194" s="561" customFormat="1"/>
    <row r="195" s="561" customFormat="1"/>
    <row r="196" s="561" customFormat="1"/>
    <row r="197" s="561" customFormat="1"/>
    <row r="198" s="561" customFormat="1"/>
    <row r="199" s="561" customFormat="1"/>
    <row r="200" s="561" customFormat="1"/>
    <row r="201" s="561" customFormat="1"/>
    <row r="202" s="561" customFormat="1"/>
    <row r="203" s="561" customFormat="1"/>
    <row r="204" s="561" customFormat="1"/>
    <row r="205" s="561" customFormat="1"/>
    <row r="206" s="561" customFormat="1"/>
    <row r="207" s="561" customFormat="1"/>
    <row r="208" s="561" customFormat="1"/>
    <row r="209" s="561" customFormat="1"/>
    <row r="210" s="561" customFormat="1"/>
    <row r="211" s="561" customFormat="1"/>
    <row r="212" s="561" customFormat="1"/>
    <row r="213" s="561" customFormat="1"/>
    <row r="214" s="561" customFormat="1"/>
    <row r="215" s="561" customFormat="1"/>
    <row r="216" s="561" customFormat="1"/>
    <row r="217" s="561" customFormat="1"/>
    <row r="218" s="561" customFormat="1"/>
    <row r="219" s="561" customFormat="1"/>
    <row r="220" s="561" customFormat="1"/>
    <row r="221" s="561" customFormat="1"/>
    <row r="222" s="561" customFormat="1"/>
    <row r="223" s="561" customFormat="1"/>
    <row r="224" s="561" customFormat="1"/>
    <row r="225" s="561" customFormat="1"/>
    <row r="226" s="561" customFormat="1"/>
    <row r="227" s="561" customFormat="1"/>
    <row r="228" s="561" customFormat="1"/>
    <row r="229" s="561" customFormat="1"/>
    <row r="230" s="561" customFormat="1"/>
    <row r="231" s="561" customFormat="1"/>
    <row r="232" s="561" customFormat="1"/>
    <row r="233" s="561" customFormat="1"/>
    <row r="234" s="561" customFormat="1"/>
    <row r="235" s="561" customFormat="1"/>
    <row r="236" s="561" customFormat="1"/>
    <row r="237" s="561" customFormat="1"/>
    <row r="238" s="561" customFormat="1"/>
    <row r="239" s="561" customFormat="1"/>
    <row r="240" s="561" customFormat="1"/>
    <row r="241" s="561" customFormat="1"/>
    <row r="242" s="561" customFormat="1"/>
    <row r="243" s="561" customFormat="1"/>
    <row r="244" s="561" customFormat="1"/>
    <row r="245" s="561" customFormat="1"/>
    <row r="246" s="561" customFormat="1"/>
    <row r="247" s="561" customFormat="1"/>
    <row r="248" s="561" customFormat="1"/>
    <row r="249" s="561" customFormat="1"/>
    <row r="250" s="561" customFormat="1"/>
    <row r="251" s="561" customFormat="1"/>
    <row r="252" s="561" customFormat="1"/>
    <row r="253" s="561" customFormat="1"/>
    <row r="254" s="561" customFormat="1"/>
    <row r="255" s="561" customFormat="1"/>
    <row r="256" s="561" customFormat="1"/>
    <row r="257" s="561" customFormat="1"/>
    <row r="258" s="561" customFormat="1"/>
    <row r="259" s="561" customFormat="1"/>
    <row r="260" s="561" customFormat="1"/>
    <row r="261" s="561" customFormat="1"/>
    <row r="262" s="561" customFormat="1"/>
    <row r="263" s="561" customFormat="1"/>
    <row r="264" s="561" customFormat="1"/>
    <row r="265" s="561" customFormat="1"/>
    <row r="266" s="561" customFormat="1"/>
    <row r="267" s="561" customFormat="1"/>
    <row r="268" s="561" customFormat="1"/>
    <row r="269" s="561" customFormat="1"/>
    <row r="270" s="561" customFormat="1"/>
    <row r="271" s="561" customFormat="1"/>
    <row r="272" s="561" customFormat="1"/>
    <row r="273" s="561" customFormat="1"/>
    <row r="274" s="561" customFormat="1"/>
    <row r="275" s="561" customFormat="1"/>
    <row r="276" s="561" customFormat="1"/>
    <row r="277" s="561" customFormat="1"/>
    <row r="278" s="561" customFormat="1"/>
    <row r="279" s="561" customFormat="1"/>
    <row r="280" s="561" customFormat="1"/>
    <row r="281" s="561" customFormat="1"/>
    <row r="282" s="561" customFormat="1"/>
    <row r="283" s="561" customFormat="1"/>
    <row r="284" s="561" customFormat="1"/>
    <row r="285" s="561" customFormat="1"/>
    <row r="286" s="561" customFormat="1"/>
    <row r="287" s="561" customFormat="1"/>
    <row r="288" s="561" customFormat="1"/>
    <row r="289" s="561" customFormat="1"/>
    <row r="290" s="561" customFormat="1"/>
    <row r="291" s="561" customFormat="1"/>
    <row r="292" s="561" customFormat="1"/>
    <row r="293" s="561" customFormat="1"/>
    <row r="294" s="561" customFormat="1"/>
    <row r="295" s="561" customFormat="1"/>
    <row r="296" s="561" customFormat="1"/>
    <row r="297" s="561" customFormat="1"/>
    <row r="298" s="561" customFormat="1"/>
    <row r="299" s="561" customFormat="1"/>
    <row r="300" s="561" customFormat="1"/>
    <row r="301" s="561" customFormat="1"/>
    <row r="302" s="561" customFormat="1"/>
    <row r="303" s="561" customFormat="1"/>
    <row r="304" s="561" customFormat="1"/>
    <row r="305" s="561" customFormat="1"/>
    <row r="306" s="561" customFormat="1"/>
    <row r="307" s="561" customFormat="1"/>
    <row r="308" s="561" customFormat="1"/>
    <row r="309" s="561" customFormat="1"/>
    <row r="310" s="561" customFormat="1"/>
    <row r="311" s="561" customFormat="1"/>
    <row r="312" s="561" customFormat="1"/>
    <row r="313" s="561" customFormat="1"/>
    <row r="314" s="561" customFormat="1"/>
    <row r="315" s="561" customFormat="1"/>
    <row r="316" s="561" customFormat="1"/>
    <row r="317" s="561" customFormat="1"/>
    <row r="318" s="561" customFormat="1"/>
    <row r="319" s="561" customFormat="1"/>
    <row r="320" s="561" customFormat="1"/>
    <row r="321" s="561" customFormat="1"/>
    <row r="322" s="561" customFormat="1"/>
    <row r="323" s="561" customFormat="1"/>
    <row r="324" s="561" customFormat="1"/>
    <row r="325" s="561" customFormat="1"/>
    <row r="326" s="561" customFormat="1"/>
    <row r="327" s="561" customFormat="1"/>
    <row r="328" s="561" customFormat="1"/>
    <row r="329" s="561" customFormat="1"/>
    <row r="330" s="561" customFormat="1"/>
    <row r="331" s="561" customFormat="1"/>
    <row r="350" spans="1:103" s="509" customFormat="1">
      <c r="A350" s="484">
        <f>A2</f>
        <v>0</v>
      </c>
      <c r="B350" s="484" t="s">
        <v>1757</v>
      </c>
      <c r="C350" s="484" t="s">
        <v>1757</v>
      </c>
      <c r="D350" s="484" t="s">
        <v>1757</v>
      </c>
      <c r="E350" s="484">
        <v>11111</v>
      </c>
      <c r="F350" s="484" t="s">
        <v>67</v>
      </c>
      <c r="G350" s="484">
        <f>SUM(G2:G349)</f>
        <v>0</v>
      </c>
      <c r="H350" s="484">
        <f t="shared" ref="H350" si="0">SUM(H2:H349)</f>
        <v>0</v>
      </c>
      <c r="I350" s="484">
        <f t="shared" ref="I350" si="1">SUM(I2:I349)</f>
        <v>0</v>
      </c>
      <c r="J350" s="484">
        <f t="shared" ref="J350" si="2">SUM(J2:J349)</f>
        <v>0</v>
      </c>
      <c r="K350" s="484">
        <f t="shared" ref="K350" si="3">SUM(K2:K349)</f>
        <v>0</v>
      </c>
      <c r="L350" s="484">
        <f t="shared" ref="L350" si="4">SUM(L2:L349)</f>
        <v>0</v>
      </c>
      <c r="M350" s="484">
        <f t="shared" ref="M350" si="5">SUM(M2:M349)</f>
        <v>0</v>
      </c>
      <c r="N350" s="484">
        <f t="shared" ref="N350" si="6">SUM(N2:N349)</f>
        <v>0</v>
      </c>
      <c r="O350" s="484">
        <f t="shared" ref="O350" si="7">SUM(O2:O349)</f>
        <v>0</v>
      </c>
      <c r="P350" s="484">
        <f t="shared" ref="P350" si="8">SUM(P2:P349)</f>
        <v>0</v>
      </c>
      <c r="Q350" s="484">
        <f t="shared" ref="Q350" si="9">SUM(Q2:Q349)</f>
        <v>0</v>
      </c>
      <c r="R350" s="484">
        <f t="shared" ref="R350" si="10">SUM(R2:R349)</f>
        <v>0</v>
      </c>
      <c r="S350" s="484">
        <f t="shared" ref="S350" si="11">SUM(S2:S349)</f>
        <v>0</v>
      </c>
      <c r="T350" s="484">
        <f t="shared" ref="T350" si="12">SUM(T2:T349)</f>
        <v>0</v>
      </c>
      <c r="U350" s="484">
        <f t="shared" ref="U350" si="13">SUM(U2:U349)</f>
        <v>0</v>
      </c>
      <c r="V350" s="484">
        <f t="shared" ref="V350" si="14">SUM(V2:V349)</f>
        <v>0</v>
      </c>
      <c r="W350" s="484">
        <f t="shared" ref="W350" si="15">SUM(W2:W349)</f>
        <v>0</v>
      </c>
      <c r="X350" s="484">
        <f t="shared" ref="X350" si="16">SUM(X2:X349)</f>
        <v>0</v>
      </c>
      <c r="Y350" s="484">
        <f t="shared" ref="Y350" si="17">SUM(Y2:Y349)</f>
        <v>0</v>
      </c>
      <c r="Z350" s="484">
        <f t="shared" ref="Z350" si="18">SUM(Z2:Z349)</f>
        <v>0</v>
      </c>
      <c r="AA350" s="484">
        <f t="shared" ref="AA350" si="19">SUM(AA2:AA349)</f>
        <v>0</v>
      </c>
      <c r="AB350" s="484">
        <f t="shared" ref="AB350" si="20">SUM(AB2:AB349)</f>
        <v>0</v>
      </c>
      <c r="AC350" s="484">
        <f t="shared" ref="AC350" si="21">SUM(AC2:AC349)</f>
        <v>0</v>
      </c>
      <c r="AD350" s="484">
        <f t="shared" ref="AD350" si="22">SUM(AD2:AD349)</f>
        <v>0</v>
      </c>
      <c r="AE350" s="484">
        <f t="shared" ref="AE350" si="23">SUM(AE2:AE349)</f>
        <v>0</v>
      </c>
      <c r="AF350" s="484">
        <f t="shared" ref="AF350" si="24">SUM(AF2:AF349)</f>
        <v>0</v>
      </c>
      <c r="AG350" s="484">
        <f t="shared" ref="AG350" si="25">SUM(AG2:AG349)</f>
        <v>0</v>
      </c>
      <c r="AH350" s="484">
        <f t="shared" ref="AH350" si="26">SUM(AH2:AH349)</f>
        <v>0</v>
      </c>
      <c r="AI350" s="484">
        <f t="shared" ref="AI350" si="27">SUM(AI2:AI349)</f>
        <v>0</v>
      </c>
      <c r="AJ350" s="484">
        <f t="shared" ref="AJ350" si="28">SUM(AJ2:AJ349)</f>
        <v>0</v>
      </c>
      <c r="AK350" s="484">
        <f t="shared" ref="AK350" si="29">SUM(AK2:AK349)</f>
        <v>0</v>
      </c>
      <c r="AL350" s="484">
        <f t="shared" ref="AL350" si="30">SUM(AL2:AL349)</f>
        <v>0</v>
      </c>
      <c r="AM350" s="484">
        <f t="shared" ref="AM350" si="31">SUM(AM2:AM349)</f>
        <v>0</v>
      </c>
      <c r="AN350" s="484">
        <f t="shared" ref="AN350" si="32">SUM(AN2:AN349)</f>
        <v>0</v>
      </c>
      <c r="AO350" s="484">
        <f t="shared" ref="AO350" si="33">SUM(AO2:AO349)</f>
        <v>0</v>
      </c>
      <c r="AP350" s="484">
        <f t="shared" ref="AP350" si="34">SUM(AP2:AP349)</f>
        <v>0</v>
      </c>
      <c r="AQ350" s="484">
        <f t="shared" ref="AQ350" si="35">SUM(AQ2:AQ349)</f>
        <v>0</v>
      </c>
      <c r="AR350" s="484">
        <f t="shared" ref="AR350" si="36">SUM(AR2:AR349)</f>
        <v>0</v>
      </c>
      <c r="AS350" s="484">
        <f t="shared" ref="AS350" si="37">SUM(AS2:AS349)</f>
        <v>0</v>
      </c>
      <c r="AT350" s="484">
        <f t="shared" ref="AT350" si="38">SUM(AT2:AT349)</f>
        <v>0</v>
      </c>
      <c r="AU350" s="484">
        <f t="shared" ref="AU350" si="39">SUM(AU2:AU349)</f>
        <v>0</v>
      </c>
      <c r="AV350" s="484">
        <f t="shared" ref="AV350" si="40">SUM(AV2:AV349)</f>
        <v>0</v>
      </c>
      <c r="AW350" s="484">
        <f t="shared" ref="AW350" si="41">SUM(AW2:AW349)</f>
        <v>0</v>
      </c>
      <c r="AX350" s="484">
        <f t="shared" ref="AX350" si="42">SUM(AX2:AX349)</f>
        <v>0</v>
      </c>
      <c r="AY350" s="484">
        <f t="shared" ref="AY350" si="43">SUM(AY2:AY349)</f>
        <v>0</v>
      </c>
      <c r="AZ350" s="484">
        <f t="shared" ref="AZ350" si="44">SUM(AZ2:AZ349)</f>
        <v>0</v>
      </c>
      <c r="BA350" s="484">
        <f t="shared" ref="BA350" si="45">SUM(BA2:BA349)</f>
        <v>0</v>
      </c>
      <c r="BB350" s="484">
        <f t="shared" ref="BB350" si="46">SUM(BB2:BB349)</f>
        <v>0</v>
      </c>
      <c r="BC350" s="484">
        <f t="shared" ref="BC350" si="47">SUM(BC2:BC349)</f>
        <v>0</v>
      </c>
      <c r="BD350" s="484">
        <f t="shared" ref="BD350" si="48">SUM(BD2:BD349)</f>
        <v>0</v>
      </c>
      <c r="BE350" s="484">
        <f t="shared" ref="BE350" si="49">SUM(BE2:BE349)</f>
        <v>0</v>
      </c>
      <c r="BF350" s="484">
        <f t="shared" ref="BF350" si="50">SUM(BF2:BF349)</f>
        <v>0</v>
      </c>
      <c r="BG350" s="484">
        <f t="shared" ref="BG350" si="51">SUM(BG2:BG349)</f>
        <v>0</v>
      </c>
      <c r="BH350" s="484">
        <f t="shared" ref="BH350" si="52">SUM(BH2:BH349)</f>
        <v>0</v>
      </c>
      <c r="BI350" s="484">
        <f t="shared" ref="BI350" si="53">SUM(BI2:BI349)</f>
        <v>0</v>
      </c>
      <c r="BJ350" s="484">
        <f t="shared" ref="BJ350" si="54">SUM(BJ2:BJ349)</f>
        <v>0</v>
      </c>
      <c r="BK350" s="484">
        <f t="shared" ref="BK350" si="55">SUM(BK2:BK349)</f>
        <v>0</v>
      </c>
      <c r="BL350" s="484">
        <f t="shared" ref="BL350" si="56">SUM(BL2:BL349)</f>
        <v>0</v>
      </c>
      <c r="BM350" s="484">
        <f t="shared" ref="BM350" si="57">SUM(BM2:BM349)</f>
        <v>0</v>
      </c>
      <c r="BN350" s="484">
        <f t="shared" ref="BN350" si="58">SUM(BN2:BN349)</f>
        <v>0</v>
      </c>
      <c r="BO350" s="484">
        <f t="shared" ref="BO350" si="59">SUM(BO2:BO349)</f>
        <v>0</v>
      </c>
      <c r="BP350" s="484">
        <f t="shared" ref="BP350" si="60">SUM(BP2:BP349)</f>
        <v>0</v>
      </c>
      <c r="BQ350" s="484">
        <f t="shared" ref="BQ350" si="61">SUM(BQ2:BQ349)</f>
        <v>0</v>
      </c>
      <c r="BR350" s="484">
        <f t="shared" ref="BR350" si="62">SUM(BR2:BR349)</f>
        <v>0</v>
      </c>
      <c r="BS350" s="484">
        <f t="shared" ref="BS350" si="63">SUM(BS2:BS349)</f>
        <v>0</v>
      </c>
      <c r="BT350" s="484">
        <f t="shared" ref="BT350" si="64">SUM(BT2:BT349)</f>
        <v>0</v>
      </c>
      <c r="BU350" s="484">
        <f t="shared" ref="BU350" si="65">SUM(BU2:BU349)</f>
        <v>0</v>
      </c>
      <c r="BV350" s="484">
        <f t="shared" ref="BV350" si="66">SUM(BV2:BV349)</f>
        <v>0</v>
      </c>
      <c r="BW350" s="484">
        <f t="shared" ref="BW350" si="67">SUM(BW2:BW349)</f>
        <v>0</v>
      </c>
      <c r="BX350" s="484">
        <f t="shared" ref="BX350" si="68">SUM(BX2:BX349)</f>
        <v>0</v>
      </c>
      <c r="BY350" s="484">
        <f t="shared" ref="BY350" si="69">SUM(BY2:BY349)</f>
        <v>0</v>
      </c>
      <c r="BZ350" s="484">
        <f t="shared" ref="BZ350" si="70">SUM(BZ2:BZ349)</f>
        <v>0</v>
      </c>
      <c r="CA350" s="484">
        <f t="shared" ref="CA350" si="71">SUM(CA2:CA349)</f>
        <v>0</v>
      </c>
      <c r="CB350" s="484">
        <f t="shared" ref="CB350" si="72">SUM(CB2:CB349)</f>
        <v>0</v>
      </c>
      <c r="CC350" s="484">
        <f t="shared" ref="CC350" si="73">SUM(CC2:CC349)</f>
        <v>0</v>
      </c>
      <c r="CD350" s="484">
        <f t="shared" ref="CD350" si="74">SUM(CD2:CD349)</f>
        <v>0</v>
      </c>
      <c r="CE350" s="484">
        <f t="shared" ref="CE350" si="75">SUM(CE2:CE349)</f>
        <v>0</v>
      </c>
      <c r="CF350" s="484">
        <f t="shared" ref="CF350" si="76">SUM(CF2:CF349)</f>
        <v>0</v>
      </c>
      <c r="CG350" s="484">
        <f t="shared" ref="CG350" si="77">SUM(CG2:CG349)</f>
        <v>0</v>
      </c>
      <c r="CH350" s="484">
        <f t="shared" ref="CH350" si="78">SUM(CH2:CH349)</f>
        <v>0</v>
      </c>
      <c r="CI350" s="484">
        <f t="shared" ref="CI350" si="79">SUM(CI2:CI349)</f>
        <v>0</v>
      </c>
      <c r="CJ350" s="484">
        <f t="shared" ref="CJ350" si="80">SUM(CJ2:CJ349)</f>
        <v>0</v>
      </c>
      <c r="CK350" s="484">
        <f t="shared" ref="CK350" si="81">SUM(CK2:CK349)</f>
        <v>0</v>
      </c>
      <c r="CL350" s="484">
        <f t="shared" ref="CL350" si="82">SUM(CL2:CL349)</f>
        <v>0</v>
      </c>
      <c r="CM350" s="484">
        <f t="shared" ref="CM350" si="83">SUM(CM2:CM349)</f>
        <v>0</v>
      </c>
      <c r="CN350" s="484">
        <f t="shared" ref="CN350" si="84">SUM(CN2:CN349)</f>
        <v>0</v>
      </c>
      <c r="CO350" s="484">
        <f t="shared" ref="CO350" si="85">SUM(CO2:CO349)</f>
        <v>0</v>
      </c>
      <c r="CP350" s="484">
        <f t="shared" ref="CP350" si="86">SUM(CP2:CP349)</f>
        <v>0</v>
      </c>
      <c r="CQ350" s="484">
        <f t="shared" ref="CQ350" si="87">SUM(CQ2:CQ349)</f>
        <v>0</v>
      </c>
      <c r="CR350" s="484">
        <f t="shared" ref="CR350" si="88">SUM(CR2:CR349)</f>
        <v>0</v>
      </c>
      <c r="CS350" s="484">
        <f t="shared" ref="CS350" si="89">SUM(CS2:CS349)</f>
        <v>0</v>
      </c>
      <c r="CT350" s="484">
        <f t="shared" ref="CT350" si="90">SUM(CT2:CT349)</f>
        <v>0</v>
      </c>
      <c r="CU350" s="484">
        <f t="shared" ref="CU350" si="91">SUM(CU2:CU349)</f>
        <v>0</v>
      </c>
      <c r="CV350" s="484">
        <f t="shared" ref="CV350" si="92">SUM(CV2:CV349)</f>
        <v>0</v>
      </c>
      <c r="CW350" s="509">
        <v>1</v>
      </c>
      <c r="CX350" s="509">
        <v>1</v>
      </c>
      <c r="CY350" s="509">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R310"/>
  <sheetViews>
    <sheetView showGridLines="0" showRowColHeaders="0" zoomScale="90" zoomScaleNormal="90" zoomScaleSheetLayoutView="84" workbookViewId="0">
      <selection activeCell="L31" sqref="L31"/>
    </sheetView>
  </sheetViews>
  <sheetFormatPr defaultColWidth="9.140625" defaultRowHeight="14.25"/>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6"/>
      <c r="P1" s="391"/>
      <c r="R1" s="266"/>
    </row>
    <row r="2" spans="2:18" ht="18">
      <c r="B2" s="145" t="s">
        <v>34</v>
      </c>
      <c r="C2" s="1171" t="str">
        <f>Prevention!D2</f>
        <v>USAID Tujenge Jamii</v>
      </c>
      <c r="D2" s="1171"/>
      <c r="E2" s="1171"/>
      <c r="F2" s="1171"/>
      <c r="G2" s="572" t="str">
        <f>IFERROR(VLOOKUP(C2,Facilities!F1:H300,2,FALSE),"")</f>
        <v/>
      </c>
      <c r="H2" s="1003" t="s">
        <v>66</v>
      </c>
      <c r="I2" s="1003"/>
      <c r="J2" s="1003"/>
      <c r="K2" s="143" t="str">
        <f>Treatment!K2</f>
        <v/>
      </c>
      <c r="L2" s="205"/>
      <c r="M2" s="273" t="s">
        <v>35</v>
      </c>
      <c r="N2" s="781">
        <f>TX_PVLS!A2</f>
        <v>0</v>
      </c>
      <c r="O2" s="781"/>
      <c r="P2" s="166"/>
    </row>
    <row r="3" spans="2:18" ht="27.75" customHeight="1">
      <c r="B3" s="933" t="str">
        <f>CONCATENATE(K2,": TX_PVLS (Numerator)")</f>
        <v>: TX_PVLS (Numerator)</v>
      </c>
      <c r="C3" s="1004"/>
      <c r="D3" s="1004"/>
      <c r="E3" s="1004"/>
      <c r="F3" s="1004"/>
      <c r="G3" s="1004"/>
      <c r="H3" s="1004"/>
      <c r="I3" s="1004"/>
      <c r="J3" s="1004"/>
      <c r="K3" s="1004"/>
      <c r="L3" s="1004"/>
      <c r="M3" s="1004"/>
      <c r="N3" s="1004"/>
      <c r="O3" s="1004"/>
      <c r="P3" s="1004"/>
      <c r="Q3" s="266"/>
    </row>
    <row r="4" spans="2:18" ht="33" customHeight="1">
      <c r="B4" s="949" t="s">
        <v>0</v>
      </c>
      <c r="C4" s="950"/>
      <c r="D4" s="952" t="s">
        <v>143</v>
      </c>
      <c r="E4" s="953"/>
      <c r="F4" s="953"/>
      <c r="G4" s="953"/>
      <c r="H4" s="953"/>
      <c r="I4" s="953"/>
      <c r="J4" s="953"/>
      <c r="K4" s="953"/>
      <c r="L4" s="953"/>
      <c r="M4" s="953"/>
      <c r="N4" s="953"/>
      <c r="O4" s="953"/>
      <c r="P4" s="954"/>
    </row>
    <row r="5" spans="2:18" ht="19.5" customHeight="1">
      <c r="B5" s="924"/>
      <c r="C5" s="951"/>
      <c r="D5" s="955"/>
      <c r="E5" s="956"/>
      <c r="F5" s="956"/>
      <c r="G5" s="956"/>
      <c r="H5" s="956"/>
      <c r="I5" s="956"/>
      <c r="J5" s="956"/>
      <c r="K5" s="956"/>
      <c r="L5" s="956"/>
      <c r="M5" s="956"/>
      <c r="N5" s="956"/>
      <c r="O5" s="956"/>
      <c r="P5" s="957"/>
    </row>
    <row r="6" spans="2:18">
      <c r="B6" s="77"/>
      <c r="C6" s="78"/>
      <c r="D6" s="199"/>
      <c r="E6" s="199"/>
      <c r="F6" s="199"/>
      <c r="G6" s="199"/>
      <c r="H6" s="199"/>
      <c r="I6" s="199"/>
      <c r="J6" s="199"/>
      <c r="K6" s="199"/>
      <c r="L6" s="199"/>
      <c r="M6" s="199"/>
      <c r="N6" s="199"/>
      <c r="O6" s="199"/>
      <c r="P6" s="222"/>
    </row>
    <row r="7" spans="2:18" ht="30" customHeight="1">
      <c r="B7" s="99" t="s">
        <v>2</v>
      </c>
      <c r="C7" s="614" t="str">
        <f>IF(SUM(C19,C30)=0,"subtotal",SUM(C19,C30))</f>
        <v>subtotal</v>
      </c>
      <c r="D7" s="167"/>
      <c r="E7" s="167"/>
      <c r="F7" s="167"/>
      <c r="G7" s="167"/>
      <c r="H7" s="167"/>
      <c r="I7" s="167"/>
      <c r="J7" s="167"/>
      <c r="K7" s="167"/>
      <c r="L7" s="167"/>
      <c r="M7" s="167"/>
      <c r="N7" s="167"/>
      <c r="O7" s="167"/>
      <c r="P7" s="197"/>
    </row>
    <row r="8" spans="2:18">
      <c r="B8" s="82"/>
      <c r="C8" s="83"/>
      <c r="D8" s="167"/>
      <c r="E8" s="167"/>
      <c r="F8" s="167"/>
      <c r="G8" s="167"/>
      <c r="H8" s="167"/>
      <c r="I8" s="167"/>
      <c r="J8" s="167"/>
      <c r="K8" s="167"/>
      <c r="L8" s="167"/>
      <c r="M8" s="167"/>
      <c r="N8" s="167"/>
      <c r="O8" s="167"/>
      <c r="P8" s="197"/>
    </row>
    <row r="9" spans="2:18" ht="34.5" customHeight="1">
      <c r="B9" s="924" t="s">
        <v>3</v>
      </c>
      <c r="C9" s="951"/>
      <c r="D9" s="981" t="s">
        <v>144</v>
      </c>
      <c r="E9" s="970"/>
      <c r="F9" s="970"/>
      <c r="G9" s="970"/>
      <c r="H9" s="970"/>
      <c r="I9" s="970"/>
      <c r="J9" s="970"/>
      <c r="K9" s="970"/>
      <c r="L9" s="970"/>
      <c r="M9" s="970"/>
      <c r="N9" s="970"/>
      <c r="O9" s="970"/>
      <c r="P9" s="222"/>
    </row>
    <row r="10" spans="2:18" ht="15.75">
      <c r="B10" s="1055" t="s">
        <v>145</v>
      </c>
      <c r="C10" s="1056"/>
      <c r="D10" s="1056"/>
      <c r="E10" s="1056"/>
      <c r="F10" s="1056"/>
      <c r="G10" s="1056"/>
      <c r="H10" s="1056"/>
      <c r="I10" s="1056"/>
      <c r="J10" s="1056"/>
      <c r="K10" s="1056"/>
      <c r="L10" s="1056"/>
      <c r="M10" s="1056"/>
      <c r="N10" s="1056"/>
      <c r="O10" s="1056"/>
      <c r="P10" s="1057"/>
    </row>
    <row r="11" spans="2:18" ht="28.5">
      <c r="B11" s="278"/>
      <c r="C11" s="163" t="s">
        <v>5</v>
      </c>
      <c r="D11" s="279" t="s">
        <v>9</v>
      </c>
      <c r="E11" s="280" t="s">
        <v>113</v>
      </c>
      <c r="F11" s="280" t="s">
        <v>1939</v>
      </c>
      <c r="G11" s="281" t="s">
        <v>114</v>
      </c>
      <c r="H11" s="281" t="s">
        <v>115</v>
      </c>
      <c r="I11" s="281" t="s">
        <v>116</v>
      </c>
      <c r="J11" s="279" t="s">
        <v>75</v>
      </c>
      <c r="K11" s="279" t="s">
        <v>76</v>
      </c>
      <c r="L11" s="159" t="s">
        <v>77</v>
      </c>
      <c r="M11" s="279" t="s">
        <v>78</v>
      </c>
      <c r="N11" s="279" t="s">
        <v>79</v>
      </c>
      <c r="O11" s="279" t="s">
        <v>80</v>
      </c>
      <c r="P11" s="282"/>
    </row>
    <row r="12" spans="2:18">
      <c r="B12" s="187"/>
      <c r="C12" s="186"/>
      <c r="D12" s="166"/>
      <c r="E12" s="186"/>
      <c r="F12" s="166"/>
      <c r="G12" s="186"/>
      <c r="H12" s="166"/>
      <c r="I12" s="186"/>
      <c r="J12" s="166"/>
      <c r="K12" s="186"/>
      <c r="L12" s="166"/>
      <c r="M12" s="186"/>
      <c r="N12" s="166"/>
      <c r="O12" s="166"/>
      <c r="P12" s="185"/>
    </row>
    <row r="13" spans="2:18" ht="24" customHeight="1">
      <c r="B13" s="99" t="s">
        <v>37</v>
      </c>
      <c r="C13" s="577">
        <f>SUMPRODUCT(($G$2=TX_PVLS!$E$2:$E$350)*(TX_PVLS!H$2:H$350))</f>
        <v>0</v>
      </c>
      <c r="D13" s="577">
        <f>SUMPRODUCT(($G$2=TX_PVLS!$E$2:$E$350)*(TX_PVLS!I$2:I$350))</f>
        <v>0</v>
      </c>
      <c r="E13" s="577">
        <f>SUMPRODUCT(($G$2=TX_PVLS!$E$2:$E$350)*(TX_PVLS!J$2:J$350))</f>
        <v>0</v>
      </c>
      <c r="F13" s="577">
        <f>SUMPRODUCT(($G$2=TX_PVLS!$E$2:$E$350)*(TX_PVLS!K$2:K$350))</f>
        <v>0</v>
      </c>
      <c r="G13" s="577">
        <f>SUMPRODUCT(($G$2=TX_PVLS!$E$2:$E$350)*(TX_PVLS!L$2:L$350))</f>
        <v>0</v>
      </c>
      <c r="H13" s="577">
        <f>SUMPRODUCT(($G$2=TX_PVLS!$E$2:$E$350)*(TX_PVLS!M$2:M$350))</f>
        <v>0</v>
      </c>
      <c r="I13" s="577">
        <f>SUMPRODUCT(($G$2=TX_PVLS!$E$2:$E$350)*(TX_PVLS!N$2:N$350))</f>
        <v>0</v>
      </c>
      <c r="J13" s="577">
        <f>SUMPRODUCT(($G$2=TX_PVLS!$E$2:$E$350)*(TX_PVLS!O$2:O$350))</f>
        <v>0</v>
      </c>
      <c r="K13" s="577">
        <f>SUMPRODUCT(($G$2=TX_PVLS!$E$2:$E$350)*(TX_PVLS!P$2:P$350))</f>
        <v>0</v>
      </c>
      <c r="L13" s="577">
        <f>SUMPRODUCT(($G$2=TX_PVLS!$E$2:$E$350)*(TX_PVLS!Q$2:Q$350))</f>
        <v>0</v>
      </c>
      <c r="M13" s="577">
        <f>SUMPRODUCT(($G$2=TX_PVLS!$E$2:$E$350)*(TX_PVLS!R$2:R$350))</f>
        <v>0</v>
      </c>
      <c r="N13" s="577">
        <f>SUMPRODUCT(($G$2=TX_PVLS!$E$2:$E$350)*(TX_PVLS!S$2:S$350))</f>
        <v>0</v>
      </c>
      <c r="O13" s="577">
        <f>SUMPRODUCT(($G$2=TX_PVLS!$E$2:$E$350)*(TX_PVLS!T$2:T$350))</f>
        <v>0</v>
      </c>
      <c r="P13" s="606" t="str">
        <f>IF(SUM(C13:O13)=0,"subtotal",SUM(C13:O13))</f>
        <v>subtotal</v>
      </c>
    </row>
    <row r="14" spans="2:18">
      <c r="B14" s="29"/>
      <c r="C14" s="462"/>
      <c r="D14" s="462"/>
      <c r="E14" s="462"/>
      <c r="F14" s="462"/>
      <c r="G14" s="462"/>
      <c r="H14" s="462"/>
      <c r="I14" s="462"/>
      <c r="J14" s="462"/>
      <c r="K14" s="462"/>
      <c r="L14" s="462"/>
      <c r="M14" s="462"/>
      <c r="N14" s="462"/>
      <c r="O14" s="462"/>
      <c r="P14" s="535"/>
    </row>
    <row r="15" spans="2:18">
      <c r="B15" s="184"/>
      <c r="C15" s="463"/>
      <c r="D15" s="464"/>
      <c r="E15" s="463"/>
      <c r="F15" s="464"/>
      <c r="G15" s="463"/>
      <c r="H15" s="464"/>
      <c r="I15" s="463"/>
      <c r="J15" s="464"/>
      <c r="K15" s="463"/>
      <c r="L15" s="464"/>
      <c r="M15" s="463"/>
      <c r="N15" s="464"/>
      <c r="O15" s="464"/>
      <c r="P15" s="536"/>
    </row>
    <row r="16" spans="2:18" ht="24" customHeight="1">
      <c r="B16" s="99" t="s">
        <v>39</v>
      </c>
      <c r="C16" s="577">
        <f>SUMPRODUCT(($G$2=TX_PVLS!$E$2:$E$350)*(TX_PVLS!V$2:V$350))</f>
        <v>0</v>
      </c>
      <c r="D16" s="577">
        <f>SUMPRODUCT(($G$2=TX_PVLS!$E$2:$E$350)*(TX_PVLS!W$2:W$350))</f>
        <v>0</v>
      </c>
      <c r="E16" s="577">
        <f>SUMPRODUCT(($G$2=TX_PVLS!$E$2:$E$350)*(TX_PVLS!X$2:X$350))</f>
        <v>0</v>
      </c>
      <c r="F16" s="577">
        <f>SUMPRODUCT(($G$2=TX_PVLS!$E$2:$E$350)*(TX_PVLS!Y$2:Y$350))</f>
        <v>0</v>
      </c>
      <c r="G16" s="577">
        <f>SUMPRODUCT(($G$2=TX_PVLS!$E$2:$E$350)*(TX_PVLS!Z$2:Z$350))</f>
        <v>0</v>
      </c>
      <c r="H16" s="577">
        <f>SUMPRODUCT(($G$2=TX_PVLS!$E$2:$E$350)*(TX_PVLS!AA$2:AA$350))</f>
        <v>0</v>
      </c>
      <c r="I16" s="577">
        <f>SUMPRODUCT(($G$2=TX_PVLS!$E$2:$E$350)*(TX_PVLS!AB$2:AB$350))</f>
        <v>0</v>
      </c>
      <c r="J16" s="577">
        <f>SUMPRODUCT(($G$2=TX_PVLS!$E$2:$E$350)*(TX_PVLS!AC$2:AC$350))</f>
        <v>0</v>
      </c>
      <c r="K16" s="577">
        <f>SUMPRODUCT(($G$2=TX_PVLS!$E$2:$E$350)*(TX_PVLS!AD$2:AD$350))</f>
        <v>0</v>
      </c>
      <c r="L16" s="577">
        <f>SUMPRODUCT(($G$2=TX_PVLS!$E$2:$E$350)*(TX_PVLS!AE$2:AE$350))</f>
        <v>0</v>
      </c>
      <c r="M16" s="577">
        <f>SUMPRODUCT(($G$2=TX_PVLS!$E$2:$E$350)*(TX_PVLS!AF$2:AF$350))</f>
        <v>0</v>
      </c>
      <c r="N16" s="577">
        <f>SUMPRODUCT(($G$2=TX_PVLS!$E$2:$E$350)*(TX_PVLS!AG$2:AG$350))</f>
        <v>0</v>
      </c>
      <c r="O16" s="577">
        <f>SUMPRODUCT(($G$2=TX_PVLS!$E$2:$E$350)*(TX_PVLS!AH$2:AH$350))</f>
        <v>0</v>
      </c>
      <c r="P16" s="606" t="str">
        <f>IF(SUM(C16:O16)=0,"subtotal",SUM(C16:O16))</f>
        <v>subtotal</v>
      </c>
    </row>
    <row r="17" spans="2:18">
      <c r="B17" s="29"/>
      <c r="C17" s="25"/>
      <c r="D17" s="25"/>
      <c r="E17" s="25"/>
      <c r="F17" s="25"/>
      <c r="G17" s="25"/>
      <c r="H17" s="25"/>
      <c r="I17" s="25"/>
      <c r="J17" s="25"/>
      <c r="K17" s="25"/>
      <c r="L17" s="25"/>
      <c r="M17" s="25"/>
      <c r="N17" s="25"/>
      <c r="O17" s="25"/>
      <c r="P17" s="181"/>
    </row>
    <row r="18" spans="2:18" ht="15">
      <c r="B18" s="265"/>
      <c r="C18" s="31"/>
      <c r="D18" s="199"/>
      <c r="E18" s="199"/>
      <c r="F18" s="199"/>
      <c r="G18" s="199"/>
      <c r="H18" s="199"/>
      <c r="I18" s="199"/>
      <c r="J18" s="199"/>
      <c r="K18" s="199"/>
      <c r="L18" s="199"/>
      <c r="M18" s="199"/>
      <c r="N18" s="199"/>
      <c r="O18" s="199"/>
      <c r="P18" s="222"/>
    </row>
    <row r="19" spans="2:18" ht="30.75" customHeight="1">
      <c r="B19" s="99" t="s">
        <v>33</v>
      </c>
      <c r="C19" s="596" t="str">
        <f>IF(SUM(C13:O13,C16:O16)=0,"subtotal",SUM(C13:O13,C16:O16))</f>
        <v>subtotal</v>
      </c>
      <c r="D19" s="167"/>
      <c r="E19" s="167"/>
      <c r="F19" s="167"/>
      <c r="G19" s="167"/>
      <c r="H19" s="167"/>
      <c r="I19" s="167"/>
      <c r="J19" s="167"/>
      <c r="K19" s="167"/>
      <c r="L19" s="167"/>
      <c r="M19" s="167"/>
      <c r="N19" s="167"/>
      <c r="O19" s="167"/>
      <c r="P19" s="197"/>
    </row>
    <row r="20" spans="2:18">
      <c r="B20" s="303"/>
      <c r="C20" s="83"/>
      <c r="D20" s="268"/>
      <c r="E20" s="268"/>
      <c r="F20" s="268"/>
      <c r="G20" s="268"/>
      <c r="H20" s="268"/>
      <c r="I20" s="268"/>
      <c r="J20" s="268"/>
      <c r="K20" s="268"/>
      <c r="L20" s="268"/>
      <c r="M20" s="268"/>
      <c r="N20" s="268"/>
      <c r="O20" s="268"/>
      <c r="P20" s="245"/>
    </row>
    <row r="21" spans="2:18" ht="15.75">
      <c r="B21" s="1055" t="s">
        <v>146</v>
      </c>
      <c r="C21" s="1056"/>
      <c r="D21" s="1056"/>
      <c r="E21" s="1056"/>
      <c r="F21" s="1056"/>
      <c r="G21" s="1056"/>
      <c r="H21" s="1056"/>
      <c r="I21" s="1056"/>
      <c r="J21" s="1056"/>
      <c r="K21" s="1056"/>
      <c r="L21" s="1056"/>
      <c r="M21" s="1056"/>
      <c r="N21" s="1056"/>
      <c r="O21" s="1056"/>
      <c r="P21" s="1057"/>
    </row>
    <row r="22" spans="2:18" ht="28.5">
      <c r="B22" s="278"/>
      <c r="C22" s="163" t="s">
        <v>5</v>
      </c>
      <c r="D22" s="279" t="s">
        <v>9</v>
      </c>
      <c r="E22" s="280" t="s">
        <v>113</v>
      </c>
      <c r="F22" s="280" t="s">
        <v>1939</v>
      </c>
      <c r="G22" s="281" t="s">
        <v>114</v>
      </c>
      <c r="H22" s="281" t="s">
        <v>115</v>
      </c>
      <c r="I22" s="281" t="s">
        <v>116</v>
      </c>
      <c r="J22" s="279" t="s">
        <v>75</v>
      </c>
      <c r="K22" s="279" t="s">
        <v>76</v>
      </c>
      <c r="L22" s="159" t="s">
        <v>77</v>
      </c>
      <c r="M22" s="279" t="s">
        <v>78</v>
      </c>
      <c r="N22" s="279" t="s">
        <v>79</v>
      </c>
      <c r="O22" s="279" t="s">
        <v>80</v>
      </c>
      <c r="P22" s="282"/>
    </row>
    <row r="23" spans="2:18">
      <c r="B23" s="187"/>
      <c r="C23" s="186"/>
      <c r="D23" s="166"/>
      <c r="E23" s="186"/>
      <c r="F23" s="166"/>
      <c r="G23" s="186"/>
      <c r="H23" s="166"/>
      <c r="I23" s="186"/>
      <c r="J23" s="166"/>
      <c r="K23" s="186"/>
      <c r="L23" s="166"/>
      <c r="M23" s="186"/>
      <c r="N23" s="166"/>
      <c r="O23" s="166"/>
      <c r="P23" s="185"/>
    </row>
    <row r="24" spans="2:18" ht="27.75" customHeight="1">
      <c r="B24" s="99" t="s">
        <v>37</v>
      </c>
      <c r="C24" s="577">
        <f>SUMPRODUCT(($G$2=TX_PVLS!$E$2:$E$350)*(TX_PVLS!AK$2:AK$350))</f>
        <v>0</v>
      </c>
      <c r="D24" s="577">
        <f>SUMPRODUCT(($G$2=TX_PVLS!$E$2:$E$350)*(TX_PVLS!AL$2:AL$350))</f>
        <v>0</v>
      </c>
      <c r="E24" s="577">
        <f>SUMPRODUCT(($G$2=TX_PVLS!$E$2:$E$350)*(TX_PVLS!AM$2:AM$350))</f>
        <v>0</v>
      </c>
      <c r="F24" s="577">
        <f>SUMPRODUCT(($G$2=TX_PVLS!$E$2:$E$350)*(TX_PVLS!AN$2:AN$350))</f>
        <v>0</v>
      </c>
      <c r="G24" s="577">
        <f>SUMPRODUCT(($G$2=TX_PVLS!$E$2:$E$350)*(TX_PVLS!AO$2:AO$350))</f>
        <v>0</v>
      </c>
      <c r="H24" s="577">
        <f>SUMPRODUCT(($G$2=TX_PVLS!$E$2:$E$350)*(TX_PVLS!AP$2:AP$350))</f>
        <v>0</v>
      </c>
      <c r="I24" s="577">
        <f>SUMPRODUCT(($G$2=TX_PVLS!$E$2:$E$350)*(TX_PVLS!AQ$2:AQ$350))</f>
        <v>0</v>
      </c>
      <c r="J24" s="577">
        <f>SUMPRODUCT(($G$2=TX_PVLS!$E$2:$E$350)*(TX_PVLS!AR$2:AR$350))</f>
        <v>0</v>
      </c>
      <c r="K24" s="577">
        <f>SUMPRODUCT(($G$2=TX_PVLS!$E$2:$E$350)*(TX_PVLS!AS$2:AS$350))</f>
        <v>0</v>
      </c>
      <c r="L24" s="577">
        <f>SUMPRODUCT(($G$2=TX_PVLS!$E$2:$E$350)*(TX_PVLS!AT$2:AT$350))</f>
        <v>0</v>
      </c>
      <c r="M24" s="577">
        <f>SUMPRODUCT(($G$2=TX_PVLS!$E$2:$E$350)*(TX_PVLS!AU$2:AU$350))</f>
        <v>0</v>
      </c>
      <c r="N24" s="577">
        <f>SUMPRODUCT(($G$2=TX_PVLS!$E$2:$E$350)*(TX_PVLS!AV$2:AV$350))</f>
        <v>0</v>
      </c>
      <c r="O24" s="577">
        <f>SUMPRODUCT(($G$2=TX_PVLS!$E$2:$E$350)*(TX_PVLS!AW$2:AW$350))</f>
        <v>0</v>
      </c>
      <c r="P24" s="606" t="str">
        <f>IF(SUM(C24:O24)=0,"subtotal",SUM(C24:O24))</f>
        <v>subtotal</v>
      </c>
    </row>
    <row r="25" spans="2:18">
      <c r="B25" s="29"/>
      <c r="C25" s="462"/>
      <c r="D25" s="462"/>
      <c r="E25" s="462"/>
      <c r="F25" s="462"/>
      <c r="G25" s="462"/>
      <c r="H25" s="462"/>
      <c r="I25" s="462"/>
      <c r="J25" s="462"/>
      <c r="K25" s="462"/>
      <c r="L25" s="462"/>
      <c r="M25" s="462"/>
      <c r="N25" s="462"/>
      <c r="O25" s="462"/>
      <c r="P25" s="535"/>
    </row>
    <row r="26" spans="2:18">
      <c r="B26" s="184"/>
      <c r="C26" s="463"/>
      <c r="D26" s="464"/>
      <c r="E26" s="463"/>
      <c r="F26" s="464"/>
      <c r="G26" s="463"/>
      <c r="H26" s="464"/>
      <c r="I26" s="463"/>
      <c r="J26" s="464"/>
      <c r="K26" s="463"/>
      <c r="L26" s="464"/>
      <c r="M26" s="463"/>
      <c r="N26" s="464"/>
      <c r="O26" s="464"/>
      <c r="P26" s="536"/>
    </row>
    <row r="27" spans="2:18" ht="27" customHeight="1">
      <c r="B27" s="99" t="s">
        <v>39</v>
      </c>
      <c r="C27" s="577">
        <f>SUMPRODUCT(($G$2=TX_PVLS!$E$2:$E$350)*(TX_PVLS!AY$2:AY$350))</f>
        <v>0</v>
      </c>
      <c r="D27" s="577">
        <f>SUMPRODUCT(($G$2=TX_PVLS!$E$2:$E$350)*(TX_PVLS!AZ$2:AZ$350))</f>
        <v>0</v>
      </c>
      <c r="E27" s="577">
        <f>SUMPRODUCT(($G$2=TX_PVLS!$E$2:$E$350)*(TX_PVLS!BA$2:BA$350))</f>
        <v>0</v>
      </c>
      <c r="F27" s="577">
        <f>SUMPRODUCT(($G$2=TX_PVLS!$E$2:$E$350)*(TX_PVLS!BB$2:BB$350))</f>
        <v>0</v>
      </c>
      <c r="G27" s="577">
        <f>SUMPRODUCT(($G$2=TX_PVLS!$E$2:$E$350)*(TX_PVLS!BC$2:BC$350))</f>
        <v>0</v>
      </c>
      <c r="H27" s="577">
        <f>SUMPRODUCT(($G$2=TX_PVLS!$E$2:$E$350)*(TX_PVLS!BD$2:BD$350))</f>
        <v>0</v>
      </c>
      <c r="I27" s="577">
        <f>SUMPRODUCT(($G$2=TX_PVLS!$E$2:$E$350)*(TX_PVLS!BE$2:BE$350))</f>
        <v>0</v>
      </c>
      <c r="J27" s="577">
        <f>SUMPRODUCT(($G$2=TX_PVLS!$E$2:$E$350)*(TX_PVLS!BF$2:BF$350))</f>
        <v>0</v>
      </c>
      <c r="K27" s="577">
        <f>SUMPRODUCT(($G$2=TX_PVLS!$E$2:$E$350)*(TX_PVLS!BG$2:BG$350))</f>
        <v>0</v>
      </c>
      <c r="L27" s="577">
        <f>SUMPRODUCT(($G$2=TX_PVLS!$E$2:$E$350)*(TX_PVLS!BH$2:BH$350))</f>
        <v>0</v>
      </c>
      <c r="M27" s="577">
        <f>SUMPRODUCT(($G$2=TX_PVLS!$E$2:$E$350)*(TX_PVLS!BI$2:BI$350))</f>
        <v>0</v>
      </c>
      <c r="N27" s="577">
        <f>SUMPRODUCT(($G$2=TX_PVLS!$E$2:$E$350)*(TX_PVLS!BJ$2:BJ$350))</f>
        <v>0</v>
      </c>
      <c r="O27" s="577">
        <f>SUMPRODUCT(($G$2=TX_PVLS!$E$2:$E$350)*(TX_PVLS!BK$2:BK$350))</f>
        <v>0</v>
      </c>
      <c r="P27" s="606" t="str">
        <f>IF(SUM(C27:O27)=0,"subtotal",SUM(C27:O27))</f>
        <v>subtotal</v>
      </c>
    </row>
    <row r="28" spans="2:18">
      <c r="B28" s="29"/>
      <c r="C28" s="462"/>
      <c r="D28" s="462"/>
      <c r="E28" s="462"/>
      <c r="F28" s="462"/>
      <c r="G28" s="462"/>
      <c r="H28" s="462"/>
      <c r="I28" s="462"/>
      <c r="J28" s="462"/>
      <c r="K28" s="462"/>
      <c r="L28" s="462"/>
      <c r="M28" s="462"/>
      <c r="N28" s="462"/>
      <c r="O28" s="462"/>
      <c r="P28" s="535"/>
    </row>
    <row r="29" spans="2:18" ht="15">
      <c r="B29" s="265"/>
      <c r="C29" s="537"/>
      <c r="D29" s="538"/>
      <c r="E29" s="538"/>
      <c r="F29" s="538"/>
      <c r="G29" s="538"/>
      <c r="H29" s="538"/>
      <c r="I29" s="538"/>
      <c r="J29" s="538"/>
      <c r="K29" s="538"/>
      <c r="L29" s="538"/>
      <c r="M29" s="538"/>
      <c r="N29" s="538"/>
      <c r="O29" s="538"/>
      <c r="P29" s="539"/>
      <c r="R29" s="266"/>
    </row>
    <row r="30" spans="2:18" ht="25.5" customHeight="1">
      <c r="B30" s="99" t="s">
        <v>33</v>
      </c>
      <c r="C30" s="596" t="str">
        <f>IF(SUM(C24:O24,C27:O27)=0,"subtotal",SUM(C24:O24,C27:O27))</f>
        <v>subtotal</v>
      </c>
      <c r="D30" s="532"/>
      <c r="E30" s="532"/>
      <c r="F30" s="532"/>
      <c r="G30" s="532"/>
      <c r="H30" s="532"/>
      <c r="I30" s="532"/>
      <c r="J30" s="532"/>
      <c r="K30" s="532"/>
      <c r="L30" s="532"/>
      <c r="M30" s="532"/>
      <c r="N30" s="532"/>
      <c r="O30" s="532"/>
      <c r="P30" s="540"/>
    </row>
    <row r="31" spans="2:18">
      <c r="B31" s="303"/>
      <c r="C31" s="83"/>
      <c r="D31" s="268"/>
      <c r="E31" s="268"/>
      <c r="F31" s="268"/>
      <c r="G31" s="268"/>
      <c r="H31" s="268"/>
      <c r="I31" s="268"/>
      <c r="J31" s="268"/>
      <c r="K31" s="268"/>
      <c r="L31" s="268"/>
      <c r="M31" s="268"/>
      <c r="N31" s="268"/>
      <c r="O31" s="268"/>
      <c r="P31" s="245"/>
      <c r="Q31" s="266"/>
    </row>
    <row r="32" spans="2:18">
      <c r="B32" s="920" t="s">
        <v>3</v>
      </c>
      <c r="C32" s="1105"/>
      <c r="D32" s="1153" t="s">
        <v>153</v>
      </c>
      <c r="E32" s="1154"/>
      <c r="F32" s="1154"/>
      <c r="G32" s="1154"/>
      <c r="H32" s="1154"/>
      <c r="I32" s="1154"/>
      <c r="J32" s="1154"/>
      <c r="K32" s="1154"/>
      <c r="L32" s="1154"/>
      <c r="M32" s="1154"/>
      <c r="N32" s="1154"/>
      <c r="O32" s="1154"/>
      <c r="P32" s="1155"/>
    </row>
    <row r="33" spans="2:17">
      <c r="B33" s="1106"/>
      <c r="C33" s="1107"/>
      <c r="D33" s="1156"/>
      <c r="E33" s="1157"/>
      <c r="F33" s="1157"/>
      <c r="G33" s="1157"/>
      <c r="H33" s="1157"/>
      <c r="I33" s="1157"/>
      <c r="J33" s="1157"/>
      <c r="K33" s="1157"/>
      <c r="L33" s="1157"/>
      <c r="M33" s="1157"/>
      <c r="N33" s="1157"/>
      <c r="O33" s="1157"/>
      <c r="P33" s="1158"/>
    </row>
    <row r="34" spans="2:17" ht="15">
      <c r="B34" s="99"/>
      <c r="C34" s="78"/>
      <c r="D34" s="183" t="s">
        <v>145</v>
      </c>
      <c r="E34" s="199"/>
      <c r="F34" s="304" t="s">
        <v>146</v>
      </c>
      <c r="G34" s="199"/>
      <c r="H34" s="199"/>
      <c r="I34" s="199"/>
      <c r="J34" s="199"/>
      <c r="K34" s="199"/>
      <c r="L34" s="199"/>
      <c r="M34" s="199"/>
      <c r="N34" s="199"/>
      <c r="O34" s="199"/>
      <c r="P34" s="222"/>
    </row>
    <row r="35" spans="2:17" ht="25.5" customHeight="1">
      <c r="B35" s="1100" t="s">
        <v>147</v>
      </c>
      <c r="C35" s="1101"/>
      <c r="D35" s="577">
        <f>SUMPRODUCT(($G$2=TX_PVLS!$E$2:$E$350)*(TX_PVLS!BN$2:BN$350))</f>
        <v>0</v>
      </c>
      <c r="E35" s="541"/>
      <c r="F35" s="577">
        <f>SUMPRODUCT(($G$2=TX_PVLS!$E$2:$E$350)*(TX_PVLS!BO$2:BO$350))</f>
        <v>0</v>
      </c>
      <c r="G35" s="167"/>
      <c r="H35" s="167"/>
      <c r="I35" s="167"/>
      <c r="J35" s="167"/>
      <c r="K35" s="167"/>
      <c r="L35" s="167"/>
      <c r="M35" s="167"/>
      <c r="N35" s="167"/>
      <c r="O35" s="167"/>
      <c r="P35" s="197"/>
    </row>
    <row r="36" spans="2:17" ht="15">
      <c r="B36" s="160"/>
      <c r="C36" s="59"/>
      <c r="D36" s="541"/>
      <c r="E36" s="541"/>
      <c r="F36" s="532"/>
      <c r="G36" s="167"/>
      <c r="H36" s="167"/>
      <c r="I36" s="167"/>
      <c r="J36" s="167"/>
      <c r="K36" s="167"/>
      <c r="L36" s="167"/>
      <c r="M36" s="167"/>
      <c r="N36" s="167"/>
      <c r="O36" s="167"/>
      <c r="P36" s="197"/>
    </row>
    <row r="37" spans="2:17">
      <c r="B37" s="77"/>
      <c r="C37" s="78"/>
      <c r="D37" s="463"/>
      <c r="E37" s="538"/>
      <c r="F37" s="542"/>
      <c r="G37" s="199"/>
      <c r="H37" s="199"/>
      <c r="I37" s="199"/>
      <c r="J37" s="199"/>
      <c r="K37" s="199"/>
      <c r="L37" s="199"/>
      <c r="M37" s="199"/>
      <c r="N37" s="199"/>
      <c r="O37" s="199"/>
      <c r="P37" s="222"/>
    </row>
    <row r="38" spans="2:17" ht="27" customHeight="1">
      <c r="B38" s="1100" t="s">
        <v>117</v>
      </c>
      <c r="C38" s="1101"/>
      <c r="D38" s="577">
        <f>SUMPRODUCT(($G$2=TX_PVLS!$E$2:$E$350)*(TX_PVLS!BP$2:BP$350))</f>
        <v>0</v>
      </c>
      <c r="E38" s="541"/>
      <c r="F38" s="577">
        <f>SUMPRODUCT(($G$2=TX_PVLS!$E$2:$E$350)*(TX_PVLS!BQ$2:BQ$350))</f>
        <v>0</v>
      </c>
      <c r="G38" s="167"/>
      <c r="H38" s="167"/>
      <c r="I38" s="167"/>
      <c r="J38" s="167"/>
      <c r="K38" s="167"/>
      <c r="L38" s="167"/>
      <c r="M38" s="167"/>
      <c r="N38" s="167"/>
      <c r="O38" s="167"/>
      <c r="P38" s="197"/>
    </row>
    <row r="39" spans="2:17">
      <c r="B39" s="29"/>
      <c r="C39" s="25"/>
      <c r="D39" s="25"/>
      <c r="E39" s="25"/>
      <c r="F39" s="25"/>
      <c r="G39" s="25"/>
      <c r="H39" s="25"/>
      <c r="I39" s="25"/>
      <c r="J39" s="25"/>
      <c r="K39" s="25"/>
      <c r="L39" s="25"/>
      <c r="M39" s="25"/>
      <c r="N39" s="25"/>
      <c r="O39" s="25"/>
      <c r="P39" s="26"/>
    </row>
    <row r="40" spans="2:17" s="102" customFormat="1">
      <c r="B40" s="920" t="s">
        <v>3</v>
      </c>
      <c r="C40" s="1105"/>
      <c r="D40" s="1145" t="s">
        <v>148</v>
      </c>
      <c r="E40" s="1146"/>
      <c r="F40" s="1146"/>
      <c r="G40" s="1146"/>
      <c r="H40" s="1146"/>
      <c r="I40" s="1146"/>
      <c r="J40" s="1146"/>
      <c r="K40" s="1146"/>
      <c r="L40" s="1146"/>
      <c r="M40" s="1146"/>
      <c r="N40" s="1146"/>
      <c r="O40" s="1146"/>
      <c r="P40" s="1147"/>
      <c r="Q40" s="1"/>
    </row>
    <row r="41" spans="2:17">
      <c r="B41" s="922"/>
      <c r="C41" s="1082"/>
      <c r="D41" s="1049"/>
      <c r="E41" s="1050"/>
      <c r="F41" s="1050"/>
      <c r="G41" s="1050"/>
      <c r="H41" s="1050"/>
      <c r="I41" s="1050"/>
      <c r="J41" s="1050"/>
      <c r="K41" s="1050"/>
      <c r="L41" s="1050"/>
      <c r="M41" s="1050"/>
      <c r="N41" s="1050"/>
      <c r="O41" s="1050"/>
      <c r="P41" s="1051"/>
    </row>
    <row r="42" spans="2:17" ht="15">
      <c r="B42" s="265"/>
      <c r="C42" s="78"/>
      <c r="D42" s="20"/>
      <c r="E42" s="20"/>
      <c r="F42" s="20"/>
      <c r="G42" s="183" t="s">
        <v>145</v>
      </c>
      <c r="H42" s="199"/>
      <c r="I42" s="304" t="s">
        <v>146</v>
      </c>
      <c r="J42" s="199"/>
      <c r="K42" s="199"/>
      <c r="L42" s="199"/>
      <c r="M42" s="199"/>
      <c r="N42" s="199"/>
      <c r="O42" s="199"/>
      <c r="P42" s="222"/>
      <c r="Q42" s="102"/>
    </row>
    <row r="43" spans="2:17" ht="27" customHeight="1">
      <c r="B43" s="39"/>
      <c r="C43" s="310"/>
      <c r="D43" s="310" t="s">
        <v>41</v>
      </c>
      <c r="G43" s="579">
        <f>SUMPRODUCT(($G$2=TX_PVLS!$E$2:$E$350)*(TX_PVLS!BR$2:BR$350))</f>
        <v>0</v>
      </c>
      <c r="I43" s="579">
        <f>SUMPRODUCT(($G$2=TX_PVLS!$E$2:$E$350)*(TX_PVLS!BS$2:BS$350))</f>
        <v>0</v>
      </c>
      <c r="J43" s="167"/>
      <c r="K43" s="167"/>
      <c r="L43" s="167"/>
      <c r="M43" s="167"/>
      <c r="N43" s="167"/>
      <c r="O43" s="167"/>
      <c r="P43" s="197"/>
    </row>
    <row r="44" spans="2:17" ht="15">
      <c r="B44" s="311"/>
      <c r="C44" s="312"/>
      <c r="D44" s="161"/>
      <c r="E44" s="161"/>
      <c r="F44" s="161"/>
      <c r="G44" s="25"/>
      <c r="H44" s="25"/>
      <c r="I44" s="268"/>
      <c r="J44" s="268"/>
      <c r="K44" s="268"/>
      <c r="L44" s="268"/>
      <c r="M44" s="268"/>
      <c r="N44" s="268"/>
      <c r="O44" s="268"/>
      <c r="P44" s="245"/>
    </row>
    <row r="45" spans="2:17">
      <c r="B45" s="33"/>
      <c r="C45" s="180"/>
      <c r="G45" s="186"/>
      <c r="H45" s="167"/>
      <c r="I45" s="313"/>
      <c r="J45" s="167"/>
      <c r="K45" s="167"/>
      <c r="L45" s="167"/>
      <c r="M45" s="167"/>
      <c r="N45" s="167"/>
      <c r="O45" s="167"/>
      <c r="P45" s="197"/>
    </row>
    <row r="46" spans="2:17" s="87" customFormat="1" ht="28.5" customHeight="1">
      <c r="B46" s="39"/>
      <c r="C46" s="310"/>
      <c r="D46" s="310" t="s">
        <v>42</v>
      </c>
      <c r="E46" s="1"/>
      <c r="F46" s="1"/>
      <c r="G46" s="579">
        <f>SUMPRODUCT(($G$2=TX_PVLS!$E$2:$E$350)*(TX_PVLS!BT$2:BT$350))</f>
        <v>0</v>
      </c>
      <c r="H46" s="1"/>
      <c r="I46" s="579">
        <f>SUMPRODUCT(($G$2=TX_PVLS!$E$2:$E$350)*(TX_PVLS!BU$2:BU$350))</f>
        <v>0</v>
      </c>
      <c r="J46" s="167"/>
      <c r="K46" s="167"/>
      <c r="L46" s="167"/>
      <c r="M46" s="167"/>
      <c r="N46" s="167"/>
      <c r="O46" s="167"/>
      <c r="P46" s="197"/>
      <c r="Q46" s="1"/>
    </row>
    <row r="47" spans="2:17">
      <c r="B47" s="29"/>
      <c r="C47" s="25"/>
      <c r="D47" s="25"/>
      <c r="E47" s="25"/>
      <c r="F47" s="25"/>
      <c r="G47" s="25"/>
      <c r="H47" s="25"/>
      <c r="I47" s="25"/>
      <c r="J47" s="25"/>
      <c r="K47" s="25"/>
      <c r="L47" s="25"/>
      <c r="M47" s="25"/>
      <c r="N47" s="25"/>
      <c r="O47" s="25"/>
      <c r="P47" s="26"/>
    </row>
    <row r="48" spans="2:17" ht="15">
      <c r="B48" s="33"/>
      <c r="C48" s="180"/>
      <c r="G48" s="186"/>
      <c r="H48" s="167"/>
      <c r="I48" s="313"/>
      <c r="J48" s="167"/>
      <c r="K48" s="167"/>
      <c r="L48" s="167"/>
      <c r="M48" s="167"/>
      <c r="N48" s="167"/>
      <c r="O48" s="167"/>
      <c r="P48" s="197"/>
      <c r="Q48" s="87"/>
    </row>
    <row r="49" spans="1:17" ht="27.75" customHeight="1">
      <c r="B49" s="39"/>
      <c r="C49" s="1151" t="s">
        <v>43</v>
      </c>
      <c r="D49" s="1151"/>
      <c r="G49" s="579">
        <f>SUMPRODUCT(($G$2=TX_PVLS!$E$2:$E$350)*(TX_PVLS!BV$2:BV$350))</f>
        <v>0</v>
      </c>
      <c r="I49" s="579">
        <f>SUMPRODUCT(($G$2=TX_PVLS!$E$2:$E$350)*(TX_PVLS!BW$2:BW$350))</f>
        <v>0</v>
      </c>
      <c r="J49" s="167"/>
      <c r="K49" s="167"/>
      <c r="L49" s="167"/>
      <c r="M49" s="167"/>
      <c r="N49" s="167"/>
      <c r="O49" s="167"/>
      <c r="P49" s="197"/>
    </row>
    <row r="50" spans="1:17">
      <c r="B50" s="29"/>
      <c r="C50" s="25"/>
      <c r="D50" s="25"/>
      <c r="E50" s="25"/>
      <c r="F50" s="25"/>
      <c r="G50" s="25"/>
      <c r="H50" s="25"/>
      <c r="I50" s="25"/>
      <c r="J50" s="25"/>
      <c r="K50" s="25"/>
      <c r="L50" s="25"/>
      <c r="M50" s="25"/>
      <c r="N50" s="25"/>
      <c r="O50" s="25"/>
      <c r="P50" s="26"/>
    </row>
    <row r="51" spans="1:17">
      <c r="B51" s="33"/>
      <c r="C51" s="180"/>
      <c r="G51" s="186"/>
      <c r="H51" s="167"/>
      <c r="I51" s="313"/>
      <c r="J51" s="167"/>
      <c r="K51" s="167"/>
      <c r="L51" s="167"/>
      <c r="M51" s="167"/>
      <c r="N51" s="167"/>
      <c r="O51" s="167"/>
      <c r="P51" s="197"/>
    </row>
    <row r="52" spans="1:17" ht="25.5" customHeight="1">
      <c r="A52" s="87"/>
      <c r="B52" s="39"/>
      <c r="C52" s="310"/>
      <c r="D52" s="310" t="s">
        <v>44</v>
      </c>
      <c r="G52" s="579">
        <f>SUMPRODUCT(($G$2=TX_PVLS!$E$2:$E$350)*(TX_PVLS!BX$2:BX$350))</f>
        <v>0</v>
      </c>
      <c r="I52" s="579">
        <f>SUMPRODUCT(($G$2=TX_PVLS!$E$2:$E$350)*(TX_PVLS!BY$2:BY$350))</f>
        <v>0</v>
      </c>
      <c r="J52" s="167"/>
      <c r="K52" s="167"/>
      <c r="L52" s="167"/>
      <c r="M52" s="167"/>
      <c r="N52" s="167"/>
      <c r="O52" s="167"/>
      <c r="P52" s="197"/>
    </row>
    <row r="53" spans="1:17">
      <c r="B53" s="29"/>
      <c r="C53" s="25"/>
      <c r="D53" s="25"/>
      <c r="E53" s="25"/>
      <c r="F53" s="25"/>
      <c r="G53" s="25"/>
      <c r="H53" s="25"/>
      <c r="I53" s="25"/>
      <c r="J53" s="25"/>
      <c r="K53" s="25"/>
      <c r="L53" s="25"/>
      <c r="M53" s="25"/>
      <c r="N53" s="25"/>
      <c r="O53" s="25"/>
      <c r="P53" s="26"/>
    </row>
    <row r="54" spans="1:17">
      <c r="B54" s="33"/>
      <c r="C54" s="180"/>
      <c r="G54" s="186"/>
      <c r="H54" s="167"/>
      <c r="I54" s="313"/>
      <c r="J54" s="167"/>
      <c r="K54" s="167"/>
      <c r="L54" s="167"/>
      <c r="M54" s="167"/>
      <c r="N54" s="167"/>
      <c r="O54" s="167"/>
      <c r="P54" s="197"/>
    </row>
    <row r="55" spans="1:17" s="87" customFormat="1" ht="30" customHeight="1">
      <c r="A55" s="1"/>
      <c r="B55" s="1070" t="s">
        <v>1178</v>
      </c>
      <c r="C55" s="1152"/>
      <c r="D55" s="1152"/>
      <c r="E55" s="1"/>
      <c r="F55" s="1"/>
      <c r="G55" s="579">
        <f>SUMPRODUCT(($G$2=TX_PVLS!$E$2:$E$350)*(TX_PVLS!BZ$2:BZ$350))</f>
        <v>0</v>
      </c>
      <c r="H55" s="1"/>
      <c r="I55" s="579">
        <f>SUMPRODUCT(($G$2=TX_PVLS!$E$2:$E$350)*(TX_PVLS!CA$2:CA$350))</f>
        <v>0</v>
      </c>
      <c r="J55" s="167"/>
      <c r="K55" s="167"/>
      <c r="L55" s="167"/>
      <c r="M55" s="167"/>
      <c r="N55" s="167"/>
      <c r="O55" s="167"/>
      <c r="P55" s="197"/>
      <c r="Q55" s="1"/>
    </row>
    <row r="56" spans="1:17">
      <c r="B56" s="29"/>
      <c r="C56" s="25"/>
      <c r="D56" s="25"/>
      <c r="E56" s="25"/>
      <c r="F56" s="25"/>
      <c r="G56" s="25"/>
      <c r="H56" s="25"/>
      <c r="I56" s="25"/>
      <c r="J56" s="25"/>
      <c r="K56" s="25"/>
      <c r="L56" s="25"/>
      <c r="M56" s="25"/>
      <c r="N56" s="25"/>
      <c r="O56" s="25"/>
      <c r="P56" s="26"/>
    </row>
    <row r="57" spans="1:17" ht="15">
      <c r="B57" s="2"/>
      <c r="C57" s="2"/>
      <c r="D57" s="2"/>
      <c r="E57" s="2"/>
      <c r="F57" s="2"/>
      <c r="G57" s="2"/>
      <c r="H57" s="2"/>
      <c r="I57" s="2"/>
      <c r="J57" s="2"/>
      <c r="K57" s="2"/>
      <c r="L57" s="2"/>
      <c r="M57" s="2"/>
      <c r="N57" s="2"/>
      <c r="O57" s="2"/>
      <c r="P57" s="2"/>
      <c r="Q57" s="87"/>
    </row>
    <row r="58" spans="1:17">
      <c r="B58" s="2"/>
      <c r="C58" s="2"/>
      <c r="D58" s="2"/>
      <c r="E58" s="2"/>
      <c r="F58" s="2"/>
      <c r="G58" s="2"/>
      <c r="H58" s="2"/>
      <c r="I58" s="2"/>
      <c r="J58" s="2"/>
      <c r="K58" s="2"/>
      <c r="L58" s="2"/>
      <c r="M58" s="2"/>
      <c r="N58" s="2"/>
      <c r="O58" s="2"/>
      <c r="P58" s="2"/>
    </row>
    <row r="59" spans="1:17">
      <c r="B59" s="2"/>
      <c r="C59" s="2"/>
      <c r="D59" s="2"/>
      <c r="E59" s="2"/>
      <c r="F59" s="2"/>
      <c r="G59" s="2"/>
      <c r="H59" s="2"/>
      <c r="I59" s="2"/>
      <c r="J59" s="2"/>
      <c r="K59" s="2"/>
      <c r="L59" s="2"/>
      <c r="M59" s="2"/>
      <c r="N59" s="2"/>
      <c r="O59" s="2"/>
      <c r="P59" s="2"/>
    </row>
    <row r="60" spans="1:17">
      <c r="B60" s="2"/>
      <c r="C60" s="2"/>
      <c r="D60" s="2"/>
      <c r="E60" s="2"/>
      <c r="F60" s="2"/>
      <c r="G60" s="2"/>
      <c r="H60" s="2"/>
      <c r="I60" s="2"/>
      <c r="J60" s="2"/>
      <c r="K60" s="2"/>
      <c r="L60" s="2"/>
      <c r="M60" s="2"/>
      <c r="N60" s="2"/>
      <c r="O60" s="2"/>
      <c r="P60" s="2"/>
    </row>
    <row r="61" spans="1:17">
      <c r="B61" s="2"/>
      <c r="C61" s="2"/>
      <c r="D61" s="2"/>
      <c r="E61" s="2"/>
      <c r="F61" s="2"/>
      <c r="G61" s="2"/>
      <c r="H61" s="2"/>
      <c r="I61" s="2"/>
      <c r="J61" s="2"/>
      <c r="K61" s="2"/>
      <c r="L61" s="2"/>
      <c r="M61" s="2"/>
      <c r="N61" s="2"/>
      <c r="O61" s="2"/>
      <c r="P61" s="2"/>
    </row>
    <row r="62" spans="1:17">
      <c r="B62" s="2"/>
      <c r="C62" s="2"/>
      <c r="D62" s="2"/>
      <c r="E62" s="2"/>
      <c r="F62" s="2"/>
      <c r="G62" s="2"/>
      <c r="H62" s="2"/>
      <c r="I62" s="2"/>
      <c r="J62" s="2"/>
      <c r="K62" s="2"/>
      <c r="L62" s="2"/>
      <c r="M62" s="2"/>
      <c r="N62" s="2"/>
      <c r="O62" s="2"/>
      <c r="P62" s="2"/>
    </row>
    <row r="63" spans="1:17">
      <c r="B63" s="2"/>
      <c r="C63" s="2"/>
      <c r="D63" s="2"/>
      <c r="E63" s="2"/>
      <c r="F63" s="2"/>
      <c r="G63" s="2"/>
      <c r="H63" s="2"/>
      <c r="I63" s="2"/>
      <c r="J63" s="2"/>
      <c r="K63" s="2"/>
      <c r="L63" s="2"/>
      <c r="M63" s="2"/>
      <c r="N63" s="2"/>
      <c r="O63" s="2"/>
      <c r="P63" s="2"/>
    </row>
    <row r="64" spans="1:17">
      <c r="B64" s="2"/>
      <c r="C64" s="2"/>
      <c r="D64" s="2"/>
      <c r="E64" s="2"/>
      <c r="F64" s="2"/>
      <c r="G64" s="2"/>
      <c r="H64" s="2"/>
      <c r="I64" s="2"/>
      <c r="J64" s="2"/>
      <c r="K64" s="2"/>
      <c r="L64" s="2"/>
      <c r="M64" s="2"/>
      <c r="N64" s="2"/>
      <c r="O64" s="2"/>
      <c r="P64" s="2"/>
    </row>
    <row r="65" spans="2:18">
      <c r="B65" s="2"/>
      <c r="C65" s="2"/>
      <c r="D65" s="2"/>
      <c r="E65" s="2"/>
      <c r="F65" s="2"/>
      <c r="G65" s="2"/>
      <c r="H65" s="2"/>
      <c r="I65" s="2"/>
      <c r="J65" s="2"/>
      <c r="K65" s="2"/>
      <c r="L65" s="2"/>
      <c r="M65" s="2"/>
      <c r="N65" s="2"/>
      <c r="O65" s="2"/>
      <c r="P65" s="2"/>
      <c r="R65" s="266"/>
    </row>
    <row r="66" spans="2:18">
      <c r="B66" s="2"/>
      <c r="C66" s="2"/>
      <c r="D66" s="2"/>
      <c r="E66" s="2"/>
      <c r="F66" s="2"/>
      <c r="G66" s="2"/>
      <c r="H66" s="2"/>
      <c r="I66" s="2"/>
      <c r="J66" s="2"/>
      <c r="K66" s="2"/>
      <c r="L66" s="2"/>
      <c r="M66" s="2"/>
      <c r="N66" s="2"/>
      <c r="O66" s="2"/>
      <c r="P66" s="2"/>
    </row>
    <row r="67" spans="2:18">
      <c r="B67" s="2"/>
      <c r="C67" s="2"/>
      <c r="D67" s="2"/>
      <c r="E67" s="2"/>
      <c r="F67" s="2"/>
      <c r="G67" s="2"/>
      <c r="H67" s="2"/>
      <c r="I67" s="2"/>
      <c r="J67" s="2"/>
      <c r="K67" s="2"/>
      <c r="L67" s="2"/>
      <c r="M67" s="2"/>
      <c r="N67" s="2"/>
      <c r="O67" s="2"/>
      <c r="P67" s="2"/>
      <c r="Q67" s="266"/>
    </row>
    <row r="68" spans="2:18">
      <c r="B68" s="2"/>
      <c r="C68" s="2"/>
      <c r="D68" s="2"/>
      <c r="E68" s="2"/>
      <c r="F68" s="2"/>
      <c r="G68" s="2"/>
      <c r="H68" s="2"/>
      <c r="I68" s="2"/>
      <c r="J68" s="2"/>
      <c r="K68" s="2"/>
      <c r="L68" s="2"/>
      <c r="M68" s="2"/>
      <c r="N68" s="2"/>
      <c r="O68" s="2"/>
      <c r="P68" s="2"/>
    </row>
    <row r="69" spans="2:18">
      <c r="B69" s="2"/>
      <c r="C69" s="2"/>
      <c r="D69" s="2"/>
      <c r="E69" s="2"/>
      <c r="F69" s="2"/>
      <c r="G69" s="2"/>
      <c r="H69" s="2"/>
      <c r="I69" s="2"/>
      <c r="J69" s="2"/>
      <c r="K69" s="2"/>
      <c r="L69" s="2"/>
      <c r="M69" s="2"/>
      <c r="N69" s="2"/>
      <c r="O69" s="2"/>
      <c r="P69" s="2"/>
    </row>
    <row r="70" spans="2:18">
      <c r="B70" s="2"/>
      <c r="C70" s="2"/>
      <c r="D70" s="2"/>
      <c r="E70" s="2"/>
      <c r="F70" s="2"/>
      <c r="G70" s="2"/>
      <c r="H70" s="2"/>
      <c r="I70" s="2"/>
      <c r="J70" s="2"/>
      <c r="K70" s="2"/>
      <c r="L70" s="2"/>
      <c r="M70" s="2"/>
      <c r="N70" s="2"/>
      <c r="O70" s="2"/>
      <c r="P70" s="2"/>
    </row>
    <row r="71" spans="2:18">
      <c r="B71" s="15"/>
      <c r="C71" s="16"/>
      <c r="D71" s="16"/>
      <c r="E71" s="16"/>
      <c r="F71" s="16"/>
      <c r="G71" s="16"/>
      <c r="H71" s="16"/>
      <c r="I71" s="16"/>
      <c r="J71" s="16"/>
      <c r="K71" s="16"/>
      <c r="L71" s="16"/>
      <c r="M71" s="16"/>
      <c r="N71" s="16"/>
      <c r="O71" s="17"/>
      <c r="P71" s="166"/>
    </row>
    <row r="72" spans="2:18" ht="18">
      <c r="B72" s="145" t="s">
        <v>34</v>
      </c>
      <c r="C72" s="1170" t="str">
        <f>C2</f>
        <v>USAID Tujenge Jamii</v>
      </c>
      <c r="D72" s="1170"/>
      <c r="E72" s="1170"/>
      <c r="F72" s="1170"/>
      <c r="H72" s="1003" t="s">
        <v>66</v>
      </c>
      <c r="I72" s="1003"/>
      <c r="J72" s="1003"/>
      <c r="K72" s="392" t="str">
        <f>K2</f>
        <v/>
      </c>
      <c r="L72" s="205"/>
      <c r="M72" s="273" t="s">
        <v>35</v>
      </c>
      <c r="N72" s="1170">
        <f>N2</f>
        <v>0</v>
      </c>
      <c r="O72" s="1170"/>
      <c r="P72" s="166"/>
    </row>
    <row r="73" spans="2:18">
      <c r="B73" s="180"/>
      <c r="C73" s="180"/>
      <c r="D73" s="179"/>
      <c r="E73" s="179"/>
      <c r="F73" s="179"/>
      <c r="G73" s="179"/>
      <c r="H73" s="179"/>
      <c r="I73" s="179"/>
      <c r="J73" s="179"/>
      <c r="K73" s="179"/>
      <c r="L73" s="179"/>
      <c r="M73" s="179"/>
      <c r="N73" s="179"/>
      <c r="O73" s="179"/>
      <c r="P73" s="276"/>
    </row>
    <row r="74" spans="2:18" ht="27.75" customHeight="1">
      <c r="B74" s="1162" t="str">
        <f>CONCATENATE(K2,": TX_PVLS (Denominator)")</f>
        <v>: TX_PVLS (Denominator)</v>
      </c>
      <c r="C74" s="1163"/>
      <c r="D74" s="1163"/>
      <c r="E74" s="1163"/>
      <c r="F74" s="1163"/>
      <c r="G74" s="1163"/>
      <c r="H74" s="1163"/>
      <c r="I74" s="1163"/>
      <c r="J74" s="1163"/>
      <c r="K74" s="1163"/>
      <c r="L74" s="1163"/>
      <c r="M74" s="1163"/>
      <c r="N74" s="1163"/>
      <c r="O74" s="1163"/>
      <c r="P74" s="1163"/>
    </row>
    <row r="75" spans="2:18">
      <c r="B75" s="949" t="s">
        <v>0</v>
      </c>
      <c r="C75" s="1164"/>
      <c r="D75" s="952" t="s">
        <v>149</v>
      </c>
      <c r="E75" s="953"/>
      <c r="F75" s="953"/>
      <c r="G75" s="953"/>
      <c r="H75" s="953"/>
      <c r="I75" s="953"/>
      <c r="J75" s="953"/>
      <c r="K75" s="953"/>
      <c r="L75" s="953"/>
      <c r="M75" s="953"/>
      <c r="N75" s="953"/>
      <c r="O75" s="953"/>
      <c r="P75" s="954"/>
    </row>
    <row r="76" spans="2:18" ht="21.75" customHeight="1">
      <c r="B76" s="1165"/>
      <c r="C76" s="1166"/>
      <c r="D76" s="1167"/>
      <c r="E76" s="1168"/>
      <c r="F76" s="1168"/>
      <c r="G76" s="1168"/>
      <c r="H76" s="1168"/>
      <c r="I76" s="1168"/>
      <c r="J76" s="1168"/>
      <c r="K76" s="1168"/>
      <c r="L76" s="1168"/>
      <c r="M76" s="1168"/>
      <c r="N76" s="1168"/>
      <c r="O76" s="1168"/>
      <c r="P76" s="1169"/>
    </row>
    <row r="77" spans="2:18">
      <c r="B77" s="77"/>
      <c r="C77" s="78"/>
      <c r="D77" s="306"/>
      <c r="E77" s="306"/>
      <c r="F77" s="306"/>
      <c r="G77" s="306"/>
      <c r="H77" s="306"/>
      <c r="I77" s="306"/>
      <c r="J77" s="306"/>
      <c r="K77" s="306"/>
      <c r="L77" s="306"/>
      <c r="M77" s="306"/>
      <c r="N77" s="306"/>
      <c r="O77" s="306"/>
      <c r="P77" s="275"/>
    </row>
    <row r="78" spans="2:18" ht="27.75" customHeight="1">
      <c r="B78" s="307" t="s">
        <v>2</v>
      </c>
      <c r="C78" s="461" t="str">
        <f>IF(SUM(C90,C101)=0,"subtotal",SUM(C90,C101))</f>
        <v>subtotal</v>
      </c>
      <c r="D78" s="308"/>
      <c r="E78" s="308"/>
      <c r="F78" s="308"/>
      <c r="G78" s="308"/>
      <c r="H78" s="308"/>
      <c r="I78" s="308"/>
      <c r="J78" s="308"/>
      <c r="K78" s="308"/>
      <c r="L78" s="308"/>
      <c r="M78" s="308"/>
      <c r="N78" s="308"/>
      <c r="O78" s="308"/>
      <c r="P78" s="197"/>
    </row>
    <row r="79" spans="2:18">
      <c r="B79" s="82"/>
      <c r="C79" s="83"/>
      <c r="D79" s="308"/>
      <c r="E79" s="308"/>
      <c r="F79" s="308"/>
      <c r="G79" s="308"/>
      <c r="H79" s="308"/>
      <c r="I79" s="308"/>
      <c r="J79" s="308"/>
      <c r="K79" s="308"/>
      <c r="L79" s="308"/>
      <c r="M79" s="308"/>
      <c r="N79" s="308"/>
      <c r="O79" s="308"/>
      <c r="P79" s="197"/>
    </row>
    <row r="80" spans="2:18" ht="31.5" customHeight="1">
      <c r="B80" s="1159" t="s">
        <v>3</v>
      </c>
      <c r="C80" s="1160"/>
      <c r="D80" s="981" t="s">
        <v>150</v>
      </c>
      <c r="E80" s="1161"/>
      <c r="F80" s="1161"/>
      <c r="G80" s="1161"/>
      <c r="H80" s="1161"/>
      <c r="I80" s="1161"/>
      <c r="J80" s="1161"/>
      <c r="K80" s="1161"/>
      <c r="L80" s="1161"/>
      <c r="M80" s="1161"/>
      <c r="N80" s="1161"/>
      <c r="O80" s="1161"/>
      <c r="P80" s="275"/>
    </row>
    <row r="81" spans="2:18" ht="15.75">
      <c r="B81" s="1055" t="s">
        <v>145</v>
      </c>
      <c r="C81" s="1056"/>
      <c r="D81" s="1056"/>
      <c r="E81" s="1056"/>
      <c r="F81" s="1056"/>
      <c r="G81" s="1056"/>
      <c r="H81" s="1056"/>
      <c r="I81" s="1056"/>
      <c r="J81" s="1056"/>
      <c r="K81" s="1056"/>
      <c r="L81" s="1056"/>
      <c r="M81" s="1056"/>
      <c r="N81" s="1056"/>
      <c r="O81" s="1056"/>
      <c r="P81" s="1057"/>
      <c r="R81" s="266"/>
    </row>
    <row r="82" spans="2:18" ht="28.5">
      <c r="B82" s="278"/>
      <c r="C82" s="277" t="s">
        <v>5</v>
      </c>
      <c r="D82" s="279" t="s">
        <v>9</v>
      </c>
      <c r="E82" s="280" t="s">
        <v>113</v>
      </c>
      <c r="F82" s="280" t="s">
        <v>1939</v>
      </c>
      <c r="G82" s="281" t="s">
        <v>114</v>
      </c>
      <c r="H82" s="281" t="s">
        <v>115</v>
      </c>
      <c r="I82" s="281" t="s">
        <v>116</v>
      </c>
      <c r="J82" s="279" t="s">
        <v>75</v>
      </c>
      <c r="K82" s="279" t="s">
        <v>76</v>
      </c>
      <c r="L82" s="159" t="s">
        <v>77</v>
      </c>
      <c r="M82" s="279" t="s">
        <v>78</v>
      </c>
      <c r="N82" s="279" t="s">
        <v>79</v>
      </c>
      <c r="O82" s="279" t="s">
        <v>80</v>
      </c>
      <c r="P82" s="282"/>
    </row>
    <row r="83" spans="2:18">
      <c r="B83" s="187"/>
      <c r="C83" s="186"/>
      <c r="D83" s="166"/>
      <c r="E83" s="186"/>
      <c r="F83" s="166"/>
      <c r="G83" s="186"/>
      <c r="H83" s="166"/>
      <c r="I83" s="186"/>
      <c r="J83" s="166"/>
      <c r="K83" s="186"/>
      <c r="L83" s="166"/>
      <c r="M83" s="186"/>
      <c r="N83" s="166"/>
      <c r="O83" s="166"/>
      <c r="P83" s="185"/>
      <c r="Q83" s="266"/>
    </row>
    <row r="84" spans="2:18" ht="25.5" customHeight="1">
      <c r="B84" s="307" t="s">
        <v>37</v>
      </c>
      <c r="C84" s="577">
        <f>SUMPRODUCT(($G$2=TX_PVLS!$E$2:$E$350)*(TX_PVLS!CC$2:CC$350))</f>
        <v>0</v>
      </c>
      <c r="D84" s="577">
        <f>SUMPRODUCT(($G$2=TX_PVLS!$E$2:$E$350)*(TX_PVLS!CD$2:CD$350))</f>
        <v>0</v>
      </c>
      <c r="E84" s="577">
        <f>SUMPRODUCT(($G$2=TX_PVLS!$E$2:$E$350)*(TX_PVLS!CE$2:CE$350))</f>
        <v>0</v>
      </c>
      <c r="F84" s="577">
        <f>SUMPRODUCT(($G$2=TX_PVLS!$E$2:$E$350)*(TX_PVLS!CF$2:CF$350))</f>
        <v>0</v>
      </c>
      <c r="G84" s="577">
        <f>SUMPRODUCT(($G$2=TX_PVLS!$E$2:$E$350)*(TX_PVLS!CG$2:CG$350))</f>
        <v>0</v>
      </c>
      <c r="H84" s="577">
        <f>SUMPRODUCT(($G$2=TX_PVLS!$E$2:$E$350)*(TX_PVLS!CH$2:CH$350))</f>
        <v>0</v>
      </c>
      <c r="I84" s="577">
        <f>SUMPRODUCT(($G$2=TX_PVLS!$E$2:$E$350)*(TX_PVLS!CI$2:CI$350))</f>
        <v>0</v>
      </c>
      <c r="J84" s="577">
        <f>SUMPRODUCT(($G$2=TX_PVLS!$E$2:$E$350)*(TX_PVLS!CJ$2:CJ$350))</f>
        <v>0</v>
      </c>
      <c r="K84" s="577">
        <f>SUMPRODUCT(($G$2=TX_PVLS!$E$2:$E$350)*(TX_PVLS!CK$2:CK$350))</f>
        <v>0</v>
      </c>
      <c r="L84" s="577">
        <f>SUMPRODUCT(($G$2=TX_PVLS!$E$2:$E$350)*(TX_PVLS!CL$2:CL$350))</f>
        <v>0</v>
      </c>
      <c r="M84" s="577">
        <f>SUMPRODUCT(($G$2=TX_PVLS!$E$2:$E$350)*(TX_PVLS!CM$2:CM$350))</f>
        <v>0</v>
      </c>
      <c r="N84" s="577">
        <f>SUMPRODUCT(($G$2=TX_PVLS!$E$2:$E$350)*(TX_PVLS!CN$2:CN$350))</f>
        <v>0</v>
      </c>
      <c r="O84" s="577">
        <f>SUMPRODUCT(($G$2=TX_PVLS!$E$2:$E$350)*(TX_PVLS!CO$2:CO$350))</f>
        <v>0</v>
      </c>
      <c r="P84" s="606" t="str">
        <f>IF(SUM(C84:O84)=0,"subtotal",SUM(C84:O84))</f>
        <v>subtotal</v>
      </c>
    </row>
    <row r="85" spans="2:18">
      <c r="B85" s="29"/>
      <c r="C85" s="462"/>
      <c r="D85" s="462"/>
      <c r="E85" s="462"/>
      <c r="F85" s="462"/>
      <c r="G85" s="462"/>
      <c r="H85" s="462"/>
      <c r="I85" s="462"/>
      <c r="J85" s="462"/>
      <c r="K85" s="462"/>
      <c r="L85" s="462"/>
      <c r="M85" s="462"/>
      <c r="N85" s="462"/>
      <c r="O85" s="462"/>
      <c r="P85" s="535"/>
    </row>
    <row r="86" spans="2:18">
      <c r="B86" s="184"/>
      <c r="C86" s="463"/>
      <c r="D86" s="464"/>
      <c r="E86" s="463"/>
      <c r="F86" s="464"/>
      <c r="G86" s="463"/>
      <c r="H86" s="464"/>
      <c r="I86" s="463"/>
      <c r="J86" s="464"/>
      <c r="K86" s="463"/>
      <c r="L86" s="464"/>
      <c r="M86" s="463"/>
      <c r="N86" s="464"/>
      <c r="O86" s="464"/>
      <c r="P86" s="536"/>
    </row>
    <row r="87" spans="2:18" ht="27.75" customHeight="1">
      <c r="B87" s="307" t="s">
        <v>39</v>
      </c>
      <c r="C87" s="577">
        <f>SUMPRODUCT(($G$2=TX_PVLS!$E$2:$E$350)*(TX_PVLS!CQ$2:CQ$350))</f>
        <v>0</v>
      </c>
      <c r="D87" s="577">
        <f>SUMPRODUCT(($G$2=TX_PVLS!$E$2:$E$350)*(TX_PVLS!CR$2:CR$350))</f>
        <v>0</v>
      </c>
      <c r="E87" s="577">
        <f>SUMPRODUCT(($G$2=TX_PVLS!$E$2:$E$350)*(TX_PVLS!CS$2:CS$350))</f>
        <v>0</v>
      </c>
      <c r="F87" s="577">
        <f>SUMPRODUCT(($G$2=TX_PVLS!$E$2:$E$350)*(TX_PVLS!CT$2:CT$350))</f>
        <v>0</v>
      </c>
      <c r="G87" s="577">
        <f>SUMPRODUCT(($G$2=TX_PVLS!$E$2:$E$350)*(TX_PVLS!CU$2:CU$350))</f>
        <v>0</v>
      </c>
      <c r="H87" s="577">
        <f>SUMPRODUCT(($G$2=TX_PVLS!$E$2:$E$350)*(TX_PVLS!CV$2:CV$350))</f>
        <v>0</v>
      </c>
      <c r="I87" s="577">
        <f>SUMPRODUCT(($G$2=TX_PVLS!$E$2:$E$350)*(TX_PVLS!CW$2:CW$350))</f>
        <v>0</v>
      </c>
      <c r="J87" s="577">
        <f>SUMPRODUCT(($G$2=TX_PVLS!$E$2:$E$350)*(TX_PVLS!CX$2:CX$350))</f>
        <v>0</v>
      </c>
      <c r="K87" s="577">
        <f>SUMPRODUCT(($G$2=TX_PVLS!$E$2:$E$350)*(TX_PVLS!CY$2:CY$350))</f>
        <v>0</v>
      </c>
      <c r="L87" s="577">
        <f>SUMPRODUCT(($G$2=TX_PVLS!$E$2:$E$350)*(TX_PVLS!CZ$2:CZ$350))</f>
        <v>0</v>
      </c>
      <c r="M87" s="577">
        <f>SUMPRODUCT(($G$2=TX_PVLS!$E$2:$E$350)*(TX_PVLS!DA$2:DA$350))</f>
        <v>0</v>
      </c>
      <c r="N87" s="577">
        <f>SUMPRODUCT(($G$2=TX_PVLS!$E$2:$E$350)*(TX_PVLS!DB$2:DB$350))</f>
        <v>0</v>
      </c>
      <c r="O87" s="577">
        <f>SUMPRODUCT(($G$2=TX_PVLS!$E$2:$E$350)*(TX_PVLS!DC$2:DC$350))</f>
        <v>0</v>
      </c>
      <c r="P87" s="606" t="str">
        <f>IF(SUM(C87:O87)=0,"subtotal",SUM(C87:O87))</f>
        <v>subtotal</v>
      </c>
    </row>
    <row r="88" spans="2:18">
      <c r="B88" s="29"/>
      <c r="C88" s="25"/>
      <c r="D88" s="25"/>
      <c r="E88" s="25"/>
      <c r="F88" s="25"/>
      <c r="G88" s="25"/>
      <c r="H88" s="25"/>
      <c r="I88" s="25"/>
      <c r="J88" s="25"/>
      <c r="K88" s="25"/>
      <c r="L88" s="25"/>
      <c r="M88" s="25"/>
      <c r="N88" s="25"/>
      <c r="O88" s="25"/>
      <c r="P88" s="181"/>
    </row>
    <row r="89" spans="2:18" ht="15">
      <c r="B89" s="305"/>
      <c r="C89" s="31"/>
      <c r="D89" s="306"/>
      <c r="E89" s="306"/>
      <c r="F89" s="306"/>
      <c r="G89" s="306"/>
      <c r="H89" s="306"/>
      <c r="I89" s="306"/>
      <c r="J89" s="306"/>
      <c r="K89" s="306"/>
      <c r="L89" s="306"/>
      <c r="M89" s="306"/>
      <c r="N89" s="306"/>
      <c r="O89" s="306"/>
      <c r="P89" s="275"/>
    </row>
    <row r="90" spans="2:18" ht="28.5" customHeight="1">
      <c r="B90" s="307" t="s">
        <v>151</v>
      </c>
      <c r="C90" s="615" t="str">
        <f>IF(SUM(C84:O84,C87:O87)=0,"subtotal",SUM(C84:O84,C87:O87))</f>
        <v>subtotal</v>
      </c>
      <c r="D90" s="308"/>
      <c r="E90" s="308"/>
      <c r="F90" s="308"/>
      <c r="G90" s="308"/>
      <c r="H90" s="308"/>
      <c r="I90" s="308"/>
      <c r="J90" s="308"/>
      <c r="K90" s="308"/>
      <c r="L90" s="308"/>
      <c r="M90" s="308"/>
      <c r="N90" s="308"/>
      <c r="O90" s="308"/>
      <c r="P90" s="197"/>
    </row>
    <row r="91" spans="2:18">
      <c r="B91" s="303"/>
      <c r="C91" s="83"/>
      <c r="D91" s="309"/>
      <c r="E91" s="309"/>
      <c r="F91" s="309"/>
      <c r="G91" s="309"/>
      <c r="H91" s="309"/>
      <c r="I91" s="309"/>
      <c r="J91" s="309"/>
      <c r="K91" s="309"/>
      <c r="L91" s="309"/>
      <c r="M91" s="309"/>
      <c r="N91" s="309"/>
      <c r="O91" s="309"/>
      <c r="P91" s="245"/>
    </row>
    <row r="92" spans="2:18" ht="15.75">
      <c r="B92" s="1055" t="s">
        <v>146</v>
      </c>
      <c r="C92" s="1056"/>
      <c r="D92" s="1056"/>
      <c r="E92" s="1056"/>
      <c r="F92" s="1056"/>
      <c r="G92" s="1056"/>
      <c r="H92" s="1056"/>
      <c r="I92" s="1056"/>
      <c r="J92" s="1056"/>
      <c r="K92" s="1056"/>
      <c r="L92" s="1056"/>
      <c r="M92" s="1056"/>
      <c r="N92" s="1056"/>
      <c r="O92" s="1056"/>
      <c r="P92" s="1057"/>
    </row>
    <row r="93" spans="2:18" ht="28.5">
      <c r="B93" s="278"/>
      <c r="C93" s="277" t="s">
        <v>5</v>
      </c>
      <c r="D93" s="279" t="s">
        <v>9</v>
      </c>
      <c r="E93" s="280" t="s">
        <v>113</v>
      </c>
      <c r="F93" s="280" t="s">
        <v>1939</v>
      </c>
      <c r="G93" s="281" t="s">
        <v>114</v>
      </c>
      <c r="H93" s="281" t="s">
        <v>115</v>
      </c>
      <c r="I93" s="281" t="s">
        <v>116</v>
      </c>
      <c r="J93" s="279" t="s">
        <v>75</v>
      </c>
      <c r="K93" s="279" t="s">
        <v>76</v>
      </c>
      <c r="L93" s="159" t="s">
        <v>77</v>
      </c>
      <c r="M93" s="279" t="s">
        <v>78</v>
      </c>
      <c r="N93" s="279" t="s">
        <v>79</v>
      </c>
      <c r="O93" s="279" t="s">
        <v>80</v>
      </c>
      <c r="P93" s="282"/>
    </row>
    <row r="94" spans="2:18">
      <c r="B94" s="187"/>
      <c r="C94" s="186"/>
      <c r="D94" s="166"/>
      <c r="E94" s="186"/>
      <c r="F94" s="166"/>
      <c r="G94" s="186"/>
      <c r="H94" s="166"/>
      <c r="I94" s="186"/>
      <c r="J94" s="166"/>
      <c r="K94" s="186"/>
      <c r="L94" s="166"/>
      <c r="M94" s="186"/>
      <c r="N94" s="166"/>
      <c r="O94" s="166"/>
      <c r="P94" s="185"/>
    </row>
    <row r="95" spans="2:18" ht="30.75" customHeight="1">
      <c r="B95" s="307" t="s">
        <v>37</v>
      </c>
      <c r="C95" s="577">
        <f>SUMPRODUCT(($G$2=TX_PVLS!$E$2:$E$350)*(TX_PVLS!DF$2:DF$350))</f>
        <v>0</v>
      </c>
      <c r="D95" s="577">
        <f>SUMPRODUCT(($G$2=TX_PVLS!$E$2:$E$350)*(TX_PVLS!DG$2:DG$350))</f>
        <v>0</v>
      </c>
      <c r="E95" s="577">
        <f>SUMPRODUCT(($G$2=TX_PVLS!$E$2:$E$350)*(TX_PVLS!DH$2:DH$350))</f>
        <v>0</v>
      </c>
      <c r="F95" s="577">
        <f>SUMPRODUCT(($G$2=TX_PVLS!$E$2:$E$350)*(TX_PVLS!DI$2:DI$350))</f>
        <v>0</v>
      </c>
      <c r="G95" s="577">
        <f>SUMPRODUCT(($G$2=TX_PVLS!$E$2:$E$350)*(TX_PVLS!DJ$2:DJ$350))</f>
        <v>0</v>
      </c>
      <c r="H95" s="577">
        <f>SUMPRODUCT(($G$2=TX_PVLS!$E$2:$E$350)*(TX_PVLS!DK$2:DK$350))</f>
        <v>0</v>
      </c>
      <c r="I95" s="577">
        <f>SUMPRODUCT(($G$2=TX_PVLS!$E$2:$E$350)*(TX_PVLS!DL$2:DL$350))</f>
        <v>0</v>
      </c>
      <c r="J95" s="577">
        <f>SUMPRODUCT(($G$2=TX_PVLS!$E$2:$E$350)*(TX_PVLS!DM$2:DM$350))</f>
        <v>0</v>
      </c>
      <c r="K95" s="577">
        <f>SUMPRODUCT(($G$2=TX_PVLS!$E$2:$E$350)*(TX_PVLS!DN$2:DN$350))</f>
        <v>0</v>
      </c>
      <c r="L95" s="577">
        <f>SUMPRODUCT(($G$2=TX_PVLS!$E$2:$E$350)*(TX_PVLS!DO$2:DO$350))</f>
        <v>0</v>
      </c>
      <c r="M95" s="577">
        <f>SUMPRODUCT(($G$2=TX_PVLS!$E$2:$E$350)*(TX_PVLS!DP$2:DP$350))</f>
        <v>0</v>
      </c>
      <c r="N95" s="577">
        <f>SUMPRODUCT(($G$2=TX_PVLS!$E$2:$E$350)*(TX_PVLS!DQ$2:DQ$350))</f>
        <v>0</v>
      </c>
      <c r="O95" s="577">
        <f>SUMPRODUCT(($G$2=TX_PVLS!$E$2:$E$350)*(TX_PVLS!DR$2:DR$350))</f>
        <v>0</v>
      </c>
      <c r="P95" s="606" t="str">
        <f>IF(SUM(C95:O95)=0,"subtotal",SUM(C95:O95))</f>
        <v>subtotal</v>
      </c>
    </row>
    <row r="96" spans="2:18">
      <c r="B96" s="29"/>
      <c r="C96" s="462"/>
      <c r="D96" s="462"/>
      <c r="E96" s="462"/>
      <c r="F96" s="462"/>
      <c r="G96" s="462"/>
      <c r="H96" s="462"/>
      <c r="I96" s="462"/>
      <c r="J96" s="462"/>
      <c r="K96" s="462"/>
      <c r="L96" s="462"/>
      <c r="M96" s="462"/>
      <c r="N96" s="462"/>
      <c r="O96" s="462"/>
      <c r="P96" s="535"/>
      <c r="R96" s="266"/>
    </row>
    <row r="97" spans="2:18">
      <c r="B97" s="184"/>
      <c r="C97" s="463"/>
      <c r="D97" s="464"/>
      <c r="E97" s="463"/>
      <c r="F97" s="464"/>
      <c r="G97" s="463"/>
      <c r="H97" s="464"/>
      <c r="I97" s="463"/>
      <c r="J97" s="464"/>
      <c r="K97" s="463"/>
      <c r="L97" s="464"/>
      <c r="M97" s="463"/>
      <c r="N97" s="464"/>
      <c r="O97" s="464"/>
      <c r="P97" s="536"/>
    </row>
    <row r="98" spans="2:18" ht="27.75" customHeight="1">
      <c r="B98" s="307" t="s">
        <v>39</v>
      </c>
      <c r="C98" s="577">
        <f>SUMPRODUCT(($G$2=TX_PVLS!$E$2:$E$350)*(TX_PVLS!DT$2:DT$350))</f>
        <v>0</v>
      </c>
      <c r="D98" s="577">
        <f>SUMPRODUCT(($G$2=TX_PVLS!$E$2:$E$350)*(TX_PVLS!DU$2:DU$350))</f>
        <v>0</v>
      </c>
      <c r="E98" s="577">
        <f>SUMPRODUCT(($G$2=TX_PVLS!$E$2:$E$350)*(TX_PVLS!DV$2:DV$350))</f>
        <v>0</v>
      </c>
      <c r="F98" s="577">
        <f>SUMPRODUCT(($G$2=TX_PVLS!$E$2:$E$350)*(TX_PVLS!DW$2:DW$350))</f>
        <v>0</v>
      </c>
      <c r="G98" s="577">
        <f>SUMPRODUCT(($G$2=TX_PVLS!$E$2:$E$350)*(TX_PVLS!DX$2:DX$350))</f>
        <v>0</v>
      </c>
      <c r="H98" s="577">
        <f>SUMPRODUCT(($G$2=TX_PVLS!$E$2:$E$350)*(TX_PVLS!DY$2:DY$350))</f>
        <v>0</v>
      </c>
      <c r="I98" s="577">
        <f>SUMPRODUCT(($G$2=TX_PVLS!$E$2:$E$350)*(TX_PVLS!DZ$2:DZ$350))</f>
        <v>0</v>
      </c>
      <c r="J98" s="577">
        <f>SUMPRODUCT(($G$2=TX_PVLS!$E$2:$E$350)*(TX_PVLS!EA$2:EA$350))</f>
        <v>0</v>
      </c>
      <c r="K98" s="577">
        <f>SUMPRODUCT(($G$2=TX_PVLS!$E$2:$E$350)*(TX_PVLS!EB$2:EB$350))</f>
        <v>0</v>
      </c>
      <c r="L98" s="577">
        <f>SUMPRODUCT(($G$2=TX_PVLS!$E$2:$E$350)*(TX_PVLS!EC$2:EC$350))</f>
        <v>0</v>
      </c>
      <c r="M98" s="577">
        <f>SUMPRODUCT(($G$2=TX_PVLS!$E$2:$E$350)*(TX_PVLS!ED$2:ED$350))</f>
        <v>0</v>
      </c>
      <c r="N98" s="577">
        <f>SUMPRODUCT(($G$2=TX_PVLS!$E$2:$E$350)*(TX_PVLS!EE$2:EE$350))</f>
        <v>0</v>
      </c>
      <c r="O98" s="577">
        <f>SUMPRODUCT(($G$2=TX_PVLS!$E$2:$E$350)*(TX_PVLS!EF$2:EF$350))</f>
        <v>0</v>
      </c>
      <c r="P98" s="606" t="str">
        <f>IF(SUM(C98:O98)=0,"subtotal",SUM(C98:O98))</f>
        <v>subtotal</v>
      </c>
      <c r="Q98" s="266"/>
    </row>
    <row r="99" spans="2:18">
      <c r="B99" s="29"/>
      <c r="C99" s="25"/>
      <c r="D99" s="25"/>
      <c r="E99" s="25"/>
      <c r="F99" s="25"/>
      <c r="G99" s="25"/>
      <c r="H99" s="25"/>
      <c r="I99" s="25"/>
      <c r="J99" s="25"/>
      <c r="K99" s="25"/>
      <c r="L99" s="25"/>
      <c r="M99" s="25"/>
      <c r="N99" s="25"/>
      <c r="O99" s="25"/>
      <c r="P99" s="181"/>
    </row>
    <row r="100" spans="2:18" ht="15">
      <c r="B100" s="305"/>
      <c r="C100" s="31"/>
      <c r="D100" s="306"/>
      <c r="E100" s="306"/>
      <c r="F100" s="306"/>
      <c r="G100" s="306"/>
      <c r="H100" s="306"/>
      <c r="I100" s="306"/>
      <c r="J100" s="306"/>
      <c r="K100" s="306"/>
      <c r="L100" s="306"/>
      <c r="M100" s="306"/>
      <c r="N100" s="306"/>
      <c r="O100" s="306"/>
      <c r="P100" s="275"/>
    </row>
    <row r="101" spans="2:18" ht="35.25" customHeight="1">
      <c r="B101" s="307" t="s">
        <v>152</v>
      </c>
      <c r="C101" s="596" t="str">
        <f>IF(SUM(C95:O95,C98:O98)=0,"subtotal",SUM(C95:O95,C98:O98))</f>
        <v>subtotal</v>
      </c>
      <c r="D101" s="308"/>
      <c r="E101" s="308"/>
      <c r="F101" s="308"/>
      <c r="G101" s="308"/>
      <c r="H101" s="308"/>
      <c r="I101" s="308"/>
      <c r="J101" s="308"/>
      <c r="K101" s="308"/>
      <c r="L101" s="308"/>
      <c r="M101" s="308"/>
      <c r="N101" s="308"/>
      <c r="O101" s="308"/>
      <c r="P101" s="197"/>
    </row>
    <row r="102" spans="2:18">
      <c r="B102" s="303"/>
      <c r="C102" s="83"/>
      <c r="D102" s="309"/>
      <c r="E102" s="309"/>
      <c r="F102" s="309"/>
      <c r="G102" s="309"/>
      <c r="H102" s="309"/>
      <c r="I102" s="309"/>
      <c r="J102" s="309"/>
      <c r="K102" s="309"/>
      <c r="L102" s="309"/>
      <c r="M102" s="309"/>
      <c r="N102" s="309"/>
      <c r="O102" s="309"/>
      <c r="P102" s="245"/>
    </row>
    <row r="103" spans="2:18">
      <c r="B103" s="1141" t="s">
        <v>3</v>
      </c>
      <c r="C103" s="1142"/>
      <c r="D103" s="1153" t="s">
        <v>153</v>
      </c>
      <c r="E103" s="1154"/>
      <c r="F103" s="1154"/>
      <c r="G103" s="1154"/>
      <c r="H103" s="1154"/>
      <c r="I103" s="1154"/>
      <c r="J103" s="1154"/>
      <c r="K103" s="1154"/>
      <c r="L103" s="1154"/>
      <c r="M103" s="1154"/>
      <c r="N103" s="1154"/>
      <c r="O103" s="1154"/>
      <c r="P103" s="1155"/>
    </row>
    <row r="104" spans="2:18">
      <c r="B104" s="922"/>
      <c r="C104" s="1082"/>
      <c r="D104" s="1156"/>
      <c r="E104" s="1157"/>
      <c r="F104" s="1157"/>
      <c r="G104" s="1157"/>
      <c r="H104" s="1157"/>
      <c r="I104" s="1157"/>
      <c r="J104" s="1157"/>
      <c r="K104" s="1157"/>
      <c r="L104" s="1157"/>
      <c r="M104" s="1157"/>
      <c r="N104" s="1157"/>
      <c r="O104" s="1157"/>
      <c r="P104" s="1158"/>
    </row>
    <row r="105" spans="2:18" ht="15">
      <c r="B105" s="307"/>
      <c r="C105" s="78"/>
      <c r="D105" s="183" t="s">
        <v>145</v>
      </c>
      <c r="E105" s="306"/>
      <c r="F105" s="304" t="s">
        <v>146</v>
      </c>
      <c r="G105" s="306"/>
      <c r="H105" s="306"/>
      <c r="I105" s="306"/>
      <c r="J105" s="306"/>
      <c r="K105" s="306"/>
      <c r="L105" s="306"/>
      <c r="M105" s="306"/>
      <c r="N105" s="306"/>
      <c r="O105" s="306"/>
      <c r="P105" s="275"/>
    </row>
    <row r="106" spans="2:18" ht="27.75" customHeight="1">
      <c r="B106" s="1100" t="s">
        <v>147</v>
      </c>
      <c r="C106" s="1101"/>
      <c r="D106" s="579">
        <f>SUMPRODUCT(($G$2=TX_PVLS!$E$2:$E$350)*(TX_PVLS!EI$2:EI$350))</f>
        <v>0</v>
      </c>
      <c r="F106" s="579">
        <f>SUMPRODUCT(($G$2=TX_PVLS!$E$2:$E$350)*(TX_PVLS!EJ$2:EJ$350))</f>
        <v>0</v>
      </c>
      <c r="G106" s="308"/>
      <c r="H106" s="308"/>
      <c r="I106" s="308"/>
      <c r="J106" s="308"/>
      <c r="K106" s="308"/>
      <c r="L106" s="308"/>
      <c r="M106" s="308"/>
      <c r="N106" s="308"/>
      <c r="O106" s="308"/>
      <c r="P106" s="197"/>
    </row>
    <row r="107" spans="2:18" ht="15">
      <c r="B107" s="283"/>
      <c r="C107" s="59"/>
      <c r="F107" s="308"/>
      <c r="G107" s="308"/>
      <c r="H107" s="308"/>
      <c r="I107" s="308"/>
      <c r="J107" s="308"/>
      <c r="K107" s="308"/>
      <c r="L107" s="308"/>
      <c r="M107" s="308"/>
      <c r="N107" s="308"/>
      <c r="O107" s="308"/>
      <c r="P107" s="197"/>
    </row>
    <row r="108" spans="2:18">
      <c r="B108" s="77"/>
      <c r="C108" s="78"/>
      <c r="D108" s="183"/>
      <c r="E108" s="306"/>
      <c r="F108" s="304"/>
      <c r="G108" s="306"/>
      <c r="H108" s="306"/>
      <c r="I108" s="306"/>
      <c r="J108" s="306"/>
      <c r="K108" s="306"/>
      <c r="L108" s="306"/>
      <c r="M108" s="306"/>
      <c r="N108" s="306"/>
      <c r="O108" s="306"/>
      <c r="P108" s="275"/>
      <c r="R108" s="266"/>
    </row>
    <row r="109" spans="2:18" ht="30.75" customHeight="1">
      <c r="B109" s="1100" t="s">
        <v>117</v>
      </c>
      <c r="C109" s="1101"/>
      <c r="D109" s="577">
        <f>SUMPRODUCT(($G$2=TX_PVLS!$E$2:$E$350)*(TX_PVLS!EK$2:EK$350))</f>
        <v>0</v>
      </c>
      <c r="F109" s="579">
        <f>SUMPRODUCT(($G$2=TX_PVLS!$E$2:$E$350)*(TX_PVLS!EL$2:EL$350))</f>
        <v>0</v>
      </c>
      <c r="G109" s="308"/>
      <c r="H109" s="308"/>
      <c r="I109" s="308"/>
      <c r="J109" s="308"/>
      <c r="K109" s="308"/>
      <c r="L109" s="308"/>
      <c r="M109" s="308"/>
      <c r="N109" s="308"/>
      <c r="O109" s="308"/>
      <c r="P109" s="197"/>
    </row>
    <row r="110" spans="2:18">
      <c r="B110" s="29"/>
      <c r="C110" s="25"/>
      <c r="D110" s="25"/>
      <c r="E110" s="25"/>
      <c r="F110" s="25"/>
      <c r="G110" s="25"/>
      <c r="H110" s="25"/>
      <c r="I110" s="25"/>
      <c r="J110" s="25"/>
      <c r="K110" s="25"/>
      <c r="L110" s="25"/>
      <c r="M110" s="25"/>
      <c r="N110" s="25"/>
      <c r="O110" s="25"/>
      <c r="P110" s="26"/>
      <c r="Q110" s="266"/>
    </row>
    <row r="111" spans="2:18">
      <c r="B111" s="1141" t="s">
        <v>3</v>
      </c>
      <c r="C111" s="1142"/>
      <c r="D111" s="1145" t="s">
        <v>148</v>
      </c>
      <c r="E111" s="1146"/>
      <c r="F111" s="1146"/>
      <c r="G111" s="1146"/>
      <c r="H111" s="1146"/>
      <c r="I111" s="1146"/>
      <c r="J111" s="1146"/>
      <c r="K111" s="1146"/>
      <c r="L111" s="1146"/>
      <c r="M111" s="1146"/>
      <c r="N111" s="1146"/>
      <c r="O111" s="1146"/>
      <c r="P111" s="1147"/>
    </row>
    <row r="112" spans="2:18" ht="18.75" customHeight="1">
      <c r="B112" s="1143"/>
      <c r="C112" s="1144"/>
      <c r="D112" s="1148"/>
      <c r="E112" s="1149"/>
      <c r="F112" s="1149"/>
      <c r="G112" s="1149"/>
      <c r="H112" s="1149"/>
      <c r="I112" s="1149"/>
      <c r="J112" s="1149"/>
      <c r="K112" s="1149"/>
      <c r="L112" s="1149"/>
      <c r="M112" s="1149"/>
      <c r="N112" s="1149"/>
      <c r="O112" s="1149"/>
      <c r="P112" s="1150"/>
    </row>
    <row r="113" spans="1:17" ht="15">
      <c r="B113" s="305"/>
      <c r="C113" s="78"/>
      <c r="D113" s="20"/>
      <c r="E113" s="20"/>
      <c r="F113" s="20"/>
      <c r="G113" s="183" t="s">
        <v>145</v>
      </c>
      <c r="H113" s="306"/>
      <c r="I113" s="304" t="s">
        <v>146</v>
      </c>
      <c r="J113" s="306"/>
      <c r="K113" s="306"/>
      <c r="L113" s="306"/>
      <c r="M113" s="306"/>
      <c r="N113" s="306"/>
      <c r="O113" s="306"/>
      <c r="P113" s="410"/>
    </row>
    <row r="114" spans="1:17" ht="24.75" customHeight="1">
      <c r="B114" s="39"/>
      <c r="C114" s="310"/>
      <c r="D114" s="310" t="s">
        <v>41</v>
      </c>
      <c r="G114" s="579">
        <f>SUMPRODUCT(($G$2=TX_PVLS!$E$2:$E$350)*(TX_PVLS!EM$2:EM$350))</f>
        <v>0</v>
      </c>
      <c r="I114" s="579">
        <f>SUMPRODUCT(($G$2=TX_PVLS!$E$2:$E$350)*(TX_PVLS!EN$2:EN$350))</f>
        <v>0</v>
      </c>
      <c r="J114" s="308"/>
      <c r="K114" s="308"/>
      <c r="L114" s="308"/>
      <c r="M114" s="308"/>
      <c r="N114" s="308"/>
      <c r="O114" s="308"/>
      <c r="P114" s="197"/>
    </row>
    <row r="115" spans="1:17" ht="15">
      <c r="B115" s="311"/>
      <c r="C115" s="312"/>
      <c r="D115" s="161"/>
      <c r="E115" s="161"/>
      <c r="F115" s="161"/>
      <c r="G115" s="25"/>
      <c r="H115" s="25"/>
      <c r="I115" s="309"/>
      <c r="J115" s="309"/>
      <c r="K115" s="309"/>
      <c r="L115" s="309"/>
      <c r="M115" s="309"/>
      <c r="N115" s="309"/>
      <c r="O115" s="309"/>
      <c r="P115" s="245"/>
    </row>
    <row r="116" spans="1:17">
      <c r="B116" s="33"/>
      <c r="C116" s="180"/>
      <c r="G116" s="186"/>
      <c r="H116" s="308"/>
      <c r="I116" s="313"/>
      <c r="J116" s="308"/>
      <c r="K116" s="308"/>
      <c r="L116" s="308"/>
      <c r="M116" s="308"/>
      <c r="N116" s="308"/>
      <c r="O116" s="308"/>
      <c r="P116" s="197"/>
    </row>
    <row r="117" spans="1:17" ht="25.5" customHeight="1">
      <c r="B117" s="39"/>
      <c r="C117" s="310"/>
      <c r="D117" s="310" t="s">
        <v>42</v>
      </c>
      <c r="G117" s="579">
        <f>SUMPRODUCT(($G$2=TX_PVLS!$E$2:$E$350)*(TX_PVLS!EO$2:EO$350))</f>
        <v>0</v>
      </c>
      <c r="I117" s="579">
        <f>SUMPRODUCT(($G$2=TX_PVLS!$E$2:$E$350)*(TX_PVLS!EP$2:EP$350))</f>
        <v>0</v>
      </c>
      <c r="J117" s="308"/>
      <c r="K117" s="308"/>
      <c r="L117" s="308"/>
      <c r="M117" s="308"/>
      <c r="N117" s="308"/>
      <c r="O117" s="308"/>
      <c r="P117" s="197"/>
    </row>
    <row r="118" spans="1:17">
      <c r="B118" s="29"/>
      <c r="C118" s="25"/>
      <c r="D118" s="25"/>
      <c r="E118" s="25"/>
      <c r="F118" s="25"/>
      <c r="G118" s="25"/>
      <c r="H118" s="25"/>
      <c r="I118" s="25"/>
      <c r="J118" s="25"/>
      <c r="K118" s="25"/>
      <c r="L118" s="25"/>
      <c r="M118" s="25"/>
      <c r="N118" s="25"/>
      <c r="O118" s="25"/>
      <c r="P118" s="26"/>
    </row>
    <row r="119" spans="1:17" s="102" customFormat="1">
      <c r="A119" s="1"/>
      <c r="B119" s="33"/>
      <c r="C119" s="180"/>
      <c r="D119" s="1"/>
      <c r="E119" s="1"/>
      <c r="F119" s="1"/>
      <c r="G119" s="186"/>
      <c r="H119" s="308"/>
      <c r="I119" s="313"/>
      <c r="J119" s="308"/>
      <c r="K119" s="308"/>
      <c r="L119" s="308"/>
      <c r="M119" s="308"/>
      <c r="N119" s="308"/>
      <c r="O119" s="308"/>
      <c r="P119" s="197"/>
      <c r="Q119" s="1"/>
    </row>
    <row r="120" spans="1:17" ht="30" customHeight="1">
      <c r="B120" s="39"/>
      <c r="C120" s="1151" t="s">
        <v>43</v>
      </c>
      <c r="D120" s="1151"/>
      <c r="G120" s="579">
        <f>SUMPRODUCT(($G$2=TX_PVLS!$E$2:$E$350)*(TX_PVLS!EQ$2:EQ$350))</f>
        <v>0</v>
      </c>
      <c r="I120" s="579">
        <f>SUMPRODUCT(($G$2=TX_PVLS!$E$2:$E$350)*(TX_PVLS!ER$2:ER$350))</f>
        <v>0</v>
      </c>
      <c r="J120" s="308"/>
      <c r="K120" s="308"/>
      <c r="L120" s="308"/>
      <c r="M120" s="308"/>
      <c r="N120" s="308"/>
      <c r="O120" s="308"/>
      <c r="P120" s="197"/>
    </row>
    <row r="121" spans="1:17">
      <c r="B121" s="29"/>
      <c r="C121" s="25"/>
      <c r="D121" s="25"/>
      <c r="E121" s="25"/>
      <c r="F121" s="25"/>
      <c r="G121" s="25"/>
      <c r="H121" s="25"/>
      <c r="I121" s="25"/>
      <c r="J121" s="25"/>
      <c r="K121" s="25"/>
      <c r="L121" s="25"/>
      <c r="M121" s="25"/>
      <c r="N121" s="25"/>
      <c r="O121" s="25"/>
      <c r="P121" s="26"/>
      <c r="Q121" s="102"/>
    </row>
    <row r="122" spans="1:17">
      <c r="B122" s="33"/>
      <c r="C122" s="180"/>
      <c r="G122" s="186"/>
      <c r="H122" s="308"/>
      <c r="I122" s="313"/>
      <c r="J122" s="308"/>
      <c r="K122" s="308"/>
      <c r="L122" s="308"/>
      <c r="M122" s="308"/>
      <c r="N122" s="308"/>
      <c r="O122" s="308"/>
      <c r="P122" s="197"/>
      <c r="Q122" s="102"/>
    </row>
    <row r="123" spans="1:17" ht="27" customHeight="1">
      <c r="B123" s="39"/>
      <c r="C123" s="310"/>
      <c r="D123" s="310" t="s">
        <v>44</v>
      </c>
      <c r="G123" s="579">
        <f>SUMPRODUCT(($G$2=TX_PVLS!$E$2:$E$350)*(TX_PVLS!ES$2:ES$350))</f>
        <v>0</v>
      </c>
      <c r="I123" s="579">
        <f>SUMPRODUCT(($G$2=TX_PVLS!$E$2:$E$350)*(TX_PVLS!ET$2:ET$350))</f>
        <v>0</v>
      </c>
      <c r="J123" s="308"/>
      <c r="K123" s="308"/>
      <c r="L123" s="308"/>
      <c r="M123" s="308"/>
      <c r="N123" s="308"/>
      <c r="O123" s="308"/>
      <c r="P123" s="197"/>
    </row>
    <row r="124" spans="1:17">
      <c r="B124" s="29"/>
      <c r="C124" s="25"/>
      <c r="D124" s="25"/>
      <c r="E124" s="25"/>
      <c r="F124" s="25"/>
      <c r="G124" s="25"/>
      <c r="H124" s="25"/>
      <c r="I124" s="25"/>
      <c r="J124" s="25"/>
      <c r="K124" s="25"/>
      <c r="L124" s="25"/>
      <c r="M124" s="25"/>
      <c r="N124" s="25"/>
      <c r="O124" s="25"/>
      <c r="P124" s="26"/>
    </row>
    <row r="125" spans="1:17">
      <c r="B125" s="33"/>
      <c r="C125" s="180"/>
      <c r="G125" s="186"/>
      <c r="H125" s="308"/>
      <c r="I125" s="313"/>
      <c r="J125" s="308"/>
      <c r="K125" s="308"/>
      <c r="L125" s="308"/>
      <c r="M125" s="308"/>
      <c r="N125" s="308"/>
      <c r="O125" s="308"/>
      <c r="P125" s="197"/>
    </row>
    <row r="126" spans="1:17" ht="27.75" customHeight="1">
      <c r="B126" s="1070" t="s">
        <v>1178</v>
      </c>
      <c r="C126" s="1152"/>
      <c r="D126" s="1152"/>
      <c r="G126" s="579">
        <f>SUMPRODUCT(($G$2=TX_PVLS!$E$2:$E$350)*(TX_PVLS!EU$2:EU$350))</f>
        <v>0</v>
      </c>
      <c r="I126" s="579">
        <f>SUMPRODUCT(($G$2=TX_PVLS!$E$2:$E$350)*(TX_PVLS!EV$2:EV$350))</f>
        <v>0</v>
      </c>
      <c r="J126" s="308"/>
      <c r="K126" s="308"/>
      <c r="L126" s="308"/>
      <c r="M126" s="308"/>
      <c r="N126" s="308"/>
      <c r="O126" s="308"/>
      <c r="P126" s="197"/>
    </row>
    <row r="127" spans="1:17">
      <c r="B127" s="29"/>
      <c r="C127" s="25"/>
      <c r="D127" s="25"/>
      <c r="E127" s="25"/>
      <c r="F127" s="25"/>
      <c r="G127" s="25"/>
      <c r="H127" s="25"/>
      <c r="I127" s="25"/>
      <c r="J127" s="25"/>
      <c r="K127" s="25"/>
      <c r="L127" s="25"/>
      <c r="M127" s="25"/>
      <c r="N127" s="25"/>
      <c r="O127" s="25"/>
      <c r="P127" s="26"/>
    </row>
    <row r="128" spans="1:17">
      <c r="B128" s="965"/>
      <c r="C128" s="170"/>
      <c r="D128" s="170"/>
      <c r="E128" s="170"/>
      <c r="F128" s="170"/>
      <c r="G128" s="170"/>
      <c r="H128" s="170"/>
      <c r="I128" s="170"/>
      <c r="J128" s="170"/>
      <c r="K128" s="170"/>
      <c r="L128" s="170"/>
      <c r="M128" s="170"/>
      <c r="N128" s="170"/>
      <c r="O128" s="170"/>
      <c r="P128" s="170"/>
    </row>
    <row r="129" spans="1:18">
      <c r="B129" s="965"/>
      <c r="C129" s="966"/>
      <c r="D129" s="966"/>
      <c r="E129" s="967"/>
      <c r="F129" s="967"/>
      <c r="G129" s="967"/>
      <c r="H129" s="967"/>
      <c r="I129" s="967"/>
      <c r="J129" s="967"/>
      <c r="K129" s="967"/>
      <c r="L129" s="967"/>
      <c r="M129" s="967"/>
      <c r="N129" s="967"/>
      <c r="O129" s="967"/>
      <c r="P129" s="967"/>
    </row>
    <row r="130" spans="1:18" ht="15">
      <c r="B130" s="175"/>
      <c r="C130" s="174"/>
      <c r="D130" s="173"/>
      <c r="E130" s="174"/>
      <c r="F130" s="173"/>
      <c r="G130" s="174"/>
      <c r="H130" s="173"/>
      <c r="I130" s="174"/>
      <c r="J130" s="173"/>
      <c r="K130" s="174"/>
      <c r="L130" s="173"/>
      <c r="M130" s="174"/>
      <c r="N130" s="173"/>
      <c r="O130" s="174"/>
      <c r="P130" s="173"/>
    </row>
    <row r="131" spans="1:18">
      <c r="A131" s="102"/>
      <c r="B131" s="178"/>
      <c r="C131" s="172"/>
      <c r="D131" s="176"/>
      <c r="E131" s="172"/>
      <c r="F131" s="176"/>
      <c r="G131" s="172"/>
      <c r="H131" s="176"/>
      <c r="I131" s="172"/>
      <c r="J131" s="176"/>
      <c r="K131" s="172"/>
      <c r="L131" s="176"/>
      <c r="M131" s="172"/>
      <c r="N131" s="176"/>
      <c r="O131" s="176"/>
      <c r="P131" s="176"/>
    </row>
    <row r="132" spans="1:18" ht="15">
      <c r="B132" s="171"/>
      <c r="C132" s="177"/>
      <c r="D132" s="177"/>
      <c r="E132" s="177"/>
      <c r="F132" s="177"/>
      <c r="G132" s="177"/>
      <c r="H132" s="177"/>
      <c r="I132" s="177"/>
      <c r="J132" s="177"/>
      <c r="K132" s="177"/>
      <c r="L132" s="177"/>
      <c r="M132" s="177"/>
      <c r="N132" s="177"/>
      <c r="O132" s="177"/>
      <c r="P132" s="177"/>
    </row>
    <row r="133" spans="1:18">
      <c r="B133" s="170"/>
      <c r="C133" s="170"/>
      <c r="D133" s="170"/>
      <c r="E133" s="170"/>
      <c r="F133" s="170"/>
      <c r="G133" s="170"/>
      <c r="H133" s="170"/>
      <c r="I133" s="170"/>
      <c r="J133" s="170"/>
      <c r="K133" s="170"/>
      <c r="L133" s="170"/>
      <c r="M133" s="170"/>
      <c r="N133" s="170"/>
      <c r="O133" s="170"/>
      <c r="P133" s="170"/>
    </row>
    <row r="134" spans="1:18">
      <c r="B134" s="178"/>
      <c r="C134" s="172"/>
      <c r="D134" s="176"/>
      <c r="E134" s="172"/>
      <c r="F134" s="176"/>
      <c r="G134" s="172"/>
      <c r="H134" s="176"/>
      <c r="I134" s="172"/>
      <c r="J134" s="176"/>
      <c r="K134" s="172"/>
      <c r="L134" s="176"/>
      <c r="M134" s="172"/>
      <c r="N134" s="176"/>
      <c r="O134" s="176"/>
      <c r="P134" s="176"/>
      <c r="R134" s="266"/>
    </row>
    <row r="135" spans="1:18" ht="15">
      <c r="B135" s="171"/>
      <c r="C135" s="177"/>
      <c r="D135" s="177"/>
      <c r="E135" s="177"/>
      <c r="F135" s="177"/>
      <c r="G135" s="177"/>
      <c r="H135" s="177"/>
      <c r="I135" s="177"/>
      <c r="J135" s="177"/>
      <c r="K135" s="177"/>
      <c r="L135" s="177"/>
      <c r="M135" s="177"/>
      <c r="N135" s="177"/>
      <c r="O135" s="177"/>
      <c r="P135" s="177"/>
    </row>
    <row r="136" spans="1:18" ht="8.1" customHeight="1">
      <c r="B136" s="170"/>
      <c r="C136" s="170"/>
      <c r="D136" s="170"/>
      <c r="E136" s="170"/>
      <c r="F136" s="170"/>
      <c r="G136" s="170"/>
      <c r="H136" s="170"/>
      <c r="I136" s="170"/>
      <c r="J136" s="170"/>
      <c r="K136" s="170"/>
      <c r="L136" s="170"/>
      <c r="M136" s="170"/>
      <c r="N136" s="170"/>
      <c r="O136" s="170"/>
      <c r="P136" s="170"/>
      <c r="Q136" s="266"/>
    </row>
    <row r="137" spans="1:18" ht="26.25" customHeight="1">
      <c r="B137" s="965"/>
      <c r="C137" s="170"/>
      <c r="D137" s="170"/>
      <c r="E137" s="170"/>
      <c r="F137" s="170"/>
      <c r="G137" s="170"/>
      <c r="H137" s="170"/>
      <c r="I137" s="170"/>
      <c r="J137" s="170"/>
      <c r="K137" s="170"/>
      <c r="L137" s="170"/>
      <c r="M137" s="170"/>
      <c r="N137" s="170"/>
      <c r="O137" s="170"/>
      <c r="P137" s="170"/>
    </row>
    <row r="138" spans="1:18" ht="7.5" customHeight="1">
      <c r="B138" s="965"/>
      <c r="C138" s="966"/>
      <c r="D138" s="966"/>
      <c r="E138" s="967"/>
      <c r="F138" s="967"/>
      <c r="G138" s="967"/>
      <c r="H138" s="967"/>
      <c r="I138" s="967"/>
      <c r="J138" s="967"/>
      <c r="K138" s="967"/>
      <c r="L138" s="967"/>
      <c r="M138" s="967"/>
      <c r="N138" s="967"/>
      <c r="O138" s="968"/>
      <c r="P138" s="968"/>
    </row>
    <row r="139" spans="1:18" ht="8.85" customHeight="1">
      <c r="B139" s="175"/>
      <c r="C139" s="174"/>
      <c r="D139" s="173"/>
      <c r="E139" s="174"/>
      <c r="F139" s="173"/>
      <c r="G139" s="174"/>
      <c r="H139" s="173"/>
      <c r="I139" s="174"/>
      <c r="J139" s="173"/>
      <c r="K139" s="174"/>
      <c r="L139" s="173"/>
      <c r="M139" s="174"/>
      <c r="N139" s="173"/>
      <c r="O139" s="174"/>
      <c r="P139" s="173"/>
    </row>
    <row r="140" spans="1:18" ht="26.1" customHeight="1">
      <c r="B140" s="178"/>
      <c r="C140" s="172"/>
      <c r="D140" s="176"/>
      <c r="E140" s="172"/>
      <c r="F140" s="176"/>
      <c r="G140" s="172"/>
      <c r="H140" s="176"/>
      <c r="I140" s="172"/>
      <c r="J140" s="176"/>
      <c r="K140" s="172"/>
      <c r="L140" s="176"/>
      <c r="M140" s="172"/>
      <c r="N140" s="176"/>
      <c r="O140" s="176"/>
      <c r="P140" s="176"/>
    </row>
    <row r="141" spans="1:18" ht="7.5" customHeight="1">
      <c r="B141" s="171"/>
      <c r="C141" s="177"/>
      <c r="D141" s="177"/>
      <c r="E141" s="177"/>
      <c r="F141" s="177"/>
      <c r="G141" s="177"/>
      <c r="H141" s="177"/>
      <c r="I141" s="177"/>
      <c r="J141" s="177"/>
      <c r="K141" s="177"/>
      <c r="L141" s="177"/>
      <c r="M141" s="177"/>
      <c r="N141" s="177"/>
      <c r="O141" s="177"/>
      <c r="P141" s="177"/>
    </row>
    <row r="142" spans="1:18" ht="8.85" customHeight="1">
      <c r="B142" s="170"/>
      <c r="C142" s="170"/>
      <c r="D142" s="170"/>
      <c r="E142" s="170"/>
      <c r="F142" s="170"/>
      <c r="G142" s="170"/>
      <c r="H142" s="170"/>
      <c r="I142" s="170"/>
      <c r="J142" s="170"/>
      <c r="K142" s="170"/>
      <c r="L142" s="170"/>
      <c r="M142" s="170"/>
      <c r="N142" s="170"/>
      <c r="O142" s="170"/>
      <c r="P142" s="170"/>
    </row>
    <row r="143" spans="1:18" ht="26.25" customHeight="1">
      <c r="B143" s="178"/>
      <c r="C143" s="172"/>
      <c r="D143" s="176"/>
      <c r="E143" s="172"/>
      <c r="F143" s="176"/>
      <c r="G143" s="172"/>
      <c r="H143" s="176"/>
      <c r="I143" s="172"/>
      <c r="J143" s="176"/>
      <c r="K143" s="172"/>
      <c r="L143" s="176"/>
      <c r="M143" s="172"/>
      <c r="N143" s="176"/>
      <c r="O143" s="176"/>
      <c r="P143" s="176"/>
    </row>
    <row r="144" spans="1:18" ht="9.6" customHeight="1">
      <c r="B144" s="171"/>
      <c r="C144" s="177"/>
      <c r="D144" s="177"/>
      <c r="E144" s="177"/>
      <c r="F144" s="177"/>
      <c r="G144" s="177"/>
      <c r="H144" s="177"/>
      <c r="I144" s="177"/>
      <c r="J144" s="177"/>
      <c r="K144" s="177"/>
      <c r="L144" s="177"/>
      <c r="M144" s="177"/>
      <c r="N144" s="177"/>
      <c r="O144" s="177"/>
      <c r="P144" s="177"/>
    </row>
    <row r="145" spans="2:16" ht="8.1" customHeight="1">
      <c r="B145" s="170"/>
      <c r="C145" s="170"/>
      <c r="D145" s="170"/>
      <c r="E145" s="170"/>
      <c r="F145" s="170"/>
      <c r="G145" s="170"/>
      <c r="H145" s="170"/>
      <c r="I145" s="170"/>
      <c r="J145" s="170"/>
      <c r="K145" s="170"/>
      <c r="L145" s="170"/>
      <c r="M145" s="170"/>
      <c r="N145" s="170"/>
      <c r="O145" s="170"/>
      <c r="P145" s="170"/>
    </row>
    <row r="146" spans="2:16" ht="19.350000000000001" customHeight="1">
      <c r="B146" s="170"/>
      <c r="C146" s="170"/>
      <c r="D146" s="170"/>
      <c r="E146" s="170"/>
      <c r="F146" s="170"/>
      <c r="G146" s="170"/>
      <c r="H146" s="170"/>
      <c r="I146" s="170"/>
      <c r="J146" s="170"/>
      <c r="K146" s="170"/>
      <c r="L146" s="170"/>
      <c r="M146" s="170"/>
      <c r="N146" s="170"/>
      <c r="O146" s="170"/>
      <c r="P146" s="170"/>
    </row>
    <row r="147" spans="2:16" ht="20.25" customHeight="1">
      <c r="B147" s="171"/>
      <c r="C147" s="177"/>
      <c r="D147" s="170"/>
      <c r="E147" s="170"/>
      <c r="F147" s="170"/>
      <c r="G147" s="170"/>
      <c r="H147" s="170"/>
      <c r="I147" s="170"/>
      <c r="J147" s="170"/>
      <c r="K147" s="170"/>
      <c r="L147" s="170"/>
      <c r="M147" s="170"/>
      <c r="N147" s="170"/>
      <c r="O147" s="170"/>
      <c r="P147" s="170"/>
    </row>
    <row r="148" spans="2:16" ht="11.1" customHeight="1">
      <c r="B148" s="170"/>
      <c r="C148" s="170"/>
      <c r="D148" s="170"/>
      <c r="E148" s="170"/>
      <c r="F148" s="170"/>
      <c r="G148" s="170"/>
      <c r="H148" s="170"/>
      <c r="I148" s="170"/>
      <c r="J148" s="170"/>
      <c r="K148" s="170"/>
      <c r="L148" s="170"/>
      <c r="M148" s="170"/>
      <c r="N148" s="170"/>
      <c r="O148" s="170"/>
      <c r="P148" s="170"/>
    </row>
    <row r="149" spans="2:16" ht="21.75" customHeight="1">
      <c r="B149" s="1140"/>
      <c r="C149" s="1140"/>
      <c r="D149" s="1140"/>
      <c r="E149" s="1140"/>
      <c r="F149" s="1140"/>
      <c r="G149" s="1140"/>
      <c r="H149" s="1140"/>
      <c r="I149" s="1140"/>
      <c r="J149" s="1140"/>
      <c r="K149" s="1140"/>
      <c r="L149" s="1140"/>
      <c r="M149" s="1140"/>
      <c r="N149" s="1140"/>
      <c r="O149" s="1140"/>
      <c r="P149" s="1140"/>
    </row>
    <row r="150" spans="2:16" ht="7.5" customHeight="1">
      <c r="B150" s="971"/>
      <c r="C150" s="971"/>
      <c r="D150" s="972"/>
      <c r="E150" s="972"/>
      <c r="F150" s="972"/>
      <c r="G150" s="972"/>
      <c r="H150" s="972"/>
      <c r="I150" s="972"/>
      <c r="J150" s="972"/>
      <c r="K150" s="972"/>
      <c r="L150" s="972"/>
      <c r="M150" s="972"/>
      <c r="N150" s="972"/>
      <c r="O150" s="972"/>
      <c r="P150" s="176"/>
    </row>
    <row r="151" spans="2:16" ht="8.85" customHeight="1">
      <c r="B151" s="180"/>
      <c r="C151" s="180"/>
      <c r="D151" s="179"/>
      <c r="E151" s="179"/>
      <c r="F151" s="179"/>
      <c r="G151" s="179"/>
      <c r="H151" s="179"/>
      <c r="I151" s="179"/>
      <c r="J151" s="179"/>
      <c r="K151" s="179"/>
      <c r="L151" s="179"/>
      <c r="M151" s="179"/>
      <c r="N151" s="179"/>
      <c r="O151" s="179"/>
      <c r="P151" s="176"/>
    </row>
    <row r="152" spans="2:16" ht="23.1" customHeight="1">
      <c r="B152" s="965"/>
      <c r="C152" s="170"/>
      <c r="D152" s="170"/>
      <c r="E152" s="170"/>
      <c r="F152" s="170"/>
      <c r="G152" s="170"/>
      <c r="H152" s="170"/>
      <c r="I152" s="170"/>
      <c r="J152" s="170"/>
      <c r="K152" s="170"/>
      <c r="L152" s="170"/>
      <c r="M152" s="170"/>
      <c r="N152" s="170"/>
      <c r="O152" s="170"/>
      <c r="P152" s="170"/>
    </row>
    <row r="153" spans="2:16" ht="9.6" customHeight="1">
      <c r="B153" s="965"/>
      <c r="C153" s="966"/>
      <c r="D153" s="966"/>
      <c r="E153" s="967"/>
      <c r="F153" s="967"/>
      <c r="G153" s="967"/>
      <c r="H153" s="967"/>
      <c r="I153" s="967"/>
      <c r="J153" s="967"/>
      <c r="K153" s="967"/>
      <c r="L153" s="967"/>
      <c r="M153" s="967"/>
      <c r="N153" s="967"/>
      <c r="O153" s="967"/>
      <c r="P153" s="967"/>
    </row>
    <row r="154" spans="2:16" ht="8.85" customHeight="1">
      <c r="B154" s="175"/>
      <c r="C154" s="174"/>
      <c r="D154" s="173"/>
      <c r="E154" s="174"/>
      <c r="F154" s="173"/>
      <c r="G154" s="174"/>
      <c r="H154" s="173"/>
      <c r="I154" s="174"/>
      <c r="J154" s="173"/>
      <c r="K154" s="174"/>
      <c r="L154" s="173"/>
      <c r="M154" s="174"/>
      <c r="N154" s="173"/>
      <c r="O154" s="174"/>
      <c r="P154" s="173"/>
    </row>
    <row r="155" spans="2:16" ht="28.35" customHeight="1">
      <c r="B155" s="178"/>
      <c r="C155" s="172"/>
      <c r="D155" s="176"/>
      <c r="E155" s="172"/>
      <c r="F155" s="176"/>
      <c r="G155" s="172"/>
      <c r="H155" s="176"/>
      <c r="I155" s="172"/>
      <c r="J155" s="176"/>
      <c r="K155" s="172"/>
      <c r="L155" s="176"/>
      <c r="M155" s="172"/>
      <c r="N155" s="176"/>
      <c r="O155" s="176"/>
      <c r="P155" s="176"/>
    </row>
    <row r="156" spans="2:16" ht="9.6" customHeight="1">
      <c r="B156" s="171"/>
      <c r="C156" s="177"/>
      <c r="D156" s="177"/>
      <c r="E156" s="177"/>
      <c r="F156" s="177"/>
      <c r="G156" s="177"/>
      <c r="H156" s="177"/>
      <c r="I156" s="177"/>
      <c r="J156" s="177"/>
      <c r="K156" s="177"/>
      <c r="L156" s="177"/>
      <c r="M156" s="177"/>
      <c r="N156" s="177"/>
      <c r="O156" s="177"/>
      <c r="P156" s="177"/>
    </row>
    <row r="157" spans="2:16" ht="18.75" customHeight="1">
      <c r="B157" s="170"/>
      <c r="C157" s="170"/>
      <c r="D157" s="170"/>
      <c r="E157" s="170"/>
      <c r="F157" s="170"/>
      <c r="G157" s="170"/>
      <c r="H157" s="170"/>
      <c r="I157" s="170"/>
      <c r="J157" s="170"/>
      <c r="K157" s="170"/>
      <c r="L157" s="170"/>
      <c r="M157" s="170"/>
      <c r="N157" s="170"/>
      <c r="O157" s="170"/>
      <c r="P157" s="170"/>
    </row>
    <row r="158" spans="2:16" ht="9" customHeight="1">
      <c r="B158" s="178"/>
      <c r="C158" s="172"/>
      <c r="D158" s="176"/>
      <c r="E158" s="172"/>
      <c r="F158" s="176"/>
      <c r="G158" s="172"/>
      <c r="H158" s="176"/>
      <c r="I158" s="172"/>
      <c r="J158" s="176"/>
      <c r="K158" s="172"/>
      <c r="L158" s="176"/>
      <c r="M158" s="172"/>
      <c r="N158" s="176"/>
      <c r="O158" s="176"/>
      <c r="P158" s="176"/>
    </row>
    <row r="159" spans="2:16" ht="15">
      <c r="B159" s="171"/>
      <c r="C159" s="177"/>
      <c r="D159" s="177"/>
      <c r="E159" s="177"/>
      <c r="F159" s="177"/>
      <c r="G159" s="177"/>
      <c r="H159" s="177"/>
      <c r="I159" s="177"/>
      <c r="J159" s="177"/>
      <c r="K159" s="177"/>
      <c r="L159" s="177"/>
      <c r="M159" s="177"/>
      <c r="N159" s="177"/>
      <c r="O159" s="177"/>
      <c r="P159" s="177"/>
    </row>
    <row r="160" spans="2:16">
      <c r="B160" s="170"/>
      <c r="C160" s="170"/>
      <c r="D160" s="170"/>
      <c r="E160" s="170"/>
      <c r="F160" s="170"/>
      <c r="G160" s="170"/>
      <c r="H160" s="170"/>
      <c r="I160" s="170"/>
      <c r="J160" s="170"/>
      <c r="K160" s="170"/>
      <c r="L160" s="170"/>
      <c r="M160" s="170"/>
      <c r="N160" s="170"/>
      <c r="O160" s="170"/>
      <c r="P160" s="170"/>
    </row>
    <row r="161" spans="1:17" ht="20.25" customHeight="1">
      <c r="B161" s="965"/>
      <c r="C161" s="170"/>
      <c r="D161" s="170"/>
      <c r="E161" s="170"/>
      <c r="F161" s="170"/>
      <c r="G161" s="170"/>
      <c r="H161" s="170"/>
      <c r="I161" s="170"/>
      <c r="J161" s="170"/>
      <c r="K161" s="170"/>
      <c r="L161" s="170"/>
      <c r="M161" s="170"/>
      <c r="N161" s="170"/>
      <c r="O161" s="170"/>
      <c r="P161" s="170"/>
    </row>
    <row r="162" spans="1:17" s="102" customFormat="1" ht="22.35" customHeight="1">
      <c r="A162" s="1"/>
      <c r="B162" s="965"/>
      <c r="C162" s="966"/>
      <c r="D162" s="966"/>
      <c r="E162" s="967"/>
      <c r="F162" s="967"/>
      <c r="G162" s="967"/>
      <c r="H162" s="967"/>
      <c r="I162" s="967"/>
      <c r="J162" s="967"/>
      <c r="K162" s="967"/>
      <c r="L162" s="967"/>
      <c r="M162" s="967"/>
      <c r="N162" s="967"/>
      <c r="O162" s="968"/>
      <c r="P162" s="968"/>
      <c r="Q162" s="1"/>
    </row>
    <row r="163" spans="1:17" ht="24.75" customHeight="1">
      <c r="B163" s="175"/>
      <c r="C163" s="174"/>
      <c r="D163" s="173"/>
      <c r="E163" s="174"/>
      <c r="F163" s="173"/>
      <c r="G163" s="174"/>
      <c r="H163" s="173"/>
      <c r="I163" s="174"/>
      <c r="J163" s="173"/>
      <c r="K163" s="174"/>
      <c r="L163" s="173"/>
      <c r="M163" s="174"/>
      <c r="N163" s="173"/>
      <c r="O163" s="174"/>
      <c r="P163" s="173"/>
    </row>
    <row r="164" spans="1:17" ht="15" customHeight="1">
      <c r="B164" s="178"/>
      <c r="C164" s="172"/>
      <c r="D164" s="176"/>
      <c r="E164" s="172"/>
      <c r="F164" s="176"/>
      <c r="G164" s="172"/>
      <c r="H164" s="176"/>
      <c r="I164" s="172"/>
      <c r="J164" s="176"/>
      <c r="K164" s="172"/>
      <c r="L164" s="176"/>
      <c r="M164" s="172"/>
      <c r="N164" s="176"/>
      <c r="O164" s="176"/>
      <c r="P164" s="176"/>
      <c r="Q164" s="102"/>
    </row>
    <row r="165" spans="1:17" ht="15">
      <c r="B165" s="171"/>
      <c r="C165" s="177"/>
      <c r="D165" s="177"/>
      <c r="E165" s="177"/>
      <c r="F165" s="177"/>
      <c r="G165" s="177"/>
      <c r="H165" s="177"/>
      <c r="I165" s="177"/>
      <c r="J165" s="177"/>
      <c r="K165" s="177"/>
      <c r="L165" s="177"/>
      <c r="M165" s="177"/>
      <c r="N165" s="177"/>
      <c r="O165" s="177"/>
      <c r="P165" s="177"/>
    </row>
    <row r="166" spans="1:17" ht="22.35" customHeight="1">
      <c r="B166" s="170"/>
      <c r="C166" s="170"/>
      <c r="D166" s="170"/>
      <c r="E166" s="170"/>
      <c r="F166" s="170"/>
      <c r="G166" s="170"/>
      <c r="H166" s="170"/>
      <c r="I166" s="170"/>
      <c r="J166" s="170"/>
      <c r="K166" s="170"/>
      <c r="L166" s="170"/>
      <c r="M166" s="170"/>
      <c r="N166" s="170"/>
      <c r="O166" s="170"/>
      <c r="P166" s="170"/>
    </row>
    <row r="167" spans="1:17" s="87" customFormat="1" ht="17.100000000000001" customHeight="1">
      <c r="A167" s="1"/>
      <c r="B167" s="178"/>
      <c r="C167" s="172"/>
      <c r="D167" s="176"/>
      <c r="E167" s="172"/>
      <c r="F167" s="176"/>
      <c r="G167" s="172"/>
      <c r="H167" s="176"/>
      <c r="I167" s="172"/>
      <c r="J167" s="176"/>
      <c r="K167" s="172"/>
      <c r="L167" s="176"/>
      <c r="M167" s="172"/>
      <c r="N167" s="176"/>
      <c r="O167" s="176"/>
      <c r="P167" s="176"/>
      <c r="Q167" s="1"/>
    </row>
    <row r="168" spans="1:17" ht="15">
      <c r="B168" s="171"/>
      <c r="C168" s="177"/>
      <c r="D168" s="177"/>
      <c r="E168" s="177"/>
      <c r="F168" s="177"/>
      <c r="G168" s="177"/>
      <c r="H168" s="177"/>
      <c r="I168" s="177"/>
      <c r="J168" s="177"/>
      <c r="K168" s="177"/>
      <c r="L168" s="177"/>
      <c r="M168" s="177"/>
      <c r="N168" s="177"/>
      <c r="O168" s="177"/>
      <c r="P168" s="177"/>
    </row>
    <row r="169" spans="1:17" ht="24" customHeight="1">
      <c r="B169" s="170"/>
      <c r="C169" s="170"/>
      <c r="D169" s="170"/>
      <c r="E169" s="170"/>
      <c r="F169" s="170"/>
      <c r="G169" s="170"/>
      <c r="H169" s="170"/>
      <c r="I169" s="170"/>
      <c r="J169" s="170"/>
      <c r="K169" s="170"/>
      <c r="L169" s="170"/>
      <c r="M169" s="170"/>
      <c r="N169" s="170"/>
      <c r="O169" s="170"/>
      <c r="P169" s="170"/>
      <c r="Q169" s="87"/>
    </row>
    <row r="170" spans="1:17">
      <c r="B170" s="170"/>
      <c r="C170" s="170"/>
      <c r="D170" s="170"/>
      <c r="E170" s="170"/>
      <c r="F170" s="170"/>
      <c r="G170" s="170"/>
      <c r="H170" s="170"/>
      <c r="I170" s="170"/>
      <c r="J170" s="170"/>
      <c r="K170" s="170"/>
      <c r="L170" s="170"/>
      <c r="M170" s="170"/>
      <c r="N170" s="170"/>
      <c r="O170" s="170"/>
      <c r="P170" s="170"/>
    </row>
    <row r="171" spans="1:17" ht="8.25" customHeight="1">
      <c r="B171" s="171"/>
      <c r="C171" s="177"/>
      <c r="D171" s="170"/>
      <c r="E171" s="170"/>
      <c r="F171" s="170"/>
      <c r="G171" s="170"/>
      <c r="H171" s="170"/>
      <c r="I171" s="170"/>
      <c r="J171" s="170"/>
      <c r="K171" s="170"/>
      <c r="L171" s="170"/>
      <c r="M171" s="170"/>
      <c r="N171" s="170"/>
      <c r="O171" s="170"/>
      <c r="P171" s="170"/>
    </row>
    <row r="172" spans="1:17" ht="22.5" customHeight="1">
      <c r="B172" s="170"/>
      <c r="C172" s="170"/>
      <c r="D172" s="170"/>
      <c r="E172" s="170"/>
      <c r="F172" s="170"/>
      <c r="G172" s="170"/>
      <c r="H172" s="170"/>
      <c r="I172" s="170"/>
      <c r="J172" s="170"/>
      <c r="K172" s="170"/>
      <c r="L172" s="170"/>
      <c r="M172" s="170"/>
      <c r="N172" s="170"/>
      <c r="O172" s="170"/>
      <c r="P172" s="170"/>
    </row>
    <row r="173" spans="1:17" ht="15">
      <c r="A173" s="102"/>
      <c r="B173" s="169"/>
      <c r="C173" s="168"/>
      <c r="D173" s="167"/>
      <c r="E173" s="167"/>
      <c r="F173" s="167"/>
      <c r="G173" s="167"/>
      <c r="H173" s="167"/>
      <c r="I173" s="167"/>
      <c r="J173" s="167"/>
      <c r="K173" s="167"/>
      <c r="L173" s="167"/>
      <c r="M173" s="167"/>
      <c r="N173" s="167"/>
      <c r="O173" s="167"/>
      <c r="P173" s="166"/>
    </row>
    <row r="175" spans="1:17" ht="17.850000000000001" customHeight="1"/>
    <row r="176" spans="1:17" s="87" customFormat="1" ht="17.850000000000001" customHeight="1">
      <c r="A176" s="1"/>
      <c r="B176" s="1"/>
      <c r="C176" s="1"/>
      <c r="D176" s="1"/>
      <c r="E176" s="1"/>
      <c r="F176" s="1"/>
      <c r="G176" s="1"/>
      <c r="H176" s="1"/>
      <c r="I176" s="1"/>
      <c r="J176" s="1"/>
      <c r="K176" s="1"/>
      <c r="L176" s="1"/>
      <c r="M176" s="1"/>
      <c r="N176" s="1"/>
      <c r="O176" s="1"/>
      <c r="P176" s="1"/>
      <c r="Q176" s="1"/>
    </row>
    <row r="177" spans="1:17" ht="11.25" customHeight="1"/>
    <row r="178" spans="1:17" ht="23.25" customHeight="1">
      <c r="A178" s="87"/>
      <c r="Q178" s="87"/>
    </row>
    <row r="179" spans="1:17" ht="8.25" customHeight="1"/>
    <row r="180" spans="1:17" ht="8.25" customHeight="1"/>
    <row r="181" spans="1:17" ht="24.6" customHeight="1"/>
    <row r="182" spans="1:17" ht="9.6" customHeight="1"/>
    <row r="183" spans="1:17" ht="12" customHeight="1"/>
    <row r="184" spans="1:17" ht="29.85" customHeight="1"/>
    <row r="186" spans="1:17" s="102" customFormat="1" ht="22.35" customHeight="1">
      <c r="A186" s="1"/>
      <c r="B186" s="1"/>
      <c r="C186" s="1"/>
      <c r="D186" s="1"/>
      <c r="E186" s="1"/>
      <c r="F186" s="1"/>
      <c r="G186" s="1"/>
      <c r="H186" s="1"/>
      <c r="I186" s="1"/>
      <c r="J186" s="1"/>
      <c r="K186" s="1"/>
      <c r="L186" s="1"/>
      <c r="M186" s="1"/>
      <c r="N186" s="1"/>
      <c r="O186" s="1"/>
      <c r="P186" s="1"/>
      <c r="Q186" s="1"/>
    </row>
    <row r="187" spans="1:17" ht="24.75" customHeight="1">
      <c r="A187" s="87"/>
    </row>
    <row r="188" spans="1:17" ht="15" customHeight="1">
      <c r="Q188" s="102"/>
    </row>
    <row r="190" spans="1:17" ht="22.35" customHeight="1"/>
    <row r="191" spans="1:17" s="87" customFormat="1" ht="17.100000000000001" customHeight="1">
      <c r="A191" s="1"/>
      <c r="B191" s="1"/>
      <c r="C191" s="1"/>
      <c r="D191" s="1"/>
      <c r="E191" s="1"/>
      <c r="F191" s="1"/>
      <c r="G191" s="1"/>
      <c r="H191" s="1"/>
      <c r="I191" s="1"/>
      <c r="J191" s="1"/>
      <c r="K191" s="1"/>
      <c r="L191" s="1"/>
      <c r="M191" s="1"/>
      <c r="N191" s="1"/>
      <c r="O191" s="1"/>
      <c r="P191" s="1"/>
      <c r="Q191" s="1"/>
    </row>
    <row r="193" spans="1:17" ht="24" customHeight="1">
      <c r="Q193" s="87"/>
    </row>
    <row r="195" spans="1:17" ht="8.25" customHeight="1"/>
    <row r="196" spans="1:17" ht="22.5" customHeight="1"/>
    <row r="197" spans="1:17">
      <c r="A197" s="102"/>
    </row>
    <row r="199" spans="1:17" ht="17.850000000000001" customHeight="1"/>
    <row r="200" spans="1:17" s="87" customFormat="1" ht="17.850000000000001" customHeight="1">
      <c r="A200" s="1"/>
      <c r="B200" s="1"/>
      <c r="C200" s="1"/>
      <c r="D200" s="1"/>
      <c r="E200" s="1"/>
      <c r="F200" s="1"/>
      <c r="G200" s="1"/>
      <c r="H200" s="1"/>
      <c r="I200" s="1"/>
      <c r="J200" s="1"/>
      <c r="K200" s="1"/>
      <c r="L200" s="1"/>
      <c r="M200" s="1"/>
      <c r="N200" s="1"/>
      <c r="O200" s="1"/>
      <c r="P200" s="1"/>
      <c r="Q200" s="1"/>
    </row>
    <row r="201" spans="1:17" ht="11.25" customHeight="1"/>
    <row r="202" spans="1:17" ht="23.25" customHeight="1">
      <c r="A202" s="87"/>
      <c r="Q202" s="87"/>
    </row>
    <row r="203" spans="1:17" ht="8.25" customHeight="1"/>
    <row r="204" spans="1:17" ht="8.25" customHeight="1"/>
    <row r="205" spans="1:17" ht="24.6" customHeight="1"/>
    <row r="206" spans="1:17" ht="9.6" customHeight="1"/>
    <row r="207" spans="1:17" ht="12" customHeight="1"/>
    <row r="208" spans="1:17" ht="29.85" customHeight="1"/>
    <row r="210" spans="1:17" s="102" customFormat="1" ht="22.35" customHeight="1">
      <c r="A210" s="1"/>
      <c r="B210" s="1"/>
      <c r="C210" s="1"/>
      <c r="D210" s="1"/>
      <c r="E210" s="1"/>
      <c r="F210" s="1"/>
      <c r="G210" s="1"/>
      <c r="H210" s="1"/>
      <c r="I210" s="1"/>
      <c r="J210" s="1"/>
      <c r="K210" s="1"/>
      <c r="L210" s="1"/>
      <c r="M210" s="1"/>
      <c r="N210" s="1"/>
      <c r="O210" s="1"/>
      <c r="P210" s="1"/>
      <c r="Q210" s="1"/>
    </row>
    <row r="211" spans="1:17" ht="24.75" customHeight="1">
      <c r="A211" s="87"/>
    </row>
    <row r="212" spans="1:17" ht="15" customHeight="1">
      <c r="Q212" s="102"/>
    </row>
    <row r="214" spans="1:17" ht="22.35" customHeight="1"/>
    <row r="215" spans="1:17" s="87" customFormat="1" ht="17.100000000000001" customHeight="1">
      <c r="A215" s="1"/>
      <c r="B215" s="1"/>
      <c r="C215" s="1"/>
      <c r="D215" s="1"/>
      <c r="E215" s="1"/>
      <c r="F215" s="1"/>
      <c r="G215" s="1"/>
      <c r="H215" s="1"/>
      <c r="I215" s="1"/>
      <c r="J215" s="1"/>
      <c r="K215" s="1"/>
      <c r="L215" s="1"/>
      <c r="M215" s="1"/>
      <c r="N215" s="1"/>
      <c r="O215" s="1"/>
      <c r="P215" s="1"/>
      <c r="Q215" s="1"/>
    </row>
    <row r="217" spans="1:17" ht="24" customHeight="1">
      <c r="Q217" s="87"/>
    </row>
    <row r="219" spans="1:17" ht="8.25" customHeight="1"/>
    <row r="220" spans="1:17" ht="22.5" customHeight="1"/>
    <row r="221" spans="1:17">
      <c r="A221" s="102"/>
    </row>
    <row r="223" spans="1:17" ht="17.850000000000001" customHeight="1"/>
    <row r="224" spans="1:17" s="87" customFormat="1" ht="17.850000000000001" customHeight="1">
      <c r="A224" s="1"/>
      <c r="B224" s="1"/>
      <c r="C224" s="1"/>
      <c r="D224" s="1"/>
      <c r="E224" s="1"/>
      <c r="F224" s="1"/>
      <c r="G224" s="1"/>
      <c r="H224" s="1"/>
      <c r="I224" s="1"/>
      <c r="J224" s="1"/>
      <c r="K224" s="1"/>
      <c r="L224" s="1"/>
      <c r="M224" s="1"/>
      <c r="N224" s="1"/>
      <c r="O224" s="1"/>
      <c r="P224" s="1"/>
      <c r="Q224" s="1"/>
    </row>
    <row r="225" spans="1:17" ht="11.25" customHeight="1"/>
    <row r="226" spans="1:17" ht="23.25" customHeight="1">
      <c r="A226" s="87"/>
      <c r="Q226" s="87"/>
    </row>
    <row r="227" spans="1:17" ht="8.25" customHeight="1"/>
    <row r="228" spans="1:17" ht="8.25" customHeight="1"/>
    <row r="229" spans="1:17" ht="24.6" customHeight="1"/>
    <row r="230" spans="1:17" ht="9.6" customHeight="1"/>
    <row r="231" spans="1:17" ht="9.75" customHeight="1"/>
    <row r="232" spans="1:17" ht="29.85" customHeight="1"/>
    <row r="233" spans="1:17" ht="9" customHeight="1"/>
    <row r="234" spans="1:17" ht="8.85" customHeight="1"/>
    <row r="235" spans="1:17" ht="15">
      <c r="A235" s="87"/>
    </row>
    <row r="236" spans="1:17" ht="20.25" customHeight="1"/>
    <row r="237" spans="1:17" s="102" customFormat="1" ht="22.35" customHeight="1">
      <c r="A237" s="1"/>
      <c r="B237" s="1"/>
      <c r="C237" s="1"/>
      <c r="D237" s="1"/>
      <c r="E237" s="1"/>
      <c r="F237" s="1"/>
      <c r="G237" s="1"/>
      <c r="H237" s="1"/>
      <c r="I237" s="1"/>
      <c r="J237" s="1"/>
      <c r="K237" s="1"/>
      <c r="L237" s="1"/>
      <c r="M237" s="1"/>
      <c r="N237" s="1"/>
      <c r="O237" s="1"/>
      <c r="P237" s="1"/>
      <c r="Q237" s="1"/>
    </row>
    <row r="238" spans="1:17" ht="24.75" customHeight="1"/>
    <row r="239" spans="1:17" ht="15" customHeight="1">
      <c r="Q239" s="102"/>
    </row>
    <row r="241" spans="1:17" ht="22.35" customHeight="1"/>
    <row r="242" spans="1:17" s="87" customFormat="1" ht="17.100000000000001" customHeight="1">
      <c r="A242" s="1"/>
      <c r="B242" s="1"/>
      <c r="C242" s="1"/>
      <c r="D242" s="1"/>
      <c r="E242" s="1"/>
      <c r="F242" s="1"/>
      <c r="G242" s="1"/>
      <c r="H242" s="1"/>
      <c r="I242" s="1"/>
      <c r="J242" s="1"/>
      <c r="K242" s="1"/>
      <c r="L242" s="1"/>
      <c r="M242" s="1"/>
      <c r="N242" s="1"/>
      <c r="O242" s="1"/>
      <c r="P242" s="1"/>
      <c r="Q242" s="1"/>
    </row>
    <row r="244" spans="1:17" ht="24" customHeight="1">
      <c r="Q244" s="87"/>
    </row>
    <row r="246" spans="1:17" ht="8.25" customHeight="1"/>
    <row r="247" spans="1:17" ht="22.5" customHeight="1"/>
    <row r="248" spans="1:17">
      <c r="A248" s="102"/>
    </row>
    <row r="250" spans="1:17" ht="17.850000000000001" customHeight="1"/>
    <row r="251" spans="1:17" s="87" customFormat="1" ht="17.850000000000001" customHeight="1">
      <c r="A251" s="1"/>
      <c r="B251" s="1"/>
      <c r="C251" s="1"/>
      <c r="D251" s="1"/>
      <c r="E251" s="1"/>
      <c r="F251" s="1"/>
      <c r="G251" s="1"/>
      <c r="H251" s="1"/>
      <c r="I251" s="1"/>
      <c r="J251" s="1"/>
      <c r="K251" s="1"/>
      <c r="L251" s="1"/>
      <c r="M251" s="1"/>
      <c r="N251" s="1"/>
      <c r="O251" s="1"/>
      <c r="P251" s="1"/>
      <c r="Q251" s="1"/>
    </row>
    <row r="252" spans="1:17" ht="11.25" customHeight="1"/>
    <row r="253" spans="1:17" ht="23.25" customHeight="1">
      <c r="A253" s="87"/>
      <c r="Q253" s="87"/>
    </row>
    <row r="254" spans="1:17" ht="8.25" customHeight="1"/>
    <row r="255" spans="1:17" ht="8.25" customHeight="1"/>
    <row r="256" spans="1:17" ht="24.6" customHeight="1"/>
    <row r="257" spans="1:17" ht="9.6" customHeight="1"/>
    <row r="258" spans="1:17" ht="12" customHeight="1"/>
    <row r="259" spans="1:17" ht="29.85" customHeight="1"/>
    <row r="261" spans="1:17" s="102" customFormat="1" ht="22.35" customHeight="1">
      <c r="A261" s="1"/>
      <c r="B261" s="1"/>
      <c r="C261" s="1"/>
      <c r="D261" s="1"/>
      <c r="E261" s="1"/>
      <c r="F261" s="1"/>
      <c r="G261" s="1"/>
      <c r="H261" s="1"/>
      <c r="I261" s="1"/>
      <c r="J261" s="1"/>
      <c r="K261" s="1"/>
      <c r="L261" s="1"/>
      <c r="M261" s="1"/>
      <c r="N261" s="1"/>
      <c r="O261" s="1"/>
      <c r="P261" s="1"/>
      <c r="Q261" s="1"/>
    </row>
    <row r="262" spans="1:17" ht="24.75" customHeight="1">
      <c r="A262" s="87"/>
    </row>
    <row r="263" spans="1:17" ht="15" customHeight="1">
      <c r="Q263" s="102"/>
    </row>
    <row r="265" spans="1:17" ht="22.35" customHeight="1"/>
    <row r="266" spans="1:17" s="87" customFormat="1" ht="17.100000000000001" customHeight="1">
      <c r="A266" s="1"/>
      <c r="B266" s="1"/>
      <c r="C266" s="1"/>
      <c r="D266" s="1"/>
      <c r="E266" s="1"/>
      <c r="F266" s="1"/>
      <c r="G266" s="1"/>
      <c r="H266" s="1"/>
      <c r="I266" s="1"/>
      <c r="J266" s="1"/>
      <c r="K266" s="1"/>
      <c r="L266" s="1"/>
      <c r="M266" s="1"/>
      <c r="N266" s="1"/>
      <c r="O266" s="1"/>
      <c r="P266" s="1"/>
      <c r="Q266" s="1"/>
    </row>
    <row r="268" spans="1:17" ht="24" customHeight="1">
      <c r="Q268" s="87"/>
    </row>
    <row r="270" spans="1:17" ht="8.25" customHeight="1"/>
    <row r="271" spans="1:17" ht="22.5" customHeight="1"/>
    <row r="272" spans="1:17">
      <c r="A272" s="102"/>
    </row>
    <row r="274" spans="1:17" ht="17.850000000000001" customHeight="1"/>
    <row r="275" spans="1:17" s="87" customFormat="1" ht="17.850000000000001" customHeight="1">
      <c r="A275" s="1"/>
      <c r="B275" s="1"/>
      <c r="C275" s="1"/>
      <c r="D275" s="1"/>
      <c r="E275" s="1"/>
      <c r="F275" s="1"/>
      <c r="G275" s="1"/>
      <c r="H275" s="1"/>
      <c r="I275" s="1"/>
      <c r="J275" s="1"/>
      <c r="K275" s="1"/>
      <c r="L275" s="1"/>
      <c r="M275" s="1"/>
      <c r="N275" s="1"/>
      <c r="O275" s="1"/>
      <c r="P275" s="1"/>
      <c r="Q275" s="1"/>
    </row>
    <row r="276" spans="1:17" ht="11.25" customHeight="1"/>
    <row r="277" spans="1:17" ht="23.25" customHeight="1">
      <c r="A277" s="87"/>
      <c r="Q277" s="87"/>
    </row>
    <row r="278" spans="1:17" ht="8.25" customHeight="1"/>
    <row r="279" spans="1:17" ht="8.25" customHeight="1"/>
    <row r="280" spans="1:17" ht="24.6" customHeight="1"/>
    <row r="281" spans="1:17" ht="9.6" customHeight="1"/>
    <row r="282" spans="1:17" ht="12" customHeight="1"/>
    <row r="283" spans="1:17" ht="29.85" customHeight="1"/>
    <row r="285" spans="1:17" s="102" customFormat="1" ht="22.35" customHeight="1">
      <c r="A285" s="1"/>
      <c r="B285" s="1"/>
      <c r="C285" s="1"/>
      <c r="D285" s="1"/>
      <c r="E285" s="1"/>
      <c r="F285" s="1"/>
      <c r="G285" s="1"/>
      <c r="H285" s="1"/>
      <c r="I285" s="1"/>
      <c r="J285" s="1"/>
      <c r="K285" s="1"/>
      <c r="L285" s="1"/>
      <c r="M285" s="1"/>
      <c r="N285" s="1"/>
      <c r="O285" s="1"/>
      <c r="P285" s="1"/>
      <c r="Q285" s="1"/>
    </row>
    <row r="286" spans="1:17" ht="24.75" customHeight="1">
      <c r="A286" s="87"/>
    </row>
    <row r="287" spans="1:17" ht="15" customHeight="1">
      <c r="Q287" s="102"/>
    </row>
    <row r="289" spans="1:17" ht="22.35" customHeight="1"/>
    <row r="290" spans="1:17" s="87" customFormat="1" ht="17.100000000000001" customHeight="1">
      <c r="A290" s="1"/>
      <c r="B290" s="1"/>
      <c r="C290" s="1"/>
      <c r="D290" s="1"/>
      <c r="E290" s="1"/>
      <c r="F290" s="1"/>
      <c r="G290" s="1"/>
      <c r="H290" s="1"/>
      <c r="I290" s="1"/>
      <c r="J290" s="1"/>
      <c r="K290" s="1"/>
      <c r="L290" s="1"/>
      <c r="M290" s="1"/>
      <c r="N290" s="1"/>
      <c r="O290" s="1"/>
      <c r="P290" s="1"/>
      <c r="Q290" s="1"/>
    </row>
    <row r="292" spans="1:17" ht="24" customHeight="1">
      <c r="Q292" s="87"/>
    </row>
    <row r="294" spans="1:17" ht="8.25" customHeight="1"/>
    <row r="295" spans="1:17" ht="22.5" customHeight="1"/>
    <row r="296" spans="1:17">
      <c r="A296" s="102"/>
    </row>
    <row r="298" spans="1:17" ht="17.850000000000001" customHeight="1"/>
    <row r="299" spans="1:17" s="87" customFormat="1" ht="17.850000000000001" customHeight="1">
      <c r="A299" s="1"/>
      <c r="B299" s="1"/>
      <c r="C299" s="1"/>
      <c r="D299" s="1"/>
      <c r="E299" s="1"/>
      <c r="F299" s="1"/>
      <c r="G299" s="1"/>
      <c r="H299" s="1"/>
      <c r="I299" s="1"/>
      <c r="J299" s="1"/>
      <c r="K299" s="1"/>
      <c r="L299" s="1"/>
      <c r="M299" s="1"/>
      <c r="N299" s="1"/>
      <c r="O299" s="1"/>
      <c r="P299" s="1"/>
      <c r="Q299" s="1"/>
    </row>
    <row r="300" spans="1:17" ht="11.25" customHeight="1"/>
    <row r="301" spans="1:17" ht="23.25" customHeight="1">
      <c r="A301" s="87"/>
      <c r="Q301" s="87"/>
    </row>
    <row r="302" spans="1:17" ht="8.25" customHeight="1"/>
    <row r="303" spans="1:17" ht="8.25" customHeight="1"/>
    <row r="304" spans="1:17" ht="24.6" customHeight="1"/>
    <row r="305" spans="1:1" ht="9.6" customHeight="1"/>
    <row r="306" spans="1:1" ht="9.75" customHeight="1"/>
    <row r="307" spans="1:1" ht="29.85" customHeight="1"/>
    <row r="308" spans="1:1" ht="9" customHeight="1"/>
    <row r="309" spans="1:1" ht="8.85" customHeight="1"/>
    <row r="310" spans="1:1" ht="15">
      <c r="A310" s="87"/>
    </row>
  </sheetData>
  <sheetProtection password="CC71" sheet="1" objects="1" scenarios="1"/>
  <mergeCells count="71">
    <mergeCell ref="C2:F2"/>
    <mergeCell ref="H2:J2"/>
    <mergeCell ref="N2:O2"/>
    <mergeCell ref="B3:P3"/>
    <mergeCell ref="B4:C5"/>
    <mergeCell ref="D4:P5"/>
    <mergeCell ref="B9:C9"/>
    <mergeCell ref="D9:O9"/>
    <mergeCell ref="B10:P10"/>
    <mergeCell ref="B21:P21"/>
    <mergeCell ref="B32:C33"/>
    <mergeCell ref="D32:P33"/>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81:P81"/>
    <mergeCell ref="B92:P92"/>
    <mergeCell ref="B103:C104"/>
    <mergeCell ref="D103:P104"/>
    <mergeCell ref="B106:C106"/>
    <mergeCell ref="B109:C109"/>
    <mergeCell ref="B111:C112"/>
    <mergeCell ref="D111:P112"/>
    <mergeCell ref="M129:N129"/>
    <mergeCell ref="O129:P129"/>
    <mergeCell ref="C120:D120"/>
    <mergeCell ref="B126:D126"/>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49:P149"/>
    <mergeCell ref="B150:C150"/>
    <mergeCell ref="D150:O150"/>
    <mergeCell ref="B152:B153"/>
    <mergeCell ref="C153:D153"/>
    <mergeCell ref="E153:F153"/>
    <mergeCell ref="G153:H153"/>
    <mergeCell ref="I153:J153"/>
    <mergeCell ref="K153:L153"/>
    <mergeCell ref="M153:N153"/>
    <mergeCell ref="O153:P153"/>
    <mergeCell ref="K162:L162"/>
    <mergeCell ref="M162:N162"/>
    <mergeCell ref="O162:P162"/>
    <mergeCell ref="B161:B162"/>
    <mergeCell ref="C162:D162"/>
    <mergeCell ref="E162:F162"/>
    <mergeCell ref="G162:H162"/>
    <mergeCell ref="I162:J162"/>
  </mergeCells>
  <conditionalFormatting sqref="C13:O13">
    <cfRule type="cellIs" dxfId="140" priority="36" operator="equal">
      <formula>0</formula>
    </cfRule>
  </conditionalFormatting>
  <conditionalFormatting sqref="C16:O16">
    <cfRule type="cellIs" dxfId="139" priority="35" operator="equal">
      <formula>0</formula>
    </cfRule>
  </conditionalFormatting>
  <conditionalFormatting sqref="C24:O24">
    <cfRule type="cellIs" dxfId="138" priority="34" operator="equal">
      <formula>0</formula>
    </cfRule>
  </conditionalFormatting>
  <conditionalFormatting sqref="C27:O27">
    <cfRule type="cellIs" dxfId="137" priority="33" operator="equal">
      <formula>0</formula>
    </cfRule>
  </conditionalFormatting>
  <conditionalFormatting sqref="D35">
    <cfRule type="cellIs" dxfId="136" priority="32" operator="equal">
      <formula>0</formula>
    </cfRule>
  </conditionalFormatting>
  <conditionalFormatting sqref="F35">
    <cfRule type="cellIs" dxfId="135" priority="31" operator="equal">
      <formula>0</formula>
    </cfRule>
  </conditionalFormatting>
  <conditionalFormatting sqref="D38">
    <cfRule type="cellIs" dxfId="134" priority="30" operator="equal">
      <formula>0</formula>
    </cfRule>
  </conditionalFormatting>
  <conditionalFormatting sqref="F38">
    <cfRule type="cellIs" dxfId="133" priority="29" operator="equal">
      <formula>0</formula>
    </cfRule>
  </conditionalFormatting>
  <conditionalFormatting sqref="G43">
    <cfRule type="cellIs" dxfId="132" priority="28" operator="equal">
      <formula>0</formula>
    </cfRule>
  </conditionalFormatting>
  <conditionalFormatting sqref="I43">
    <cfRule type="cellIs" dxfId="131" priority="27" operator="equal">
      <formula>0</formula>
    </cfRule>
  </conditionalFormatting>
  <conditionalFormatting sqref="G46">
    <cfRule type="cellIs" dxfId="130" priority="26" operator="equal">
      <formula>0</formula>
    </cfRule>
  </conditionalFormatting>
  <conditionalFormatting sqref="I46">
    <cfRule type="cellIs" dxfId="129" priority="25" operator="equal">
      <formula>0</formula>
    </cfRule>
  </conditionalFormatting>
  <conditionalFormatting sqref="G49">
    <cfRule type="cellIs" dxfId="128" priority="24" operator="equal">
      <formula>0</formula>
    </cfRule>
  </conditionalFormatting>
  <conditionalFormatting sqref="I49">
    <cfRule type="cellIs" dxfId="127" priority="23" operator="equal">
      <formula>0</formula>
    </cfRule>
  </conditionalFormatting>
  <conditionalFormatting sqref="G52">
    <cfRule type="cellIs" dxfId="126" priority="22" operator="equal">
      <formula>0</formula>
    </cfRule>
  </conditionalFormatting>
  <conditionalFormatting sqref="I52">
    <cfRule type="cellIs" dxfId="125" priority="21" operator="equal">
      <formula>0</formula>
    </cfRule>
  </conditionalFormatting>
  <conditionalFormatting sqref="G55">
    <cfRule type="cellIs" dxfId="124" priority="20" operator="equal">
      <formula>0</formula>
    </cfRule>
  </conditionalFormatting>
  <conditionalFormatting sqref="I55">
    <cfRule type="cellIs" dxfId="123" priority="19" operator="equal">
      <formula>0</formula>
    </cfRule>
  </conditionalFormatting>
  <conditionalFormatting sqref="C84:O84">
    <cfRule type="cellIs" dxfId="122" priority="18" operator="equal">
      <formula>0</formula>
    </cfRule>
  </conditionalFormatting>
  <conditionalFormatting sqref="C87:O87">
    <cfRule type="cellIs" dxfId="121" priority="17" operator="equal">
      <formula>0</formula>
    </cfRule>
  </conditionalFormatting>
  <conditionalFormatting sqref="C95:O95">
    <cfRule type="cellIs" dxfId="120" priority="16" operator="equal">
      <formula>0</formula>
    </cfRule>
  </conditionalFormatting>
  <conditionalFormatting sqref="C98:O98">
    <cfRule type="cellIs" dxfId="119" priority="15" operator="equal">
      <formula>0</formula>
    </cfRule>
  </conditionalFormatting>
  <conditionalFormatting sqref="D106">
    <cfRule type="cellIs" dxfId="118" priority="14" operator="equal">
      <formula>0</formula>
    </cfRule>
  </conditionalFormatting>
  <conditionalFormatting sqref="F106">
    <cfRule type="cellIs" dxfId="117" priority="13" operator="equal">
      <formula>0</formula>
    </cfRule>
  </conditionalFormatting>
  <conditionalFormatting sqref="D109">
    <cfRule type="cellIs" dxfId="116" priority="12" operator="equal">
      <formula>0</formula>
    </cfRule>
  </conditionalFormatting>
  <conditionalFormatting sqref="F109">
    <cfRule type="cellIs" dxfId="115" priority="11" operator="equal">
      <formula>0</formula>
    </cfRule>
  </conditionalFormatting>
  <conditionalFormatting sqref="G114">
    <cfRule type="cellIs" dxfId="114" priority="10" operator="equal">
      <formula>0</formula>
    </cfRule>
  </conditionalFormatting>
  <conditionalFormatting sqref="I114">
    <cfRule type="cellIs" dxfId="113" priority="9" operator="equal">
      <formula>0</formula>
    </cfRule>
  </conditionalFormatting>
  <conditionalFormatting sqref="G117">
    <cfRule type="cellIs" dxfId="112" priority="8" operator="equal">
      <formula>0</formula>
    </cfRule>
  </conditionalFormatting>
  <conditionalFormatting sqref="I117">
    <cfRule type="cellIs" dxfId="111" priority="7" operator="equal">
      <formula>0</formula>
    </cfRule>
  </conditionalFormatting>
  <conditionalFormatting sqref="G120">
    <cfRule type="cellIs" dxfId="110" priority="6" operator="equal">
      <formula>0</formula>
    </cfRule>
  </conditionalFormatting>
  <conditionalFormatting sqref="I120">
    <cfRule type="cellIs" dxfId="109" priority="5" operator="equal">
      <formula>0</formula>
    </cfRule>
  </conditionalFormatting>
  <conditionalFormatting sqref="G123">
    <cfRule type="cellIs" dxfId="108" priority="4" operator="equal">
      <formula>0</formula>
    </cfRule>
  </conditionalFormatting>
  <conditionalFormatting sqref="I123">
    <cfRule type="cellIs" dxfId="107" priority="3" operator="equal">
      <formula>0</formula>
    </cfRule>
  </conditionalFormatting>
  <conditionalFormatting sqref="G126">
    <cfRule type="cellIs" dxfId="106" priority="2" operator="equal">
      <formula>0</formula>
    </cfRule>
  </conditionalFormatting>
  <conditionalFormatting sqref="I126">
    <cfRule type="cellIs" dxfId="105"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EZ350"/>
  <sheetViews>
    <sheetView showGridLines="0" topLeftCell="EV1" workbookViewId="0">
      <pane ySplit="1" topLeftCell="A2" activePane="bottomLeft" state="frozen"/>
      <selection activeCell="B3" sqref="B3:P3"/>
      <selection pane="bottomLeft" activeCell="EW18" sqref="EW18"/>
    </sheetView>
  </sheetViews>
  <sheetFormatPr defaultColWidth="9.140625" defaultRowHeight="15"/>
  <cols>
    <col min="1" max="1" width="13.5703125" style="414" bestFit="1" customWidth="1"/>
    <col min="2" max="2" width="10.140625" style="414" customWidth="1"/>
    <col min="3" max="3" width="16.42578125" style="414" bestFit="1" customWidth="1"/>
    <col min="4" max="4" width="41.85546875" style="414" bestFit="1" customWidth="1"/>
    <col min="5" max="5" width="12.28515625" style="414" customWidth="1"/>
    <col min="6" max="6" width="16.5703125" style="414" customWidth="1"/>
    <col min="7" max="7" width="14" style="414" customWidth="1"/>
    <col min="8" max="8" width="24" style="414" customWidth="1"/>
    <col min="9" max="9" width="17" style="414" customWidth="1"/>
    <col min="10" max="11" width="17.7109375" style="414" customWidth="1"/>
    <col min="12" max="19" width="20.28515625" style="414" customWidth="1"/>
    <col min="20" max="20" width="18.28515625" style="414" customWidth="1"/>
    <col min="21" max="21" width="26.28515625" style="414" customWidth="1"/>
    <col min="22" max="22" width="24.7109375" style="414" customWidth="1"/>
    <col min="23" max="23" width="17.7109375" style="414" customWidth="1"/>
    <col min="24" max="25" width="18.42578125" style="414" customWidth="1"/>
    <col min="26" max="33" width="21" style="414" customWidth="1"/>
    <col min="34" max="34" width="19" style="414" customWidth="1"/>
    <col min="35" max="35" width="27" style="414" customWidth="1"/>
    <col min="36" max="36" width="24.7109375" style="414" customWidth="1"/>
    <col min="37" max="37" width="24" style="414" customWidth="1"/>
    <col min="38" max="38" width="17" style="414" customWidth="1"/>
    <col min="39" max="40" width="17.7109375" style="414" customWidth="1"/>
    <col min="41" max="48" width="20.28515625" style="414" customWidth="1"/>
    <col min="49" max="49" width="18.28515625" style="414" customWidth="1"/>
    <col min="50" max="50" width="27.42578125" style="414" customWidth="1"/>
    <col min="51" max="51" width="24.7109375" style="414" customWidth="1"/>
    <col min="52" max="52" width="17.7109375" style="414" customWidth="1"/>
    <col min="53" max="54" width="18.42578125" style="414" customWidth="1"/>
    <col min="55" max="62" width="21" style="414" customWidth="1"/>
    <col min="63" max="63" width="19" style="414" customWidth="1"/>
    <col min="64" max="64" width="28.140625" style="414" customWidth="1"/>
    <col min="65" max="65" width="25.85546875" style="414" customWidth="1"/>
    <col min="66" max="66" width="25.42578125" style="414" customWidth="1"/>
    <col min="67" max="67" width="26.5703125" style="414" customWidth="1"/>
    <col min="68" max="68" width="30.28515625" style="414" customWidth="1"/>
    <col min="69" max="69" width="31.42578125" style="414" customWidth="1"/>
    <col min="70" max="70" width="22" style="414" customWidth="1"/>
    <col min="71" max="71" width="23.140625" style="414" customWidth="1"/>
    <col min="72" max="72" width="21.28515625" style="414" customWidth="1"/>
    <col min="73" max="73" width="22.42578125" style="414" customWidth="1"/>
    <col min="74" max="74" width="29.28515625" style="414" customWidth="1"/>
    <col min="75" max="75" width="30.42578125" style="414" customWidth="1"/>
    <col min="76" max="76" width="20.7109375" style="414" customWidth="1"/>
    <col min="77" max="77" width="21.85546875" style="414" customWidth="1"/>
    <col min="78" max="78" width="58.85546875" style="414" bestFit="1" customWidth="1"/>
    <col min="79" max="79" width="60.140625" style="414" bestFit="1" customWidth="1"/>
    <col min="80" max="80" width="16.42578125" style="414" customWidth="1"/>
    <col min="81" max="81" width="23.42578125" style="414" customWidth="1"/>
    <col min="82" max="82" width="16.42578125" style="414" customWidth="1"/>
    <col min="83" max="84" width="17.140625" style="414" customWidth="1"/>
    <col min="85" max="92" width="19.7109375" style="414" customWidth="1"/>
    <col min="93" max="93" width="17.7109375" style="414" customWidth="1"/>
    <col min="94" max="94" width="25.7109375" style="414" customWidth="1"/>
    <col min="95" max="95" width="24.140625" style="414" customWidth="1"/>
    <col min="96" max="96" width="17.140625" style="414" customWidth="1"/>
    <col min="97" max="98" width="17.85546875" style="414" customWidth="1"/>
    <col min="99" max="106" width="20.42578125" style="414" customWidth="1"/>
    <col min="107" max="107" width="18.42578125" style="414" customWidth="1"/>
    <col min="108" max="108" width="26.42578125" style="414" customWidth="1"/>
    <col min="109" max="109" width="24.140625" style="414" customWidth="1"/>
    <col min="110" max="110" width="23.42578125" style="414" customWidth="1"/>
    <col min="111" max="111" width="16.42578125" style="414" customWidth="1"/>
    <col min="112" max="113" width="17.140625" style="414" customWidth="1"/>
    <col min="114" max="121" width="19.7109375" style="414" customWidth="1"/>
    <col min="122" max="122" width="17.7109375" style="414" customWidth="1"/>
    <col min="123" max="123" width="26.85546875" style="414" customWidth="1"/>
    <col min="124" max="124" width="19.42578125" style="414" customWidth="1"/>
    <col min="125" max="125" width="12.42578125" style="414" customWidth="1"/>
    <col min="126" max="127" width="13.140625" style="414" customWidth="1"/>
    <col min="128" max="135" width="15.7109375" style="414" customWidth="1"/>
    <col min="136" max="136" width="13.7109375" style="414" customWidth="1"/>
    <col min="137" max="137" width="27.5703125" style="414" customWidth="1"/>
    <col min="138" max="138" width="25.28515625" style="414" customWidth="1"/>
    <col min="139" max="139" width="24.85546875" style="414" customWidth="1"/>
    <col min="140" max="140" width="26" style="414" customWidth="1"/>
    <col min="141" max="141" width="29.7109375" style="414" customWidth="1"/>
    <col min="142" max="142" width="30.85546875" style="414" customWidth="1"/>
    <col min="143" max="143" width="21.42578125" style="414" customWidth="1"/>
    <col min="144" max="144" width="22.5703125" style="414" customWidth="1"/>
    <col min="145" max="145" width="20.7109375" style="414" customWidth="1"/>
    <col min="146" max="146" width="21.85546875" style="414" customWidth="1"/>
    <col min="147" max="147" width="28.7109375" style="414" customWidth="1"/>
    <col min="148" max="148" width="29.85546875" style="414" customWidth="1"/>
    <col min="149" max="149" width="20.140625" style="414" customWidth="1"/>
    <col min="150" max="150" width="21.28515625" style="414" customWidth="1"/>
    <col min="151" max="151" width="58.140625" style="414" bestFit="1" customWidth="1"/>
    <col min="152" max="152" width="59.5703125" style="414" bestFit="1" customWidth="1"/>
    <col min="153" max="154" width="20.7109375" style="414" customWidth="1"/>
    <col min="155" max="155" width="23.7109375" style="414" customWidth="1"/>
    <col min="156" max="156" width="20.5703125" style="414" bestFit="1" customWidth="1"/>
    <col min="157" max="157" width="19.5703125" style="414" customWidth="1"/>
    <col min="158" max="16384" width="9.140625" style="414"/>
  </cols>
  <sheetData>
    <row r="1" spans="1:156">
      <c r="A1" s="530" t="s">
        <v>154</v>
      </c>
      <c r="B1" s="530" t="s">
        <v>155</v>
      </c>
      <c r="C1" s="530" t="s">
        <v>156</v>
      </c>
      <c r="D1" s="530" t="s">
        <v>157</v>
      </c>
      <c r="E1" s="530" t="s">
        <v>227</v>
      </c>
      <c r="F1" s="530" t="s">
        <v>66</v>
      </c>
      <c r="G1" s="530" t="s">
        <v>2</v>
      </c>
      <c r="H1" s="530" t="s">
        <v>955</v>
      </c>
      <c r="I1" s="530" t="s">
        <v>956</v>
      </c>
      <c r="J1" s="530" t="s">
        <v>957</v>
      </c>
      <c r="K1" s="530" t="s">
        <v>958</v>
      </c>
      <c r="L1" s="530" t="s">
        <v>959</v>
      </c>
      <c r="M1" s="530" t="s">
        <v>960</v>
      </c>
      <c r="N1" s="530" t="s">
        <v>961</v>
      </c>
      <c r="O1" s="530" t="s">
        <v>962</v>
      </c>
      <c r="P1" s="530" t="s">
        <v>963</v>
      </c>
      <c r="Q1" s="530" t="s">
        <v>964</v>
      </c>
      <c r="R1" s="530" t="s">
        <v>965</v>
      </c>
      <c r="S1" s="530" t="s">
        <v>966</v>
      </c>
      <c r="T1" s="530" t="s">
        <v>967</v>
      </c>
      <c r="U1" s="530" t="s">
        <v>968</v>
      </c>
      <c r="V1" s="530" t="s">
        <v>969</v>
      </c>
      <c r="W1" s="530" t="s">
        <v>970</v>
      </c>
      <c r="X1" s="530" t="s">
        <v>971</v>
      </c>
      <c r="Y1" s="530" t="s">
        <v>972</v>
      </c>
      <c r="Z1" s="530" t="s">
        <v>973</v>
      </c>
      <c r="AA1" s="530" t="s">
        <v>974</v>
      </c>
      <c r="AB1" s="530" t="s">
        <v>975</v>
      </c>
      <c r="AC1" s="530" t="s">
        <v>976</v>
      </c>
      <c r="AD1" s="530" t="s">
        <v>977</v>
      </c>
      <c r="AE1" s="530" t="s">
        <v>978</v>
      </c>
      <c r="AF1" s="530" t="s">
        <v>979</v>
      </c>
      <c r="AG1" s="530" t="s">
        <v>980</v>
      </c>
      <c r="AH1" s="530" t="s">
        <v>981</v>
      </c>
      <c r="AI1" s="530" t="s">
        <v>982</v>
      </c>
      <c r="AJ1" s="530" t="s">
        <v>983</v>
      </c>
      <c r="AK1" s="530" t="s">
        <v>984</v>
      </c>
      <c r="AL1" s="530" t="s">
        <v>985</v>
      </c>
      <c r="AM1" s="530" t="s">
        <v>986</v>
      </c>
      <c r="AN1" s="530" t="s">
        <v>987</v>
      </c>
      <c r="AO1" s="530" t="s">
        <v>988</v>
      </c>
      <c r="AP1" s="530" t="s">
        <v>989</v>
      </c>
      <c r="AQ1" s="530" t="s">
        <v>990</v>
      </c>
      <c r="AR1" s="530" t="s">
        <v>991</v>
      </c>
      <c r="AS1" s="530" t="s">
        <v>992</v>
      </c>
      <c r="AT1" s="530" t="s">
        <v>993</v>
      </c>
      <c r="AU1" s="530" t="s">
        <v>994</v>
      </c>
      <c r="AV1" s="530" t="s">
        <v>995</v>
      </c>
      <c r="AW1" s="530" t="s">
        <v>996</v>
      </c>
      <c r="AX1" s="530" t="s">
        <v>997</v>
      </c>
      <c r="AY1" s="530" t="s">
        <v>998</v>
      </c>
      <c r="AZ1" s="530" t="s">
        <v>999</v>
      </c>
      <c r="BA1" s="530" t="s">
        <v>1000</v>
      </c>
      <c r="BB1" s="530" t="s">
        <v>1001</v>
      </c>
      <c r="BC1" s="530" t="s">
        <v>1002</v>
      </c>
      <c r="BD1" s="530" t="s">
        <v>1003</v>
      </c>
      <c r="BE1" s="530" t="s">
        <v>1004</v>
      </c>
      <c r="BF1" s="530" t="s">
        <v>1005</v>
      </c>
      <c r="BG1" s="530" t="s">
        <v>1006</v>
      </c>
      <c r="BH1" s="530" t="s">
        <v>1007</v>
      </c>
      <c r="BI1" s="530" t="s">
        <v>1008</v>
      </c>
      <c r="BJ1" s="530" t="s">
        <v>1009</v>
      </c>
      <c r="BK1" s="530" t="s">
        <v>1010</v>
      </c>
      <c r="BL1" s="530" t="s">
        <v>1011</v>
      </c>
      <c r="BM1" s="530" t="s">
        <v>1012</v>
      </c>
      <c r="BN1" s="530" t="s">
        <v>1013</v>
      </c>
      <c r="BO1" s="530" t="s">
        <v>1014</v>
      </c>
      <c r="BP1" s="530" t="s">
        <v>1015</v>
      </c>
      <c r="BQ1" s="530" t="s">
        <v>1016</v>
      </c>
      <c r="BR1" s="530" t="s">
        <v>1017</v>
      </c>
      <c r="BS1" s="530" t="s">
        <v>1018</v>
      </c>
      <c r="BT1" s="530" t="s">
        <v>1019</v>
      </c>
      <c r="BU1" s="530" t="s">
        <v>1020</v>
      </c>
      <c r="BV1" s="530" t="s">
        <v>1021</v>
      </c>
      <c r="BW1" s="530" t="s">
        <v>1022</v>
      </c>
      <c r="BX1" s="530" t="s">
        <v>1023</v>
      </c>
      <c r="BY1" s="530" t="s">
        <v>1024</v>
      </c>
      <c r="BZ1" s="530" t="s">
        <v>1025</v>
      </c>
      <c r="CA1" s="530" t="s">
        <v>1026</v>
      </c>
      <c r="CB1" s="530" t="s">
        <v>55</v>
      </c>
      <c r="CC1" s="530" t="s">
        <v>1027</v>
      </c>
      <c r="CD1" s="530" t="s">
        <v>1028</v>
      </c>
      <c r="CE1" s="530" t="s">
        <v>1029</v>
      </c>
      <c r="CF1" s="530" t="s">
        <v>1030</v>
      </c>
      <c r="CG1" s="530" t="s">
        <v>1031</v>
      </c>
      <c r="CH1" s="530" t="s">
        <v>1032</v>
      </c>
      <c r="CI1" s="530" t="s">
        <v>1033</v>
      </c>
      <c r="CJ1" s="530" t="s">
        <v>1034</v>
      </c>
      <c r="CK1" s="530" t="s">
        <v>1035</v>
      </c>
      <c r="CL1" s="530" t="s">
        <v>1036</v>
      </c>
      <c r="CM1" s="530" t="s">
        <v>1037</v>
      </c>
      <c r="CN1" s="530" t="s">
        <v>1038</v>
      </c>
      <c r="CO1" s="530" t="s">
        <v>1039</v>
      </c>
      <c r="CP1" s="530" t="s">
        <v>1040</v>
      </c>
      <c r="CQ1" s="530" t="s">
        <v>1041</v>
      </c>
      <c r="CR1" s="530" t="s">
        <v>1042</v>
      </c>
      <c r="CS1" s="530" t="s">
        <v>1043</v>
      </c>
      <c r="CT1" s="530" t="s">
        <v>1044</v>
      </c>
      <c r="CU1" s="530" t="s">
        <v>1045</v>
      </c>
      <c r="CV1" s="530" t="s">
        <v>1046</v>
      </c>
      <c r="CW1" s="530" t="s">
        <v>1047</v>
      </c>
      <c r="CX1" s="530" t="s">
        <v>1048</v>
      </c>
      <c r="CY1" s="530" t="s">
        <v>1049</v>
      </c>
      <c r="CZ1" s="530" t="s">
        <v>1050</v>
      </c>
      <c r="DA1" s="530" t="s">
        <v>1051</v>
      </c>
      <c r="DB1" s="530" t="s">
        <v>1052</v>
      </c>
      <c r="DC1" s="530" t="s">
        <v>1053</v>
      </c>
      <c r="DD1" s="530" t="s">
        <v>1054</v>
      </c>
      <c r="DE1" s="530" t="s">
        <v>1055</v>
      </c>
      <c r="DF1" s="530" t="s">
        <v>1056</v>
      </c>
      <c r="DG1" s="530" t="s">
        <v>1057</v>
      </c>
      <c r="DH1" s="530" t="s">
        <v>1058</v>
      </c>
      <c r="DI1" s="530" t="s">
        <v>1059</v>
      </c>
      <c r="DJ1" s="530" t="s">
        <v>1060</v>
      </c>
      <c r="DK1" s="530" t="s">
        <v>1061</v>
      </c>
      <c r="DL1" s="530" t="s">
        <v>1062</v>
      </c>
      <c r="DM1" s="530" t="s">
        <v>1063</v>
      </c>
      <c r="DN1" s="530" t="s">
        <v>1064</v>
      </c>
      <c r="DO1" s="530" t="s">
        <v>1065</v>
      </c>
      <c r="DP1" s="530" t="s">
        <v>1066</v>
      </c>
      <c r="DQ1" s="530" t="s">
        <v>1067</v>
      </c>
      <c r="DR1" s="530" t="s">
        <v>1068</v>
      </c>
      <c r="DS1" s="530" t="s">
        <v>1069</v>
      </c>
      <c r="DT1" s="530" t="s">
        <v>1070</v>
      </c>
      <c r="DU1" s="530" t="s">
        <v>1071</v>
      </c>
      <c r="DV1" s="530" t="s">
        <v>1072</v>
      </c>
      <c r="DW1" s="530" t="s">
        <v>1073</v>
      </c>
      <c r="DX1" s="530" t="s">
        <v>1074</v>
      </c>
      <c r="DY1" s="530" t="s">
        <v>1075</v>
      </c>
      <c r="DZ1" s="530" t="s">
        <v>1076</v>
      </c>
      <c r="EA1" s="530" t="s">
        <v>1077</v>
      </c>
      <c r="EB1" s="530" t="s">
        <v>1078</v>
      </c>
      <c r="EC1" s="530" t="s">
        <v>1079</v>
      </c>
      <c r="ED1" s="530" t="s">
        <v>1080</v>
      </c>
      <c r="EE1" s="530" t="s">
        <v>1081</v>
      </c>
      <c r="EF1" s="530" t="s">
        <v>1082</v>
      </c>
      <c r="EG1" s="530" t="s">
        <v>1083</v>
      </c>
      <c r="EH1" s="530" t="s">
        <v>1084</v>
      </c>
      <c r="EI1" s="530" t="s">
        <v>1085</v>
      </c>
      <c r="EJ1" s="530" t="s">
        <v>1086</v>
      </c>
      <c r="EK1" s="530" t="s">
        <v>1087</v>
      </c>
      <c r="EL1" s="530" t="s">
        <v>1088</v>
      </c>
      <c r="EM1" s="530" t="s">
        <v>1089</v>
      </c>
      <c r="EN1" s="530" t="s">
        <v>1090</v>
      </c>
      <c r="EO1" s="530" t="s">
        <v>1091</v>
      </c>
      <c r="EP1" s="530" t="s">
        <v>1092</v>
      </c>
      <c r="EQ1" s="530" t="s">
        <v>1093</v>
      </c>
      <c r="ER1" s="530" t="s">
        <v>1094</v>
      </c>
      <c r="ES1" s="530" t="s">
        <v>1095</v>
      </c>
      <c r="ET1" s="530" t="s">
        <v>1096</v>
      </c>
      <c r="EU1" s="530" t="s">
        <v>1097</v>
      </c>
      <c r="EV1" s="530" t="s">
        <v>1098</v>
      </c>
      <c r="EW1" s="530" t="s">
        <v>273</v>
      </c>
      <c r="EX1" s="530" t="s">
        <v>274</v>
      </c>
      <c r="EY1" s="530" t="s">
        <v>275</v>
      </c>
      <c r="EZ1" s="531" t="s">
        <v>1099</v>
      </c>
    </row>
    <row r="2" spans="1:156"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row>
    <row r="3" spans="1:156"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c r="BJ3" s="563"/>
      <c r="BK3" s="563"/>
      <c r="BL3" s="563"/>
      <c r="BM3" s="563"/>
      <c r="BN3" s="563"/>
      <c r="BO3" s="563"/>
      <c r="BP3" s="563"/>
      <c r="BQ3" s="563"/>
      <c r="BR3" s="563"/>
      <c r="BS3" s="563"/>
      <c r="BT3" s="563"/>
      <c r="BU3" s="563"/>
      <c r="BV3" s="563"/>
      <c r="BW3" s="563"/>
      <c r="BX3" s="563"/>
      <c r="BY3" s="563"/>
      <c r="BZ3" s="563"/>
      <c r="CA3" s="563"/>
      <c r="CB3" s="563"/>
      <c r="CC3" s="563"/>
      <c r="CD3" s="563"/>
      <c r="CE3" s="563"/>
      <c r="CF3" s="563"/>
      <c r="CG3" s="563"/>
      <c r="CH3" s="563"/>
      <c r="CI3" s="563"/>
      <c r="CJ3" s="563"/>
      <c r="CK3" s="563"/>
      <c r="CL3" s="563"/>
      <c r="CM3" s="563"/>
      <c r="CN3" s="563"/>
      <c r="CO3" s="563"/>
      <c r="CP3" s="563"/>
      <c r="CQ3" s="563"/>
      <c r="CR3" s="563"/>
      <c r="CS3" s="563"/>
      <c r="CT3" s="563"/>
      <c r="CU3" s="563"/>
      <c r="CV3" s="563"/>
      <c r="CW3" s="563"/>
      <c r="CX3" s="563"/>
      <c r="CY3" s="563"/>
      <c r="CZ3" s="563"/>
      <c r="DA3" s="563"/>
      <c r="DB3" s="563"/>
      <c r="DC3" s="563"/>
      <c r="DD3" s="563"/>
      <c r="DE3" s="563"/>
      <c r="DF3" s="563"/>
      <c r="DG3" s="563"/>
      <c r="DH3" s="563"/>
      <c r="DI3" s="563"/>
      <c r="DJ3" s="563"/>
      <c r="DK3" s="563"/>
      <c r="DL3" s="563"/>
      <c r="DM3" s="563"/>
      <c r="DN3" s="563"/>
      <c r="DO3" s="563"/>
      <c r="DP3" s="563"/>
      <c r="DQ3" s="563"/>
      <c r="DR3" s="563"/>
      <c r="DS3" s="563"/>
      <c r="DT3" s="563"/>
      <c r="DU3" s="563"/>
      <c r="DV3" s="563"/>
      <c r="DW3" s="563"/>
      <c r="DX3" s="563"/>
      <c r="DY3" s="563"/>
      <c r="DZ3" s="563"/>
      <c r="EA3" s="563"/>
      <c r="EB3" s="563"/>
      <c r="EC3" s="563"/>
      <c r="ED3" s="563"/>
      <c r="EE3" s="563"/>
      <c r="EF3" s="563"/>
      <c r="EG3" s="563"/>
      <c r="EH3" s="563"/>
      <c r="EI3" s="563"/>
      <c r="EJ3" s="563"/>
      <c r="EK3" s="563"/>
      <c r="EL3" s="563"/>
      <c r="EM3" s="563"/>
      <c r="EN3" s="563"/>
      <c r="EO3" s="563"/>
      <c r="EP3" s="563"/>
      <c r="EQ3" s="563"/>
      <c r="ER3" s="563"/>
      <c r="ES3" s="563"/>
      <c r="ET3" s="563"/>
      <c r="EU3" s="563"/>
      <c r="EV3" s="563"/>
      <c r="EW3" s="563"/>
      <c r="EX3" s="563"/>
      <c r="EY3" s="563"/>
      <c r="EZ3" s="563"/>
    </row>
    <row r="4" spans="1:156"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c r="CZ4" s="562"/>
      <c r="DA4" s="562"/>
      <c r="DB4" s="562"/>
      <c r="DC4" s="562"/>
      <c r="DD4" s="562"/>
      <c r="DE4" s="562"/>
      <c r="DF4" s="562"/>
      <c r="DG4" s="562"/>
      <c r="DH4" s="562"/>
      <c r="DI4" s="562"/>
      <c r="DJ4" s="562"/>
      <c r="DK4" s="562"/>
      <c r="DL4" s="562"/>
      <c r="DM4" s="562"/>
      <c r="DN4" s="562"/>
      <c r="DO4" s="562"/>
      <c r="DP4" s="562"/>
      <c r="DQ4" s="562"/>
      <c r="DR4" s="562"/>
      <c r="DS4" s="562"/>
      <c r="DT4" s="562"/>
      <c r="DU4" s="562"/>
      <c r="DV4" s="562"/>
      <c r="DW4" s="562"/>
      <c r="DX4" s="562"/>
      <c r="DY4" s="562"/>
      <c r="DZ4" s="562"/>
      <c r="EA4" s="562"/>
      <c r="EB4" s="562"/>
      <c r="EC4" s="562"/>
      <c r="ED4" s="562"/>
      <c r="EE4" s="562"/>
      <c r="EF4" s="562"/>
      <c r="EG4" s="562"/>
      <c r="EH4" s="562"/>
      <c r="EI4" s="562"/>
      <c r="EJ4" s="562"/>
      <c r="EK4" s="562"/>
      <c r="EL4" s="562"/>
      <c r="EM4" s="562"/>
      <c r="EN4" s="562"/>
      <c r="EO4" s="562"/>
      <c r="EP4" s="562"/>
      <c r="EQ4" s="562"/>
      <c r="ER4" s="562"/>
      <c r="ES4" s="562"/>
      <c r="ET4" s="562"/>
      <c r="EU4" s="562"/>
      <c r="EV4" s="562"/>
      <c r="EW4" s="562"/>
      <c r="EX4" s="562"/>
      <c r="EY4" s="562"/>
      <c r="EZ4" s="562"/>
    </row>
    <row r="5" spans="1:156"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c r="BJ5" s="563"/>
      <c r="BK5" s="563"/>
      <c r="BL5" s="563"/>
      <c r="BM5" s="563"/>
      <c r="BN5" s="563"/>
      <c r="BO5" s="563"/>
      <c r="BP5" s="563"/>
      <c r="BQ5" s="563"/>
      <c r="BR5" s="563"/>
      <c r="BS5" s="563"/>
      <c r="BT5" s="563"/>
      <c r="BU5" s="563"/>
      <c r="BV5" s="563"/>
      <c r="BW5" s="563"/>
      <c r="BX5" s="563"/>
      <c r="BY5" s="563"/>
      <c r="BZ5" s="563"/>
      <c r="CA5" s="563"/>
      <c r="CB5" s="563"/>
      <c r="CC5" s="563"/>
      <c r="CD5" s="563"/>
      <c r="CE5" s="563"/>
      <c r="CF5" s="563"/>
      <c r="CG5" s="563"/>
      <c r="CH5" s="563"/>
      <c r="CI5" s="563"/>
      <c r="CJ5" s="563"/>
      <c r="CK5" s="563"/>
      <c r="CL5" s="563"/>
      <c r="CM5" s="563"/>
      <c r="CN5" s="563"/>
      <c r="CO5" s="563"/>
      <c r="CP5" s="563"/>
      <c r="CQ5" s="563"/>
      <c r="CR5" s="563"/>
      <c r="CS5" s="563"/>
      <c r="CT5" s="563"/>
      <c r="CU5" s="563"/>
      <c r="CV5" s="563"/>
      <c r="CW5" s="563"/>
      <c r="CX5" s="563"/>
      <c r="CY5" s="563"/>
      <c r="CZ5" s="563"/>
      <c r="DA5" s="563"/>
      <c r="DB5" s="563"/>
      <c r="DC5" s="563"/>
      <c r="DD5" s="563"/>
      <c r="DE5" s="563"/>
      <c r="DF5" s="563"/>
      <c r="DG5" s="563"/>
      <c r="DH5" s="563"/>
      <c r="DI5" s="563"/>
      <c r="DJ5" s="563"/>
      <c r="DK5" s="563"/>
      <c r="DL5" s="563"/>
      <c r="DM5" s="563"/>
      <c r="DN5" s="563"/>
      <c r="DO5" s="563"/>
      <c r="DP5" s="563"/>
      <c r="DQ5" s="563"/>
      <c r="DR5" s="563"/>
      <c r="DS5" s="563"/>
      <c r="DT5" s="563"/>
      <c r="DU5" s="563"/>
      <c r="DV5" s="563"/>
      <c r="DW5" s="563"/>
      <c r="DX5" s="563"/>
      <c r="DY5" s="563"/>
      <c r="DZ5" s="563"/>
      <c r="EA5" s="563"/>
      <c r="EB5" s="563"/>
      <c r="EC5" s="563"/>
      <c r="ED5" s="563"/>
      <c r="EE5" s="563"/>
      <c r="EF5" s="563"/>
      <c r="EG5" s="563"/>
      <c r="EH5" s="563"/>
      <c r="EI5" s="563"/>
      <c r="EJ5" s="563"/>
      <c r="EK5" s="563"/>
      <c r="EL5" s="563"/>
      <c r="EM5" s="563"/>
      <c r="EN5" s="563"/>
      <c r="EO5" s="563"/>
      <c r="EP5" s="563"/>
      <c r="EQ5" s="563"/>
      <c r="ER5" s="563"/>
      <c r="ES5" s="563"/>
      <c r="ET5" s="563"/>
      <c r="EU5" s="563"/>
      <c r="EV5" s="563"/>
      <c r="EW5" s="563"/>
      <c r="EX5" s="563"/>
      <c r="EY5" s="563"/>
      <c r="EZ5" s="563"/>
    </row>
    <row r="6" spans="1:156"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c r="CZ6" s="562"/>
      <c r="DA6" s="562"/>
      <c r="DB6" s="562"/>
      <c r="DC6" s="562"/>
      <c r="DD6" s="562"/>
      <c r="DE6" s="562"/>
      <c r="DF6" s="562"/>
      <c r="DG6" s="562"/>
      <c r="DH6" s="562"/>
      <c r="DI6" s="562"/>
      <c r="DJ6" s="562"/>
      <c r="DK6" s="562"/>
      <c r="DL6" s="562"/>
      <c r="DM6" s="562"/>
      <c r="DN6" s="562"/>
      <c r="DO6" s="562"/>
      <c r="DP6" s="562"/>
      <c r="DQ6" s="562"/>
      <c r="DR6" s="562"/>
      <c r="DS6" s="562"/>
      <c r="DT6" s="562"/>
      <c r="DU6" s="562"/>
      <c r="DV6" s="562"/>
      <c r="DW6" s="562"/>
      <c r="DX6" s="562"/>
      <c r="DY6" s="562"/>
      <c r="DZ6" s="562"/>
      <c r="EA6" s="562"/>
      <c r="EB6" s="562"/>
      <c r="EC6" s="562"/>
      <c r="ED6" s="562"/>
      <c r="EE6" s="562"/>
      <c r="EF6" s="562"/>
      <c r="EG6" s="562"/>
      <c r="EH6" s="562"/>
      <c r="EI6" s="562"/>
      <c r="EJ6" s="562"/>
      <c r="EK6" s="562"/>
      <c r="EL6" s="562"/>
      <c r="EM6" s="562"/>
      <c r="EN6" s="562"/>
      <c r="EO6" s="562"/>
      <c r="EP6" s="562"/>
      <c r="EQ6" s="562"/>
      <c r="ER6" s="562"/>
      <c r="ES6" s="562"/>
      <c r="ET6" s="562"/>
      <c r="EU6" s="562"/>
      <c r="EV6" s="562"/>
      <c r="EW6" s="562"/>
      <c r="EX6" s="562"/>
      <c r="EY6" s="562"/>
      <c r="EZ6" s="562"/>
    </row>
    <row r="7" spans="1:156"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c r="BJ7" s="563"/>
      <c r="BK7" s="563"/>
      <c r="BL7" s="563"/>
      <c r="BM7" s="563"/>
      <c r="BN7" s="563"/>
      <c r="BO7" s="563"/>
      <c r="BP7" s="563"/>
      <c r="BQ7" s="563"/>
      <c r="BR7" s="563"/>
      <c r="BS7" s="563"/>
      <c r="BT7" s="563"/>
      <c r="BU7" s="563"/>
      <c r="BV7" s="563"/>
      <c r="BW7" s="563"/>
      <c r="BX7" s="563"/>
      <c r="BY7" s="563"/>
      <c r="BZ7" s="563"/>
      <c r="CA7" s="563"/>
      <c r="CB7" s="563"/>
      <c r="CC7" s="563"/>
      <c r="CD7" s="563"/>
      <c r="CE7" s="563"/>
      <c r="CF7" s="563"/>
      <c r="CG7" s="563"/>
      <c r="CH7" s="563"/>
      <c r="CI7" s="563"/>
      <c r="CJ7" s="563"/>
      <c r="CK7" s="563"/>
      <c r="CL7" s="563"/>
      <c r="CM7" s="563"/>
      <c r="CN7" s="563"/>
      <c r="CO7" s="563"/>
      <c r="CP7" s="563"/>
      <c r="CQ7" s="563"/>
      <c r="CR7" s="563"/>
      <c r="CS7" s="563"/>
      <c r="CT7" s="563"/>
      <c r="CU7" s="563"/>
      <c r="CV7" s="563"/>
      <c r="CW7" s="563"/>
      <c r="CX7" s="563"/>
      <c r="CY7" s="563"/>
      <c r="CZ7" s="563"/>
      <c r="DA7" s="563"/>
      <c r="DB7" s="563"/>
      <c r="DC7" s="563"/>
      <c r="DD7" s="563"/>
      <c r="DE7" s="563"/>
      <c r="DF7" s="563"/>
      <c r="DG7" s="563"/>
      <c r="DH7" s="563"/>
      <c r="DI7" s="563"/>
      <c r="DJ7" s="563"/>
      <c r="DK7" s="563"/>
      <c r="DL7" s="563"/>
      <c r="DM7" s="563"/>
      <c r="DN7" s="563"/>
      <c r="DO7" s="563"/>
      <c r="DP7" s="563"/>
      <c r="DQ7" s="563"/>
      <c r="DR7" s="563"/>
      <c r="DS7" s="563"/>
      <c r="DT7" s="563"/>
      <c r="DU7" s="563"/>
      <c r="DV7" s="563"/>
      <c r="DW7" s="563"/>
      <c r="DX7" s="563"/>
      <c r="DY7" s="563"/>
      <c r="DZ7" s="563"/>
      <c r="EA7" s="563"/>
      <c r="EB7" s="563"/>
      <c r="EC7" s="563"/>
      <c r="ED7" s="563"/>
      <c r="EE7" s="563"/>
      <c r="EF7" s="563"/>
      <c r="EG7" s="563"/>
      <c r="EH7" s="563"/>
      <c r="EI7" s="563"/>
      <c r="EJ7" s="563"/>
      <c r="EK7" s="563"/>
      <c r="EL7" s="563"/>
      <c r="EM7" s="563"/>
      <c r="EN7" s="563"/>
      <c r="EO7" s="563"/>
      <c r="EP7" s="563"/>
      <c r="EQ7" s="563"/>
      <c r="ER7" s="563"/>
      <c r="ES7" s="563"/>
      <c r="ET7" s="563"/>
      <c r="EU7" s="563"/>
      <c r="EV7" s="563"/>
      <c r="EW7" s="563"/>
      <c r="EX7" s="563"/>
      <c r="EY7" s="563"/>
      <c r="EZ7" s="563"/>
    </row>
    <row r="8" spans="1:156"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562"/>
      <c r="ES8" s="562"/>
      <c r="ET8" s="562"/>
      <c r="EU8" s="562"/>
      <c r="EV8" s="562"/>
      <c r="EW8" s="562"/>
      <c r="EX8" s="562"/>
      <c r="EY8" s="562"/>
      <c r="EZ8" s="562"/>
    </row>
    <row r="9" spans="1:156"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c r="BJ9" s="563"/>
      <c r="BK9" s="563"/>
      <c r="BL9" s="563"/>
      <c r="BM9" s="563"/>
      <c r="BN9" s="563"/>
      <c r="BO9" s="563"/>
      <c r="BP9" s="563"/>
      <c r="BQ9" s="563"/>
      <c r="BR9" s="563"/>
      <c r="BS9" s="563"/>
      <c r="BT9" s="563"/>
      <c r="BU9" s="563"/>
      <c r="BV9" s="563"/>
      <c r="BW9" s="563"/>
      <c r="BX9" s="563"/>
      <c r="BY9" s="563"/>
      <c r="BZ9" s="563"/>
      <c r="CA9" s="563"/>
      <c r="CB9" s="563"/>
      <c r="CC9" s="563"/>
      <c r="CD9" s="563"/>
      <c r="CE9" s="563"/>
      <c r="CF9" s="563"/>
      <c r="CG9" s="563"/>
      <c r="CH9" s="563"/>
      <c r="CI9" s="563"/>
      <c r="CJ9" s="563"/>
      <c r="CK9" s="563"/>
      <c r="CL9" s="563"/>
      <c r="CM9" s="563"/>
      <c r="CN9" s="563"/>
      <c r="CO9" s="563"/>
      <c r="CP9" s="563"/>
      <c r="CQ9" s="563"/>
      <c r="CR9" s="563"/>
      <c r="CS9" s="563"/>
      <c r="CT9" s="563"/>
      <c r="CU9" s="563"/>
      <c r="CV9" s="563"/>
      <c r="CW9" s="563"/>
      <c r="CX9" s="563"/>
      <c r="CY9" s="563"/>
      <c r="CZ9" s="563"/>
      <c r="DA9" s="563"/>
      <c r="DB9" s="563"/>
      <c r="DC9" s="563"/>
      <c r="DD9" s="563"/>
      <c r="DE9" s="563"/>
      <c r="DF9" s="563"/>
      <c r="DG9" s="563"/>
      <c r="DH9" s="563"/>
      <c r="DI9" s="563"/>
      <c r="DJ9" s="563"/>
      <c r="DK9" s="563"/>
      <c r="DL9" s="563"/>
      <c r="DM9" s="563"/>
      <c r="DN9" s="563"/>
      <c r="DO9" s="563"/>
      <c r="DP9" s="563"/>
      <c r="DQ9" s="563"/>
      <c r="DR9" s="563"/>
      <c r="DS9" s="563"/>
      <c r="DT9" s="563"/>
      <c r="DU9" s="563"/>
      <c r="DV9" s="563"/>
      <c r="DW9" s="563"/>
      <c r="DX9" s="563"/>
      <c r="DY9" s="563"/>
      <c r="DZ9" s="563"/>
      <c r="EA9" s="563"/>
      <c r="EB9" s="563"/>
      <c r="EC9" s="563"/>
      <c r="ED9" s="563"/>
      <c r="EE9" s="563"/>
      <c r="EF9" s="563"/>
      <c r="EG9" s="563"/>
      <c r="EH9" s="563"/>
      <c r="EI9" s="563"/>
      <c r="EJ9" s="563"/>
      <c r="EK9" s="563"/>
      <c r="EL9" s="563"/>
      <c r="EM9" s="563"/>
      <c r="EN9" s="563"/>
      <c r="EO9" s="563"/>
      <c r="EP9" s="563"/>
      <c r="EQ9" s="563"/>
      <c r="ER9" s="563"/>
      <c r="ES9" s="563"/>
      <c r="ET9" s="563"/>
      <c r="EU9" s="563"/>
      <c r="EV9" s="563"/>
      <c r="EW9" s="563"/>
      <c r="EX9" s="563"/>
      <c r="EY9" s="563"/>
      <c r="EZ9" s="563"/>
    </row>
    <row r="10" spans="1:156"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row>
    <row r="11" spans="1:156"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c r="BJ11" s="563"/>
      <c r="BK11" s="563"/>
      <c r="BL11" s="563"/>
      <c r="BM11" s="563"/>
      <c r="BN11" s="563"/>
      <c r="BO11" s="563"/>
      <c r="BP11" s="563"/>
      <c r="BQ11" s="563"/>
      <c r="BR11" s="563"/>
      <c r="BS11" s="563"/>
      <c r="BT11" s="563"/>
      <c r="BU11" s="563"/>
      <c r="BV11" s="563"/>
      <c r="BW11" s="563"/>
      <c r="BX11" s="563"/>
      <c r="BY11" s="563"/>
      <c r="BZ11" s="563"/>
      <c r="CA11" s="563"/>
      <c r="CB11" s="563"/>
      <c r="CC11" s="563"/>
      <c r="CD11" s="563"/>
      <c r="CE11" s="563"/>
      <c r="CF11" s="563"/>
      <c r="CG11" s="563"/>
      <c r="CH11" s="563"/>
      <c r="CI11" s="563"/>
      <c r="CJ11" s="563"/>
      <c r="CK11" s="563"/>
      <c r="CL11" s="563"/>
      <c r="CM11" s="563"/>
      <c r="CN11" s="563"/>
      <c r="CO11" s="563"/>
      <c r="CP11" s="563"/>
      <c r="CQ11" s="563"/>
      <c r="CR11" s="563"/>
      <c r="CS11" s="563"/>
      <c r="CT11" s="563"/>
      <c r="CU11" s="563"/>
      <c r="CV11" s="563"/>
      <c r="CW11" s="563"/>
      <c r="CX11" s="563"/>
      <c r="CY11" s="563"/>
      <c r="CZ11" s="563"/>
      <c r="DA11" s="563"/>
      <c r="DB11" s="563"/>
      <c r="DC11" s="563"/>
      <c r="DD11" s="563"/>
      <c r="DE11" s="563"/>
      <c r="DF11" s="563"/>
      <c r="DG11" s="563"/>
      <c r="DH11" s="563"/>
      <c r="DI11" s="563"/>
      <c r="DJ11" s="563"/>
      <c r="DK11" s="563"/>
      <c r="DL11" s="563"/>
      <c r="DM11" s="563"/>
      <c r="DN11" s="563"/>
      <c r="DO11" s="563"/>
      <c r="DP11" s="563"/>
      <c r="DQ11" s="563"/>
      <c r="DR11" s="563"/>
      <c r="DS11" s="563"/>
      <c r="DT11" s="563"/>
      <c r="DU11" s="563"/>
      <c r="DV11" s="563"/>
      <c r="DW11" s="563"/>
      <c r="DX11" s="563"/>
      <c r="DY11" s="563"/>
      <c r="DZ11" s="563"/>
      <c r="EA11" s="563"/>
      <c r="EB11" s="563"/>
      <c r="EC11" s="563"/>
      <c r="ED11" s="563"/>
      <c r="EE11" s="563"/>
      <c r="EF11" s="563"/>
      <c r="EG11" s="563"/>
      <c r="EH11" s="563"/>
      <c r="EI11" s="563"/>
      <c r="EJ11" s="563"/>
      <c r="EK11" s="563"/>
      <c r="EL11" s="563"/>
      <c r="EM11" s="563"/>
      <c r="EN11" s="563"/>
      <c r="EO11" s="563"/>
      <c r="EP11" s="563"/>
      <c r="EQ11" s="563"/>
      <c r="ER11" s="563"/>
      <c r="ES11" s="563"/>
      <c r="ET11" s="563"/>
      <c r="EU11" s="563"/>
      <c r="EV11" s="563"/>
      <c r="EW11" s="563"/>
      <c r="EX11" s="563"/>
      <c r="EY11" s="563"/>
      <c r="EZ11" s="563"/>
    </row>
    <row r="12" spans="1:156"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row>
    <row r="13" spans="1:156"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c r="BJ13" s="563"/>
      <c r="BK13" s="563"/>
      <c r="BL13" s="563"/>
      <c r="BM13" s="563"/>
      <c r="BN13" s="563"/>
      <c r="BO13" s="563"/>
      <c r="BP13" s="563"/>
      <c r="BQ13" s="563"/>
      <c r="BR13" s="563"/>
      <c r="BS13" s="563"/>
      <c r="BT13" s="563"/>
      <c r="BU13" s="563"/>
      <c r="BV13" s="563"/>
      <c r="BW13" s="563"/>
      <c r="BX13" s="563"/>
      <c r="BY13" s="563"/>
      <c r="BZ13" s="563"/>
      <c r="CA13" s="563"/>
      <c r="CB13" s="563"/>
      <c r="CC13" s="563"/>
      <c r="CD13" s="563"/>
      <c r="CE13" s="563"/>
      <c r="CF13" s="563"/>
      <c r="CG13" s="563"/>
      <c r="CH13" s="563"/>
      <c r="CI13" s="563"/>
      <c r="CJ13" s="563"/>
      <c r="CK13" s="563"/>
      <c r="CL13" s="563"/>
      <c r="CM13" s="563"/>
      <c r="CN13" s="563"/>
      <c r="CO13" s="563"/>
      <c r="CP13" s="563"/>
      <c r="CQ13" s="563"/>
      <c r="CR13" s="563"/>
      <c r="CS13" s="563"/>
      <c r="CT13" s="563"/>
      <c r="CU13" s="563"/>
      <c r="CV13" s="563"/>
      <c r="CW13" s="563"/>
      <c r="CX13" s="563"/>
      <c r="CY13" s="563"/>
      <c r="CZ13" s="563"/>
      <c r="DA13" s="563"/>
      <c r="DB13" s="563"/>
      <c r="DC13" s="563"/>
      <c r="DD13" s="563"/>
      <c r="DE13" s="563"/>
      <c r="DF13" s="563"/>
      <c r="DG13" s="563"/>
      <c r="DH13" s="563"/>
      <c r="DI13" s="563"/>
      <c r="DJ13" s="563"/>
      <c r="DK13" s="563"/>
      <c r="DL13" s="563"/>
      <c r="DM13" s="563"/>
      <c r="DN13" s="563"/>
      <c r="DO13" s="563"/>
      <c r="DP13" s="563"/>
      <c r="DQ13" s="563"/>
      <c r="DR13" s="563"/>
      <c r="DS13" s="563"/>
      <c r="DT13" s="563"/>
      <c r="DU13" s="563"/>
      <c r="DV13" s="563"/>
      <c r="DW13" s="563"/>
      <c r="DX13" s="563"/>
      <c r="DY13" s="563"/>
      <c r="DZ13" s="563"/>
      <c r="EA13" s="563"/>
      <c r="EB13" s="563"/>
      <c r="EC13" s="563"/>
      <c r="ED13" s="563"/>
      <c r="EE13" s="563"/>
      <c r="EF13" s="563"/>
      <c r="EG13" s="563"/>
      <c r="EH13" s="563"/>
      <c r="EI13" s="563"/>
      <c r="EJ13" s="563"/>
      <c r="EK13" s="563"/>
      <c r="EL13" s="563"/>
      <c r="EM13" s="563"/>
      <c r="EN13" s="563"/>
      <c r="EO13" s="563"/>
      <c r="EP13" s="563"/>
      <c r="EQ13" s="563"/>
      <c r="ER13" s="563"/>
      <c r="ES13" s="563"/>
      <c r="ET13" s="563"/>
      <c r="EU13" s="563"/>
      <c r="EV13" s="563"/>
      <c r="EW13" s="563"/>
      <c r="EX13" s="563"/>
      <c r="EY13" s="563"/>
      <c r="EZ13" s="563"/>
    </row>
    <row r="14" spans="1:156"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row>
    <row r="15" spans="1:156"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c r="BJ15" s="563"/>
      <c r="BK15" s="563"/>
      <c r="BL15" s="563"/>
      <c r="BM15" s="563"/>
      <c r="BN15" s="563"/>
      <c r="BO15" s="563"/>
      <c r="BP15" s="563"/>
      <c r="BQ15" s="563"/>
      <c r="BR15" s="563"/>
      <c r="BS15" s="563"/>
      <c r="BT15" s="563"/>
      <c r="BU15" s="563"/>
      <c r="BV15" s="563"/>
      <c r="BW15" s="563"/>
      <c r="BX15" s="563"/>
      <c r="BY15" s="563"/>
      <c r="BZ15" s="563"/>
      <c r="CA15" s="563"/>
      <c r="CB15" s="563"/>
      <c r="CC15" s="563"/>
      <c r="CD15" s="563"/>
      <c r="CE15" s="563"/>
      <c r="CF15" s="563"/>
      <c r="CG15" s="563"/>
      <c r="CH15" s="563"/>
      <c r="CI15" s="563"/>
      <c r="CJ15" s="563"/>
      <c r="CK15" s="563"/>
      <c r="CL15" s="563"/>
      <c r="CM15" s="563"/>
      <c r="CN15" s="563"/>
      <c r="CO15" s="563"/>
      <c r="CP15" s="563"/>
      <c r="CQ15" s="563"/>
      <c r="CR15" s="563"/>
      <c r="CS15" s="563"/>
      <c r="CT15" s="563"/>
      <c r="CU15" s="563"/>
      <c r="CV15" s="563"/>
      <c r="CW15" s="563"/>
      <c r="CX15" s="563"/>
      <c r="CY15" s="563"/>
      <c r="CZ15" s="563"/>
      <c r="DA15" s="563"/>
      <c r="DB15" s="563"/>
      <c r="DC15" s="563"/>
      <c r="DD15" s="563"/>
      <c r="DE15" s="563"/>
      <c r="DF15" s="563"/>
      <c r="DG15" s="563"/>
      <c r="DH15" s="563"/>
      <c r="DI15" s="563"/>
      <c r="DJ15" s="563"/>
      <c r="DK15" s="563"/>
      <c r="DL15" s="563"/>
      <c r="DM15" s="563"/>
      <c r="DN15" s="563"/>
      <c r="DO15" s="563"/>
      <c r="DP15" s="563"/>
      <c r="DQ15" s="563"/>
      <c r="DR15" s="563"/>
      <c r="DS15" s="563"/>
      <c r="DT15" s="563"/>
      <c r="DU15" s="563"/>
      <c r="DV15" s="563"/>
      <c r="DW15" s="563"/>
      <c r="DX15" s="563"/>
      <c r="DY15" s="563"/>
      <c r="DZ15" s="563"/>
      <c r="EA15" s="563"/>
      <c r="EB15" s="563"/>
      <c r="EC15" s="563"/>
      <c r="ED15" s="563"/>
      <c r="EE15" s="563"/>
      <c r="EF15" s="563"/>
      <c r="EG15" s="563"/>
      <c r="EH15" s="563"/>
      <c r="EI15" s="563"/>
      <c r="EJ15" s="563"/>
      <c r="EK15" s="563"/>
      <c r="EL15" s="563"/>
      <c r="EM15" s="563"/>
      <c r="EN15" s="563"/>
      <c r="EO15" s="563"/>
      <c r="EP15" s="563"/>
      <c r="EQ15" s="563"/>
      <c r="ER15" s="563"/>
      <c r="ES15" s="563"/>
      <c r="ET15" s="563"/>
      <c r="EU15" s="563"/>
      <c r="EV15" s="563"/>
      <c r="EW15" s="563"/>
      <c r="EX15" s="563"/>
      <c r="EY15" s="563"/>
      <c r="EZ15" s="563"/>
    </row>
    <row r="16" spans="1:156"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row>
    <row r="17" spans="1:156"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c r="BJ17" s="563"/>
      <c r="BK17" s="563"/>
      <c r="BL17" s="563"/>
      <c r="BM17" s="563"/>
      <c r="BN17" s="563"/>
      <c r="BO17" s="563"/>
      <c r="BP17" s="563"/>
      <c r="BQ17" s="563"/>
      <c r="BR17" s="563"/>
      <c r="BS17" s="563"/>
      <c r="BT17" s="563"/>
      <c r="BU17" s="563"/>
      <c r="BV17" s="563"/>
      <c r="BW17" s="563"/>
      <c r="BX17" s="563"/>
      <c r="BY17" s="563"/>
      <c r="BZ17" s="563"/>
      <c r="CA17" s="563"/>
      <c r="CB17" s="563"/>
      <c r="CC17" s="563"/>
      <c r="CD17" s="563"/>
      <c r="CE17" s="563"/>
      <c r="CF17" s="563"/>
      <c r="CG17" s="563"/>
      <c r="CH17" s="563"/>
      <c r="CI17" s="563"/>
      <c r="CJ17" s="563"/>
      <c r="CK17" s="563"/>
      <c r="CL17" s="563"/>
      <c r="CM17" s="563"/>
      <c r="CN17" s="563"/>
      <c r="CO17" s="563"/>
      <c r="CP17" s="563"/>
      <c r="CQ17" s="563"/>
      <c r="CR17" s="563"/>
      <c r="CS17" s="563"/>
      <c r="CT17" s="563"/>
      <c r="CU17" s="563"/>
      <c r="CV17" s="563"/>
      <c r="CW17" s="563"/>
      <c r="CX17" s="563"/>
      <c r="CY17" s="563"/>
      <c r="CZ17" s="563"/>
      <c r="DA17" s="563"/>
      <c r="DB17" s="563"/>
      <c r="DC17" s="563"/>
      <c r="DD17" s="563"/>
      <c r="DE17" s="563"/>
      <c r="DF17" s="563"/>
      <c r="DG17" s="563"/>
      <c r="DH17" s="563"/>
      <c r="DI17" s="563"/>
      <c r="DJ17" s="563"/>
      <c r="DK17" s="563"/>
      <c r="DL17" s="563"/>
      <c r="DM17" s="563"/>
      <c r="DN17" s="563"/>
      <c r="DO17" s="563"/>
      <c r="DP17" s="563"/>
      <c r="DQ17" s="563"/>
      <c r="DR17" s="563"/>
      <c r="DS17" s="563"/>
      <c r="DT17" s="563"/>
      <c r="DU17" s="563"/>
      <c r="DV17" s="563"/>
      <c r="DW17" s="563"/>
      <c r="DX17" s="563"/>
      <c r="DY17" s="563"/>
      <c r="DZ17" s="563"/>
      <c r="EA17" s="563"/>
      <c r="EB17" s="563"/>
      <c r="EC17" s="563"/>
      <c r="ED17" s="563"/>
      <c r="EE17" s="563"/>
      <c r="EF17" s="563"/>
      <c r="EG17" s="563"/>
      <c r="EH17" s="563"/>
      <c r="EI17" s="563"/>
      <c r="EJ17" s="563"/>
      <c r="EK17" s="563"/>
      <c r="EL17" s="563"/>
      <c r="EM17" s="563"/>
      <c r="EN17" s="563"/>
      <c r="EO17" s="563"/>
      <c r="EP17" s="563"/>
      <c r="EQ17" s="563"/>
      <c r="ER17" s="563"/>
      <c r="ES17" s="563"/>
      <c r="ET17" s="563"/>
      <c r="EU17" s="563"/>
      <c r="EV17" s="563"/>
      <c r="EW17" s="563"/>
      <c r="EX17" s="563"/>
      <c r="EY17" s="563"/>
      <c r="EZ17" s="563"/>
    </row>
    <row r="18" spans="1:156"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row>
    <row r="19" spans="1:156"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c r="BJ19" s="563"/>
      <c r="BK19" s="563"/>
      <c r="BL19" s="563"/>
      <c r="BM19" s="563"/>
      <c r="BN19" s="563"/>
      <c r="BO19" s="563"/>
      <c r="BP19" s="563"/>
      <c r="BQ19" s="563"/>
      <c r="BR19" s="563"/>
      <c r="BS19" s="563"/>
      <c r="BT19" s="563"/>
      <c r="BU19" s="563"/>
      <c r="BV19" s="563"/>
      <c r="BW19" s="563"/>
      <c r="BX19" s="563"/>
      <c r="BY19" s="563"/>
      <c r="BZ19" s="563"/>
      <c r="CA19" s="563"/>
      <c r="CB19" s="563"/>
      <c r="CC19" s="563"/>
      <c r="CD19" s="563"/>
      <c r="CE19" s="563"/>
      <c r="CF19" s="563"/>
      <c r="CG19" s="563"/>
      <c r="CH19" s="563"/>
      <c r="CI19" s="563"/>
      <c r="CJ19" s="563"/>
      <c r="CK19" s="563"/>
      <c r="CL19" s="563"/>
      <c r="CM19" s="563"/>
      <c r="CN19" s="563"/>
      <c r="CO19" s="563"/>
      <c r="CP19" s="563"/>
      <c r="CQ19" s="563"/>
      <c r="CR19" s="563"/>
      <c r="CS19" s="563"/>
      <c r="CT19" s="563"/>
      <c r="CU19" s="563"/>
      <c r="CV19" s="563"/>
      <c r="CW19" s="563"/>
      <c r="CX19" s="563"/>
      <c r="CY19" s="563"/>
      <c r="CZ19" s="563"/>
      <c r="DA19" s="563"/>
      <c r="DB19" s="563"/>
      <c r="DC19" s="563"/>
      <c r="DD19" s="563"/>
      <c r="DE19" s="563"/>
      <c r="DF19" s="563"/>
      <c r="DG19" s="563"/>
      <c r="DH19" s="563"/>
      <c r="DI19" s="563"/>
      <c r="DJ19" s="563"/>
      <c r="DK19" s="563"/>
      <c r="DL19" s="563"/>
      <c r="DM19" s="563"/>
      <c r="DN19" s="563"/>
      <c r="DO19" s="563"/>
      <c r="DP19" s="563"/>
      <c r="DQ19" s="563"/>
      <c r="DR19" s="563"/>
      <c r="DS19" s="563"/>
      <c r="DT19" s="563"/>
      <c r="DU19" s="563"/>
      <c r="DV19" s="563"/>
      <c r="DW19" s="563"/>
      <c r="DX19" s="563"/>
      <c r="DY19" s="563"/>
      <c r="DZ19" s="563"/>
      <c r="EA19" s="563"/>
      <c r="EB19" s="563"/>
      <c r="EC19" s="563"/>
      <c r="ED19" s="563"/>
      <c r="EE19" s="563"/>
      <c r="EF19" s="563"/>
      <c r="EG19" s="563"/>
      <c r="EH19" s="563"/>
      <c r="EI19" s="563"/>
      <c r="EJ19" s="563"/>
      <c r="EK19" s="563"/>
      <c r="EL19" s="563"/>
      <c r="EM19" s="563"/>
      <c r="EN19" s="563"/>
      <c r="EO19" s="563"/>
      <c r="EP19" s="563"/>
      <c r="EQ19" s="563"/>
      <c r="ER19" s="563"/>
      <c r="ES19" s="563"/>
      <c r="ET19" s="563"/>
      <c r="EU19" s="563"/>
      <c r="EV19" s="563"/>
      <c r="EW19" s="563"/>
      <c r="EX19" s="563"/>
      <c r="EY19" s="563"/>
      <c r="EZ19" s="563"/>
    </row>
    <row r="20" spans="1:156"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row>
    <row r="21" spans="1:156"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c r="BJ21" s="563"/>
      <c r="BK21" s="563"/>
      <c r="BL21" s="563"/>
      <c r="BM21" s="563"/>
      <c r="BN21" s="563"/>
      <c r="BO21" s="563"/>
      <c r="BP21" s="563"/>
      <c r="BQ21" s="563"/>
      <c r="BR21" s="563"/>
      <c r="BS21" s="563"/>
      <c r="BT21" s="563"/>
      <c r="BU21" s="563"/>
      <c r="BV21" s="563"/>
      <c r="BW21" s="563"/>
      <c r="BX21" s="563"/>
      <c r="BY21" s="563"/>
      <c r="BZ21" s="563"/>
      <c r="CA21" s="563"/>
      <c r="CB21" s="563"/>
      <c r="CC21" s="563"/>
      <c r="CD21" s="563"/>
      <c r="CE21" s="563"/>
      <c r="CF21" s="563"/>
      <c r="CG21" s="563"/>
      <c r="CH21" s="563"/>
      <c r="CI21" s="563"/>
      <c r="CJ21" s="563"/>
      <c r="CK21" s="563"/>
      <c r="CL21" s="563"/>
      <c r="CM21" s="563"/>
      <c r="CN21" s="563"/>
      <c r="CO21" s="563"/>
      <c r="CP21" s="563"/>
      <c r="CQ21" s="563"/>
      <c r="CR21" s="563"/>
      <c r="CS21" s="563"/>
      <c r="CT21" s="563"/>
      <c r="CU21" s="563"/>
      <c r="CV21" s="563"/>
      <c r="CW21" s="563"/>
      <c r="CX21" s="563"/>
      <c r="CY21" s="563"/>
      <c r="CZ21" s="563"/>
      <c r="DA21" s="563"/>
      <c r="DB21" s="563"/>
      <c r="DC21" s="563"/>
      <c r="DD21" s="563"/>
      <c r="DE21" s="563"/>
      <c r="DF21" s="563"/>
      <c r="DG21" s="563"/>
      <c r="DH21" s="563"/>
      <c r="DI21" s="563"/>
      <c r="DJ21" s="563"/>
      <c r="DK21" s="563"/>
      <c r="DL21" s="563"/>
      <c r="DM21" s="563"/>
      <c r="DN21" s="563"/>
      <c r="DO21" s="563"/>
      <c r="DP21" s="563"/>
      <c r="DQ21" s="563"/>
      <c r="DR21" s="563"/>
      <c r="DS21" s="563"/>
      <c r="DT21" s="563"/>
      <c r="DU21" s="563"/>
      <c r="DV21" s="563"/>
      <c r="DW21" s="563"/>
      <c r="DX21" s="563"/>
      <c r="DY21" s="563"/>
      <c r="DZ21" s="563"/>
      <c r="EA21" s="563"/>
      <c r="EB21" s="563"/>
      <c r="EC21" s="563"/>
      <c r="ED21" s="563"/>
      <c r="EE21" s="563"/>
      <c r="EF21" s="563"/>
      <c r="EG21" s="563"/>
      <c r="EH21" s="563"/>
      <c r="EI21" s="563"/>
      <c r="EJ21" s="563"/>
      <c r="EK21" s="563"/>
      <c r="EL21" s="563"/>
      <c r="EM21" s="563"/>
      <c r="EN21" s="563"/>
      <c r="EO21" s="563"/>
      <c r="EP21" s="563"/>
      <c r="EQ21" s="563"/>
      <c r="ER21" s="563"/>
      <c r="ES21" s="563"/>
      <c r="ET21" s="563"/>
      <c r="EU21" s="563"/>
      <c r="EV21" s="563"/>
      <c r="EW21" s="563"/>
      <c r="EX21" s="563"/>
      <c r="EY21" s="563"/>
      <c r="EZ21" s="563"/>
    </row>
    <row r="22" spans="1:156"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row>
    <row r="23" spans="1:156"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c r="BJ23" s="563"/>
      <c r="BK23" s="563"/>
      <c r="BL23" s="563"/>
      <c r="BM23" s="563"/>
      <c r="BN23" s="563"/>
      <c r="BO23" s="563"/>
      <c r="BP23" s="563"/>
      <c r="BQ23" s="563"/>
      <c r="BR23" s="563"/>
      <c r="BS23" s="563"/>
      <c r="BT23" s="563"/>
      <c r="BU23" s="563"/>
      <c r="BV23" s="563"/>
      <c r="BW23" s="563"/>
      <c r="BX23" s="563"/>
      <c r="BY23" s="563"/>
      <c r="BZ23" s="563"/>
      <c r="CA23" s="563"/>
      <c r="CB23" s="563"/>
      <c r="CC23" s="563"/>
      <c r="CD23" s="563"/>
      <c r="CE23" s="563"/>
      <c r="CF23" s="563"/>
      <c r="CG23" s="563"/>
      <c r="CH23" s="563"/>
      <c r="CI23" s="563"/>
      <c r="CJ23" s="563"/>
      <c r="CK23" s="563"/>
      <c r="CL23" s="563"/>
      <c r="CM23" s="563"/>
      <c r="CN23" s="563"/>
      <c r="CO23" s="563"/>
      <c r="CP23" s="563"/>
      <c r="CQ23" s="563"/>
      <c r="CR23" s="563"/>
      <c r="CS23" s="563"/>
      <c r="CT23" s="563"/>
      <c r="CU23" s="563"/>
      <c r="CV23" s="563"/>
      <c r="CW23" s="563"/>
      <c r="CX23" s="563"/>
      <c r="CY23" s="563"/>
      <c r="CZ23" s="563"/>
      <c r="DA23" s="563"/>
      <c r="DB23" s="563"/>
      <c r="DC23" s="563"/>
      <c r="DD23" s="563"/>
      <c r="DE23" s="563"/>
      <c r="DF23" s="563"/>
      <c r="DG23" s="563"/>
      <c r="DH23" s="563"/>
      <c r="DI23" s="563"/>
      <c r="DJ23" s="563"/>
      <c r="DK23" s="563"/>
      <c r="DL23" s="563"/>
      <c r="DM23" s="563"/>
      <c r="DN23" s="563"/>
      <c r="DO23" s="563"/>
      <c r="DP23" s="563"/>
      <c r="DQ23" s="563"/>
      <c r="DR23" s="563"/>
      <c r="DS23" s="563"/>
      <c r="DT23" s="563"/>
      <c r="DU23" s="563"/>
      <c r="DV23" s="563"/>
      <c r="DW23" s="563"/>
      <c r="DX23" s="563"/>
      <c r="DY23" s="563"/>
      <c r="DZ23" s="563"/>
      <c r="EA23" s="563"/>
      <c r="EB23" s="563"/>
      <c r="EC23" s="563"/>
      <c r="ED23" s="563"/>
      <c r="EE23" s="563"/>
      <c r="EF23" s="563"/>
      <c r="EG23" s="563"/>
      <c r="EH23" s="563"/>
      <c r="EI23" s="563"/>
      <c r="EJ23" s="563"/>
      <c r="EK23" s="563"/>
      <c r="EL23" s="563"/>
      <c r="EM23" s="563"/>
      <c r="EN23" s="563"/>
      <c r="EO23" s="563"/>
      <c r="EP23" s="563"/>
      <c r="EQ23" s="563"/>
      <c r="ER23" s="563"/>
      <c r="ES23" s="563"/>
      <c r="ET23" s="563"/>
      <c r="EU23" s="563"/>
      <c r="EV23" s="563"/>
      <c r="EW23" s="563"/>
      <c r="EX23" s="563"/>
      <c r="EY23" s="563"/>
      <c r="EZ23" s="563"/>
    </row>
    <row r="24" spans="1:156"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row>
    <row r="25" spans="1:156"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c r="BJ25" s="563"/>
      <c r="BK25" s="563"/>
      <c r="BL25" s="563"/>
      <c r="BM25" s="563"/>
      <c r="BN25" s="563"/>
      <c r="BO25" s="563"/>
      <c r="BP25" s="563"/>
      <c r="BQ25" s="563"/>
      <c r="BR25" s="563"/>
      <c r="BS25" s="563"/>
      <c r="BT25" s="563"/>
      <c r="BU25" s="563"/>
      <c r="BV25" s="563"/>
      <c r="BW25" s="563"/>
      <c r="BX25" s="563"/>
      <c r="BY25" s="563"/>
      <c r="BZ25" s="563"/>
      <c r="CA25" s="563"/>
      <c r="CB25" s="563"/>
      <c r="CC25" s="563"/>
      <c r="CD25" s="563"/>
      <c r="CE25" s="563"/>
      <c r="CF25" s="563"/>
      <c r="CG25" s="563"/>
      <c r="CH25" s="563"/>
      <c r="CI25" s="563"/>
      <c r="CJ25" s="563"/>
      <c r="CK25" s="563"/>
      <c r="CL25" s="563"/>
      <c r="CM25" s="563"/>
      <c r="CN25" s="563"/>
      <c r="CO25" s="563"/>
      <c r="CP25" s="563"/>
      <c r="CQ25" s="563"/>
      <c r="CR25" s="563"/>
      <c r="CS25" s="563"/>
      <c r="CT25" s="563"/>
      <c r="CU25" s="563"/>
      <c r="CV25" s="563"/>
      <c r="CW25" s="563"/>
      <c r="CX25" s="563"/>
      <c r="CY25" s="563"/>
      <c r="CZ25" s="563"/>
      <c r="DA25" s="563"/>
      <c r="DB25" s="563"/>
      <c r="DC25" s="563"/>
      <c r="DD25" s="563"/>
      <c r="DE25" s="563"/>
      <c r="DF25" s="563"/>
      <c r="DG25" s="563"/>
      <c r="DH25" s="563"/>
      <c r="DI25" s="563"/>
      <c r="DJ25" s="563"/>
      <c r="DK25" s="563"/>
      <c r="DL25" s="563"/>
      <c r="DM25" s="563"/>
      <c r="DN25" s="563"/>
      <c r="DO25" s="563"/>
      <c r="DP25" s="563"/>
      <c r="DQ25" s="563"/>
      <c r="DR25" s="563"/>
      <c r="DS25" s="563"/>
      <c r="DT25" s="563"/>
      <c r="DU25" s="563"/>
      <c r="DV25" s="563"/>
      <c r="DW25" s="563"/>
      <c r="DX25" s="563"/>
      <c r="DY25" s="563"/>
      <c r="DZ25" s="563"/>
      <c r="EA25" s="563"/>
      <c r="EB25" s="563"/>
      <c r="EC25" s="563"/>
      <c r="ED25" s="563"/>
      <c r="EE25" s="563"/>
      <c r="EF25" s="563"/>
      <c r="EG25" s="563"/>
      <c r="EH25" s="563"/>
      <c r="EI25" s="563"/>
      <c r="EJ25" s="563"/>
      <c r="EK25" s="563"/>
      <c r="EL25" s="563"/>
      <c r="EM25" s="563"/>
      <c r="EN25" s="563"/>
      <c r="EO25" s="563"/>
      <c r="EP25" s="563"/>
      <c r="EQ25" s="563"/>
      <c r="ER25" s="563"/>
      <c r="ES25" s="563"/>
      <c r="ET25" s="563"/>
      <c r="EU25" s="563"/>
      <c r="EV25" s="563"/>
      <c r="EW25" s="563"/>
      <c r="EX25" s="563"/>
      <c r="EY25" s="563"/>
      <c r="EZ25" s="563"/>
    </row>
    <row r="26" spans="1:156"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c r="CZ26" s="562"/>
      <c r="DA26" s="562"/>
      <c r="DB26" s="562"/>
      <c r="DC26" s="562"/>
      <c r="DD26" s="562"/>
      <c r="DE26" s="562"/>
      <c r="DF26" s="562"/>
      <c r="DG26" s="562"/>
      <c r="DH26" s="562"/>
      <c r="DI26" s="562"/>
      <c r="DJ26" s="562"/>
      <c r="DK26" s="562"/>
      <c r="DL26" s="562"/>
      <c r="DM26" s="562"/>
      <c r="DN26" s="562"/>
      <c r="DO26" s="562"/>
      <c r="DP26" s="562"/>
      <c r="DQ26" s="562"/>
      <c r="DR26" s="562"/>
      <c r="DS26" s="562"/>
      <c r="DT26" s="562"/>
      <c r="DU26" s="562"/>
      <c r="DV26" s="562"/>
      <c r="DW26" s="562"/>
      <c r="DX26" s="562"/>
      <c r="DY26" s="562"/>
      <c r="DZ26" s="562"/>
      <c r="EA26" s="562"/>
      <c r="EB26" s="562"/>
      <c r="EC26" s="562"/>
      <c r="ED26" s="562"/>
      <c r="EE26" s="562"/>
      <c r="EF26" s="562"/>
      <c r="EG26" s="562"/>
      <c r="EH26" s="562"/>
      <c r="EI26" s="562"/>
      <c r="EJ26" s="562"/>
      <c r="EK26" s="562"/>
      <c r="EL26" s="562"/>
      <c r="EM26" s="562"/>
      <c r="EN26" s="562"/>
      <c r="EO26" s="562"/>
      <c r="EP26" s="562"/>
      <c r="EQ26" s="562"/>
      <c r="ER26" s="562"/>
      <c r="ES26" s="562"/>
      <c r="ET26" s="562"/>
      <c r="EU26" s="562"/>
      <c r="EV26" s="562"/>
      <c r="EW26" s="562"/>
      <c r="EX26" s="562"/>
      <c r="EY26" s="562"/>
      <c r="EZ26" s="562"/>
    </row>
    <row r="27" spans="1:156"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c r="BJ27" s="563"/>
      <c r="BK27" s="563"/>
      <c r="BL27" s="563"/>
      <c r="BM27" s="563"/>
      <c r="BN27" s="563"/>
      <c r="BO27" s="563"/>
      <c r="BP27" s="563"/>
      <c r="BQ27" s="563"/>
      <c r="BR27" s="563"/>
      <c r="BS27" s="563"/>
      <c r="BT27" s="563"/>
      <c r="BU27" s="563"/>
      <c r="BV27" s="563"/>
      <c r="BW27" s="563"/>
      <c r="BX27" s="563"/>
      <c r="BY27" s="563"/>
      <c r="BZ27" s="563"/>
      <c r="CA27" s="563"/>
      <c r="CB27" s="563"/>
      <c r="CC27" s="563"/>
      <c r="CD27" s="563"/>
      <c r="CE27" s="563"/>
      <c r="CF27" s="563"/>
      <c r="CG27" s="563"/>
      <c r="CH27" s="563"/>
      <c r="CI27" s="563"/>
      <c r="CJ27" s="563"/>
      <c r="CK27" s="563"/>
      <c r="CL27" s="563"/>
      <c r="CM27" s="563"/>
      <c r="CN27" s="563"/>
      <c r="CO27" s="563"/>
      <c r="CP27" s="563"/>
      <c r="CQ27" s="563"/>
      <c r="CR27" s="563"/>
      <c r="CS27" s="563"/>
      <c r="CT27" s="563"/>
      <c r="CU27" s="563"/>
      <c r="CV27" s="563"/>
      <c r="CW27" s="563"/>
      <c r="CX27" s="563"/>
      <c r="CY27" s="563"/>
      <c r="CZ27" s="563"/>
      <c r="DA27" s="563"/>
      <c r="DB27" s="563"/>
      <c r="DC27" s="563"/>
      <c r="DD27" s="563"/>
      <c r="DE27" s="563"/>
      <c r="DF27" s="563"/>
      <c r="DG27" s="563"/>
      <c r="DH27" s="563"/>
      <c r="DI27" s="563"/>
      <c r="DJ27" s="563"/>
      <c r="DK27" s="563"/>
      <c r="DL27" s="563"/>
      <c r="DM27" s="563"/>
      <c r="DN27" s="563"/>
      <c r="DO27" s="563"/>
      <c r="DP27" s="563"/>
      <c r="DQ27" s="563"/>
      <c r="DR27" s="563"/>
      <c r="DS27" s="563"/>
      <c r="DT27" s="563"/>
      <c r="DU27" s="563"/>
      <c r="DV27" s="563"/>
      <c r="DW27" s="563"/>
      <c r="DX27" s="563"/>
      <c r="DY27" s="563"/>
      <c r="DZ27" s="563"/>
      <c r="EA27" s="563"/>
      <c r="EB27" s="563"/>
      <c r="EC27" s="563"/>
      <c r="ED27" s="563"/>
      <c r="EE27" s="563"/>
      <c r="EF27" s="563"/>
      <c r="EG27" s="563"/>
      <c r="EH27" s="563"/>
      <c r="EI27" s="563"/>
      <c r="EJ27" s="563"/>
      <c r="EK27" s="563"/>
      <c r="EL27" s="563"/>
      <c r="EM27" s="563"/>
      <c r="EN27" s="563"/>
      <c r="EO27" s="563"/>
      <c r="EP27" s="563"/>
      <c r="EQ27" s="563"/>
      <c r="ER27" s="563"/>
      <c r="ES27" s="563"/>
      <c r="ET27" s="563"/>
      <c r="EU27" s="563"/>
      <c r="EV27" s="563"/>
      <c r="EW27" s="563"/>
      <c r="EX27" s="563"/>
      <c r="EY27" s="563"/>
      <c r="EZ27" s="563"/>
    </row>
    <row r="28" spans="1:156"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c r="CZ28" s="562"/>
      <c r="DA28" s="562"/>
      <c r="DB28" s="562"/>
      <c r="DC28" s="562"/>
      <c r="DD28" s="562"/>
      <c r="DE28" s="562"/>
      <c r="DF28" s="562"/>
      <c r="DG28" s="562"/>
      <c r="DH28" s="562"/>
      <c r="DI28" s="562"/>
      <c r="DJ28" s="562"/>
      <c r="DK28" s="562"/>
      <c r="DL28" s="562"/>
      <c r="DM28" s="562"/>
      <c r="DN28" s="562"/>
      <c r="DO28" s="562"/>
      <c r="DP28" s="562"/>
      <c r="DQ28" s="562"/>
      <c r="DR28" s="562"/>
      <c r="DS28" s="562"/>
      <c r="DT28" s="562"/>
      <c r="DU28" s="562"/>
      <c r="DV28" s="562"/>
      <c r="DW28" s="562"/>
      <c r="DX28" s="562"/>
      <c r="DY28" s="562"/>
      <c r="DZ28" s="562"/>
      <c r="EA28" s="562"/>
      <c r="EB28" s="562"/>
      <c r="EC28" s="562"/>
      <c r="ED28" s="562"/>
      <c r="EE28" s="562"/>
      <c r="EF28" s="562"/>
      <c r="EG28" s="562"/>
      <c r="EH28" s="562"/>
      <c r="EI28" s="562"/>
      <c r="EJ28" s="562"/>
      <c r="EK28" s="562"/>
      <c r="EL28" s="562"/>
      <c r="EM28" s="562"/>
      <c r="EN28" s="562"/>
      <c r="EO28" s="562"/>
      <c r="EP28" s="562"/>
      <c r="EQ28" s="562"/>
      <c r="ER28" s="562"/>
      <c r="ES28" s="562"/>
      <c r="ET28" s="562"/>
      <c r="EU28" s="562"/>
      <c r="EV28" s="562"/>
      <c r="EW28" s="562"/>
      <c r="EX28" s="562"/>
      <c r="EY28" s="562"/>
      <c r="EZ28" s="562"/>
    </row>
    <row r="29" spans="1:156"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c r="BJ29" s="563"/>
      <c r="BK29" s="563"/>
      <c r="BL29" s="563"/>
      <c r="BM29" s="563"/>
      <c r="BN29" s="563"/>
      <c r="BO29" s="563"/>
      <c r="BP29" s="563"/>
      <c r="BQ29" s="563"/>
      <c r="BR29" s="563"/>
      <c r="BS29" s="563"/>
      <c r="BT29" s="563"/>
      <c r="BU29" s="563"/>
      <c r="BV29" s="563"/>
      <c r="BW29" s="563"/>
      <c r="BX29" s="563"/>
      <c r="BY29" s="563"/>
      <c r="BZ29" s="563"/>
      <c r="CA29" s="563"/>
      <c r="CB29" s="563"/>
      <c r="CC29" s="563"/>
      <c r="CD29" s="563"/>
      <c r="CE29" s="563"/>
      <c r="CF29" s="563"/>
      <c r="CG29" s="563"/>
      <c r="CH29" s="563"/>
      <c r="CI29" s="563"/>
      <c r="CJ29" s="563"/>
      <c r="CK29" s="563"/>
      <c r="CL29" s="563"/>
      <c r="CM29" s="563"/>
      <c r="CN29" s="563"/>
      <c r="CO29" s="563"/>
      <c r="CP29" s="563"/>
      <c r="CQ29" s="563"/>
      <c r="CR29" s="563"/>
      <c r="CS29" s="563"/>
      <c r="CT29" s="563"/>
      <c r="CU29" s="563"/>
      <c r="CV29" s="563"/>
      <c r="CW29" s="563"/>
      <c r="CX29" s="563"/>
      <c r="CY29" s="563"/>
      <c r="CZ29" s="563"/>
      <c r="DA29" s="563"/>
      <c r="DB29" s="563"/>
      <c r="DC29" s="563"/>
      <c r="DD29" s="563"/>
      <c r="DE29" s="563"/>
      <c r="DF29" s="563"/>
      <c r="DG29" s="563"/>
      <c r="DH29" s="563"/>
      <c r="DI29" s="563"/>
      <c r="DJ29" s="563"/>
      <c r="DK29" s="563"/>
      <c r="DL29" s="563"/>
      <c r="DM29" s="563"/>
      <c r="DN29" s="563"/>
      <c r="DO29" s="563"/>
      <c r="DP29" s="563"/>
      <c r="DQ29" s="563"/>
      <c r="DR29" s="563"/>
      <c r="DS29" s="563"/>
      <c r="DT29" s="563"/>
      <c r="DU29" s="563"/>
      <c r="DV29" s="563"/>
      <c r="DW29" s="563"/>
      <c r="DX29" s="563"/>
      <c r="DY29" s="563"/>
      <c r="DZ29" s="563"/>
      <c r="EA29" s="563"/>
      <c r="EB29" s="563"/>
      <c r="EC29" s="563"/>
      <c r="ED29" s="563"/>
      <c r="EE29" s="563"/>
      <c r="EF29" s="563"/>
      <c r="EG29" s="563"/>
      <c r="EH29" s="563"/>
      <c r="EI29" s="563"/>
      <c r="EJ29" s="563"/>
      <c r="EK29" s="563"/>
      <c r="EL29" s="563"/>
      <c r="EM29" s="563"/>
      <c r="EN29" s="563"/>
      <c r="EO29" s="563"/>
      <c r="EP29" s="563"/>
      <c r="EQ29" s="563"/>
      <c r="ER29" s="563"/>
      <c r="ES29" s="563"/>
      <c r="ET29" s="563"/>
      <c r="EU29" s="563"/>
      <c r="EV29" s="563"/>
      <c r="EW29" s="563"/>
      <c r="EX29" s="563"/>
      <c r="EY29" s="563"/>
      <c r="EZ29" s="563"/>
    </row>
    <row r="30" spans="1:156"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c r="CZ30" s="562"/>
      <c r="DA30" s="562"/>
      <c r="DB30" s="562"/>
      <c r="DC30" s="562"/>
      <c r="DD30" s="562"/>
      <c r="DE30" s="562"/>
      <c r="DF30" s="562"/>
      <c r="DG30" s="562"/>
      <c r="DH30" s="562"/>
      <c r="DI30" s="562"/>
      <c r="DJ30" s="562"/>
      <c r="DK30" s="562"/>
      <c r="DL30" s="562"/>
      <c r="DM30" s="562"/>
      <c r="DN30" s="562"/>
      <c r="DO30" s="562"/>
      <c r="DP30" s="562"/>
      <c r="DQ30" s="562"/>
      <c r="DR30" s="562"/>
      <c r="DS30" s="562"/>
      <c r="DT30" s="562"/>
      <c r="DU30" s="562"/>
      <c r="DV30" s="562"/>
      <c r="DW30" s="562"/>
      <c r="DX30" s="562"/>
      <c r="DY30" s="562"/>
      <c r="DZ30" s="562"/>
      <c r="EA30" s="562"/>
      <c r="EB30" s="562"/>
      <c r="EC30" s="562"/>
      <c r="ED30" s="562"/>
      <c r="EE30" s="562"/>
      <c r="EF30" s="562"/>
      <c r="EG30" s="562"/>
      <c r="EH30" s="562"/>
      <c r="EI30" s="562"/>
      <c r="EJ30" s="562"/>
      <c r="EK30" s="562"/>
      <c r="EL30" s="562"/>
      <c r="EM30" s="562"/>
      <c r="EN30" s="562"/>
      <c r="EO30" s="562"/>
      <c r="EP30" s="562"/>
      <c r="EQ30" s="562"/>
      <c r="ER30" s="562"/>
      <c r="ES30" s="562"/>
      <c r="ET30" s="562"/>
      <c r="EU30" s="562"/>
      <c r="EV30" s="562"/>
      <c r="EW30" s="562"/>
      <c r="EX30" s="562"/>
      <c r="EY30" s="562"/>
      <c r="EZ30" s="562"/>
    </row>
    <row r="31" spans="1:156"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c r="BJ31" s="563"/>
      <c r="BK31" s="563"/>
      <c r="BL31" s="563"/>
      <c r="BM31" s="563"/>
      <c r="BN31" s="563"/>
      <c r="BO31" s="563"/>
      <c r="BP31" s="563"/>
      <c r="BQ31" s="563"/>
      <c r="BR31" s="563"/>
      <c r="BS31" s="563"/>
      <c r="BT31" s="563"/>
      <c r="BU31" s="563"/>
      <c r="BV31" s="563"/>
      <c r="BW31" s="563"/>
      <c r="BX31" s="563"/>
      <c r="BY31" s="563"/>
      <c r="BZ31" s="563"/>
      <c r="CA31" s="563"/>
      <c r="CB31" s="563"/>
      <c r="CC31" s="563"/>
      <c r="CD31" s="563"/>
      <c r="CE31" s="563"/>
      <c r="CF31" s="563"/>
      <c r="CG31" s="563"/>
      <c r="CH31" s="563"/>
      <c r="CI31" s="563"/>
      <c r="CJ31" s="563"/>
      <c r="CK31" s="563"/>
      <c r="CL31" s="563"/>
      <c r="CM31" s="563"/>
      <c r="CN31" s="563"/>
      <c r="CO31" s="563"/>
      <c r="CP31" s="563"/>
      <c r="CQ31" s="563"/>
      <c r="CR31" s="563"/>
      <c r="CS31" s="563"/>
      <c r="CT31" s="563"/>
      <c r="CU31" s="563"/>
      <c r="CV31" s="563"/>
      <c r="CW31" s="563"/>
      <c r="CX31" s="563"/>
      <c r="CY31" s="563"/>
      <c r="CZ31" s="563"/>
      <c r="DA31" s="563"/>
      <c r="DB31" s="563"/>
      <c r="DC31" s="563"/>
      <c r="DD31" s="563"/>
      <c r="DE31" s="563"/>
      <c r="DF31" s="563"/>
      <c r="DG31" s="563"/>
      <c r="DH31" s="563"/>
      <c r="DI31" s="563"/>
      <c r="DJ31" s="563"/>
      <c r="DK31" s="563"/>
      <c r="DL31" s="563"/>
      <c r="DM31" s="563"/>
      <c r="DN31" s="563"/>
      <c r="DO31" s="563"/>
      <c r="DP31" s="563"/>
      <c r="DQ31" s="563"/>
      <c r="DR31" s="563"/>
      <c r="DS31" s="563"/>
      <c r="DT31" s="563"/>
      <c r="DU31" s="563"/>
      <c r="DV31" s="563"/>
      <c r="DW31" s="563"/>
      <c r="DX31" s="563"/>
      <c r="DY31" s="563"/>
      <c r="DZ31" s="563"/>
      <c r="EA31" s="563"/>
      <c r="EB31" s="563"/>
      <c r="EC31" s="563"/>
      <c r="ED31" s="563"/>
      <c r="EE31" s="563"/>
      <c r="EF31" s="563"/>
      <c r="EG31" s="563"/>
      <c r="EH31" s="563"/>
      <c r="EI31" s="563"/>
      <c r="EJ31" s="563"/>
      <c r="EK31" s="563"/>
      <c r="EL31" s="563"/>
      <c r="EM31" s="563"/>
      <c r="EN31" s="563"/>
      <c r="EO31" s="563"/>
      <c r="EP31" s="563"/>
      <c r="EQ31" s="563"/>
      <c r="ER31" s="563"/>
      <c r="ES31" s="563"/>
      <c r="ET31" s="563"/>
      <c r="EU31" s="563"/>
      <c r="EV31" s="563"/>
      <c r="EW31" s="563"/>
      <c r="EX31" s="563"/>
      <c r="EY31" s="563"/>
      <c r="EZ31" s="563"/>
    </row>
    <row r="32" spans="1:156"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c r="CZ32" s="562"/>
      <c r="DA32" s="562"/>
      <c r="DB32" s="562"/>
      <c r="DC32" s="562"/>
      <c r="DD32" s="562"/>
      <c r="DE32" s="562"/>
      <c r="DF32" s="562"/>
      <c r="DG32" s="562"/>
      <c r="DH32" s="562"/>
      <c r="DI32" s="562"/>
      <c r="DJ32" s="562"/>
      <c r="DK32" s="562"/>
      <c r="DL32" s="562"/>
      <c r="DM32" s="562"/>
      <c r="DN32" s="562"/>
      <c r="DO32" s="562"/>
      <c r="DP32" s="562"/>
      <c r="DQ32" s="562"/>
      <c r="DR32" s="562"/>
      <c r="DS32" s="562"/>
      <c r="DT32" s="562"/>
      <c r="DU32" s="562"/>
      <c r="DV32" s="562"/>
      <c r="DW32" s="562"/>
      <c r="DX32" s="562"/>
      <c r="DY32" s="562"/>
      <c r="DZ32" s="562"/>
      <c r="EA32" s="562"/>
      <c r="EB32" s="562"/>
      <c r="EC32" s="562"/>
      <c r="ED32" s="562"/>
      <c r="EE32" s="562"/>
      <c r="EF32" s="562"/>
      <c r="EG32" s="562"/>
      <c r="EH32" s="562"/>
      <c r="EI32" s="562"/>
      <c r="EJ32" s="562"/>
      <c r="EK32" s="562"/>
      <c r="EL32" s="562"/>
      <c r="EM32" s="562"/>
      <c r="EN32" s="562"/>
      <c r="EO32" s="562"/>
      <c r="EP32" s="562"/>
      <c r="EQ32" s="562"/>
      <c r="ER32" s="562"/>
      <c r="ES32" s="562"/>
      <c r="ET32" s="562"/>
      <c r="EU32" s="562"/>
      <c r="EV32" s="562"/>
      <c r="EW32" s="562"/>
      <c r="EX32" s="562"/>
      <c r="EY32" s="562"/>
      <c r="EZ32" s="562"/>
    </row>
    <row r="33" spans="1:156"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c r="BJ33" s="563"/>
      <c r="BK33" s="563"/>
      <c r="BL33" s="563"/>
      <c r="BM33" s="563"/>
      <c r="BN33" s="563"/>
      <c r="BO33" s="563"/>
      <c r="BP33" s="563"/>
      <c r="BQ33" s="563"/>
      <c r="BR33" s="563"/>
      <c r="BS33" s="563"/>
      <c r="BT33" s="563"/>
      <c r="BU33" s="563"/>
      <c r="BV33" s="563"/>
      <c r="BW33" s="563"/>
      <c r="BX33" s="563"/>
      <c r="BY33" s="563"/>
      <c r="BZ33" s="563"/>
      <c r="CA33" s="563"/>
      <c r="CB33" s="563"/>
      <c r="CC33" s="563"/>
      <c r="CD33" s="563"/>
      <c r="CE33" s="563"/>
      <c r="CF33" s="563"/>
      <c r="CG33" s="563"/>
      <c r="CH33" s="563"/>
      <c r="CI33" s="563"/>
      <c r="CJ33" s="563"/>
      <c r="CK33" s="563"/>
      <c r="CL33" s="563"/>
      <c r="CM33" s="563"/>
      <c r="CN33" s="563"/>
      <c r="CO33" s="563"/>
      <c r="CP33" s="563"/>
      <c r="CQ33" s="563"/>
      <c r="CR33" s="563"/>
      <c r="CS33" s="563"/>
      <c r="CT33" s="563"/>
      <c r="CU33" s="563"/>
      <c r="CV33" s="563"/>
      <c r="CW33" s="563"/>
      <c r="CX33" s="563"/>
      <c r="CY33" s="563"/>
      <c r="CZ33" s="563"/>
      <c r="DA33" s="563"/>
      <c r="DB33" s="563"/>
      <c r="DC33" s="563"/>
      <c r="DD33" s="563"/>
      <c r="DE33" s="563"/>
      <c r="DF33" s="563"/>
      <c r="DG33" s="563"/>
      <c r="DH33" s="563"/>
      <c r="DI33" s="563"/>
      <c r="DJ33" s="563"/>
      <c r="DK33" s="563"/>
      <c r="DL33" s="563"/>
      <c r="DM33" s="563"/>
      <c r="DN33" s="563"/>
      <c r="DO33" s="563"/>
      <c r="DP33" s="563"/>
      <c r="DQ33" s="563"/>
      <c r="DR33" s="563"/>
      <c r="DS33" s="563"/>
      <c r="DT33" s="563"/>
      <c r="DU33" s="563"/>
      <c r="DV33" s="563"/>
      <c r="DW33" s="563"/>
      <c r="DX33" s="563"/>
      <c r="DY33" s="563"/>
      <c r="DZ33" s="563"/>
      <c r="EA33" s="563"/>
      <c r="EB33" s="563"/>
      <c r="EC33" s="563"/>
      <c r="ED33" s="563"/>
      <c r="EE33" s="563"/>
      <c r="EF33" s="563"/>
      <c r="EG33" s="563"/>
      <c r="EH33" s="563"/>
      <c r="EI33" s="563"/>
      <c r="EJ33" s="563"/>
      <c r="EK33" s="563"/>
      <c r="EL33" s="563"/>
      <c r="EM33" s="563"/>
      <c r="EN33" s="563"/>
      <c r="EO33" s="563"/>
      <c r="EP33" s="563"/>
      <c r="EQ33" s="563"/>
      <c r="ER33" s="563"/>
      <c r="ES33" s="563"/>
      <c r="ET33" s="563"/>
      <c r="EU33" s="563"/>
      <c r="EV33" s="563"/>
      <c r="EW33" s="563"/>
      <c r="EX33" s="563"/>
      <c r="EY33" s="563"/>
      <c r="EZ33" s="563"/>
    </row>
    <row r="34" spans="1:156"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c r="CZ34" s="562"/>
      <c r="DA34" s="562"/>
      <c r="DB34" s="562"/>
      <c r="DC34" s="562"/>
      <c r="DD34" s="562"/>
      <c r="DE34" s="562"/>
      <c r="DF34" s="562"/>
      <c r="DG34" s="562"/>
      <c r="DH34" s="562"/>
      <c r="DI34" s="562"/>
      <c r="DJ34" s="562"/>
      <c r="DK34" s="562"/>
      <c r="DL34" s="562"/>
      <c r="DM34" s="562"/>
      <c r="DN34" s="562"/>
      <c r="DO34" s="562"/>
      <c r="DP34" s="562"/>
      <c r="DQ34" s="562"/>
      <c r="DR34" s="562"/>
      <c r="DS34" s="562"/>
      <c r="DT34" s="562"/>
      <c r="DU34" s="562"/>
      <c r="DV34" s="562"/>
      <c r="DW34" s="562"/>
      <c r="DX34" s="562"/>
      <c r="DY34" s="562"/>
      <c r="DZ34" s="562"/>
      <c r="EA34" s="562"/>
      <c r="EB34" s="562"/>
      <c r="EC34" s="562"/>
      <c r="ED34" s="562"/>
      <c r="EE34" s="562"/>
      <c r="EF34" s="562"/>
      <c r="EG34" s="562"/>
      <c r="EH34" s="562"/>
      <c r="EI34" s="562"/>
      <c r="EJ34" s="562"/>
      <c r="EK34" s="562"/>
      <c r="EL34" s="562"/>
      <c r="EM34" s="562"/>
      <c r="EN34" s="562"/>
      <c r="EO34" s="562"/>
      <c r="EP34" s="562"/>
      <c r="EQ34" s="562"/>
      <c r="ER34" s="562"/>
      <c r="ES34" s="562"/>
      <c r="ET34" s="562"/>
      <c r="EU34" s="562"/>
      <c r="EV34" s="562"/>
      <c r="EW34" s="562"/>
      <c r="EX34" s="562"/>
      <c r="EY34" s="562"/>
      <c r="EZ34" s="562"/>
    </row>
    <row r="35" spans="1:156"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P35" s="563"/>
      <c r="BQ35" s="563"/>
      <c r="BR35" s="563"/>
      <c r="BS35" s="563"/>
      <c r="BT35" s="563"/>
      <c r="BU35" s="563"/>
      <c r="BV35" s="563"/>
      <c r="BW35" s="563"/>
      <c r="BX35" s="563"/>
      <c r="BY35" s="563"/>
      <c r="BZ35" s="563"/>
      <c r="CA35" s="563"/>
      <c r="CB35" s="563"/>
      <c r="CC35" s="563"/>
      <c r="CD35" s="563"/>
      <c r="CE35" s="563"/>
      <c r="CF35" s="563"/>
      <c r="CG35" s="563"/>
      <c r="CH35" s="563"/>
      <c r="CI35" s="563"/>
      <c r="CJ35" s="563"/>
      <c r="CK35" s="563"/>
      <c r="CL35" s="563"/>
      <c r="CM35" s="563"/>
      <c r="CN35" s="563"/>
      <c r="CO35" s="563"/>
      <c r="CP35" s="563"/>
      <c r="CQ35" s="563"/>
      <c r="CR35" s="563"/>
      <c r="CS35" s="563"/>
      <c r="CT35" s="563"/>
      <c r="CU35" s="563"/>
      <c r="CV35" s="563"/>
      <c r="CW35" s="563"/>
      <c r="CX35" s="563"/>
      <c r="CY35" s="563"/>
      <c r="CZ35" s="563"/>
      <c r="DA35" s="563"/>
      <c r="DB35" s="563"/>
      <c r="DC35" s="563"/>
      <c r="DD35" s="563"/>
      <c r="DE35" s="563"/>
      <c r="DF35" s="563"/>
      <c r="DG35" s="563"/>
      <c r="DH35" s="563"/>
      <c r="DI35" s="563"/>
      <c r="DJ35" s="563"/>
      <c r="DK35" s="563"/>
      <c r="DL35" s="563"/>
      <c r="DM35" s="563"/>
      <c r="DN35" s="563"/>
      <c r="DO35" s="563"/>
      <c r="DP35" s="563"/>
      <c r="DQ35" s="563"/>
      <c r="DR35" s="563"/>
      <c r="DS35" s="563"/>
      <c r="DT35" s="563"/>
      <c r="DU35" s="563"/>
      <c r="DV35" s="563"/>
      <c r="DW35" s="563"/>
      <c r="DX35" s="563"/>
      <c r="DY35" s="563"/>
      <c r="DZ35" s="563"/>
      <c r="EA35" s="563"/>
      <c r="EB35" s="563"/>
      <c r="EC35" s="563"/>
      <c r="ED35" s="563"/>
      <c r="EE35" s="563"/>
      <c r="EF35" s="563"/>
      <c r="EG35" s="563"/>
      <c r="EH35" s="563"/>
      <c r="EI35" s="563"/>
      <c r="EJ35" s="563"/>
      <c r="EK35" s="563"/>
      <c r="EL35" s="563"/>
      <c r="EM35" s="563"/>
      <c r="EN35" s="563"/>
      <c r="EO35" s="563"/>
      <c r="EP35" s="563"/>
      <c r="EQ35" s="563"/>
      <c r="ER35" s="563"/>
      <c r="ES35" s="563"/>
      <c r="ET35" s="563"/>
      <c r="EU35" s="563"/>
      <c r="EV35" s="563"/>
      <c r="EW35" s="563"/>
      <c r="EX35" s="563"/>
      <c r="EY35" s="563"/>
      <c r="EZ35" s="563"/>
    </row>
    <row r="36" spans="1:156"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c r="CZ36" s="562"/>
      <c r="DA36" s="562"/>
      <c r="DB36" s="562"/>
      <c r="DC36" s="562"/>
      <c r="DD36" s="562"/>
      <c r="DE36" s="562"/>
      <c r="DF36" s="562"/>
      <c r="DG36" s="562"/>
      <c r="DH36" s="562"/>
      <c r="DI36" s="562"/>
      <c r="DJ36" s="562"/>
      <c r="DK36" s="562"/>
      <c r="DL36" s="562"/>
      <c r="DM36" s="562"/>
      <c r="DN36" s="562"/>
      <c r="DO36" s="562"/>
      <c r="DP36" s="562"/>
      <c r="DQ36" s="562"/>
      <c r="DR36" s="562"/>
      <c r="DS36" s="562"/>
      <c r="DT36" s="562"/>
      <c r="DU36" s="562"/>
      <c r="DV36" s="562"/>
      <c r="DW36" s="562"/>
      <c r="DX36" s="562"/>
      <c r="DY36" s="562"/>
      <c r="DZ36" s="562"/>
      <c r="EA36" s="562"/>
      <c r="EB36" s="562"/>
      <c r="EC36" s="562"/>
      <c r="ED36" s="562"/>
      <c r="EE36" s="562"/>
      <c r="EF36" s="562"/>
      <c r="EG36" s="562"/>
      <c r="EH36" s="562"/>
      <c r="EI36" s="562"/>
      <c r="EJ36" s="562"/>
      <c r="EK36" s="562"/>
      <c r="EL36" s="562"/>
      <c r="EM36" s="562"/>
      <c r="EN36" s="562"/>
      <c r="EO36" s="562"/>
      <c r="EP36" s="562"/>
      <c r="EQ36" s="562"/>
      <c r="ER36" s="562"/>
      <c r="ES36" s="562"/>
      <c r="ET36" s="562"/>
      <c r="EU36" s="562"/>
      <c r="EV36" s="562"/>
      <c r="EW36" s="562"/>
      <c r="EX36" s="562"/>
      <c r="EY36" s="562"/>
      <c r="EZ36" s="562"/>
    </row>
    <row r="37" spans="1:156"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c r="BJ37" s="563"/>
      <c r="BK37" s="563"/>
      <c r="BL37" s="563"/>
      <c r="BM37" s="563"/>
      <c r="BN37" s="563"/>
      <c r="BO37" s="563"/>
      <c r="BP37" s="563"/>
      <c r="BQ37" s="563"/>
      <c r="BR37" s="563"/>
      <c r="BS37" s="563"/>
      <c r="BT37" s="563"/>
      <c r="BU37" s="563"/>
      <c r="BV37" s="563"/>
      <c r="BW37" s="563"/>
      <c r="BX37" s="563"/>
      <c r="BY37" s="563"/>
      <c r="BZ37" s="563"/>
      <c r="CA37" s="563"/>
      <c r="CB37" s="563"/>
      <c r="CC37" s="563"/>
      <c r="CD37" s="563"/>
      <c r="CE37" s="563"/>
      <c r="CF37" s="563"/>
      <c r="CG37" s="563"/>
      <c r="CH37" s="563"/>
      <c r="CI37" s="563"/>
      <c r="CJ37" s="563"/>
      <c r="CK37" s="563"/>
      <c r="CL37" s="563"/>
      <c r="CM37" s="563"/>
      <c r="CN37" s="563"/>
      <c r="CO37" s="563"/>
      <c r="CP37" s="563"/>
      <c r="CQ37" s="563"/>
      <c r="CR37" s="563"/>
      <c r="CS37" s="563"/>
      <c r="CT37" s="563"/>
      <c r="CU37" s="563"/>
      <c r="CV37" s="563"/>
      <c r="CW37" s="563"/>
      <c r="CX37" s="563"/>
      <c r="CY37" s="563"/>
      <c r="CZ37" s="563"/>
      <c r="DA37" s="563"/>
      <c r="DB37" s="563"/>
      <c r="DC37" s="563"/>
      <c r="DD37" s="563"/>
      <c r="DE37" s="563"/>
      <c r="DF37" s="563"/>
      <c r="DG37" s="563"/>
      <c r="DH37" s="563"/>
      <c r="DI37" s="563"/>
      <c r="DJ37" s="563"/>
      <c r="DK37" s="563"/>
      <c r="DL37" s="563"/>
      <c r="DM37" s="563"/>
      <c r="DN37" s="563"/>
      <c r="DO37" s="563"/>
      <c r="DP37" s="563"/>
      <c r="DQ37" s="563"/>
      <c r="DR37" s="563"/>
      <c r="DS37" s="563"/>
      <c r="DT37" s="563"/>
      <c r="DU37" s="563"/>
      <c r="DV37" s="563"/>
      <c r="DW37" s="563"/>
      <c r="DX37" s="563"/>
      <c r="DY37" s="563"/>
      <c r="DZ37" s="563"/>
      <c r="EA37" s="563"/>
      <c r="EB37" s="563"/>
      <c r="EC37" s="563"/>
      <c r="ED37" s="563"/>
      <c r="EE37" s="563"/>
      <c r="EF37" s="563"/>
      <c r="EG37" s="563"/>
      <c r="EH37" s="563"/>
      <c r="EI37" s="563"/>
      <c r="EJ37" s="563"/>
      <c r="EK37" s="563"/>
      <c r="EL37" s="563"/>
      <c r="EM37" s="563"/>
      <c r="EN37" s="563"/>
      <c r="EO37" s="563"/>
      <c r="EP37" s="563"/>
      <c r="EQ37" s="563"/>
      <c r="ER37" s="563"/>
      <c r="ES37" s="563"/>
      <c r="ET37" s="563"/>
      <c r="EU37" s="563"/>
      <c r="EV37" s="563"/>
      <c r="EW37" s="563"/>
      <c r="EX37" s="563"/>
      <c r="EY37" s="563"/>
      <c r="EZ37" s="563"/>
    </row>
    <row r="38" spans="1:156"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c r="CZ38" s="562"/>
      <c r="DA38" s="562"/>
      <c r="DB38" s="562"/>
      <c r="DC38" s="562"/>
      <c r="DD38" s="562"/>
      <c r="DE38" s="562"/>
      <c r="DF38" s="562"/>
      <c r="DG38" s="562"/>
      <c r="DH38" s="562"/>
      <c r="DI38" s="562"/>
      <c r="DJ38" s="562"/>
      <c r="DK38" s="562"/>
      <c r="DL38" s="562"/>
      <c r="DM38" s="562"/>
      <c r="DN38" s="562"/>
      <c r="DO38" s="562"/>
      <c r="DP38" s="562"/>
      <c r="DQ38" s="562"/>
      <c r="DR38" s="562"/>
      <c r="DS38" s="562"/>
      <c r="DT38" s="562"/>
      <c r="DU38" s="562"/>
      <c r="DV38" s="562"/>
      <c r="DW38" s="562"/>
      <c r="DX38" s="562"/>
      <c r="DY38" s="562"/>
      <c r="DZ38" s="562"/>
      <c r="EA38" s="562"/>
      <c r="EB38" s="562"/>
      <c r="EC38" s="562"/>
      <c r="ED38" s="562"/>
      <c r="EE38" s="562"/>
      <c r="EF38" s="562"/>
      <c r="EG38" s="562"/>
      <c r="EH38" s="562"/>
      <c r="EI38" s="562"/>
      <c r="EJ38" s="562"/>
      <c r="EK38" s="562"/>
      <c r="EL38" s="562"/>
      <c r="EM38" s="562"/>
      <c r="EN38" s="562"/>
      <c r="EO38" s="562"/>
      <c r="EP38" s="562"/>
      <c r="EQ38" s="562"/>
      <c r="ER38" s="562"/>
      <c r="ES38" s="562"/>
      <c r="ET38" s="562"/>
      <c r="EU38" s="562"/>
      <c r="EV38" s="562"/>
      <c r="EW38" s="562"/>
      <c r="EX38" s="562"/>
      <c r="EY38" s="562"/>
      <c r="EZ38" s="562"/>
    </row>
    <row r="39" spans="1:156"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c r="BJ39" s="563"/>
      <c r="BK39" s="563"/>
      <c r="BL39" s="563"/>
      <c r="BM39" s="563"/>
      <c r="BN39" s="563"/>
      <c r="BO39" s="563"/>
      <c r="BP39" s="563"/>
      <c r="BQ39" s="563"/>
      <c r="BR39" s="563"/>
      <c r="BS39" s="563"/>
      <c r="BT39" s="563"/>
      <c r="BU39" s="563"/>
      <c r="BV39" s="563"/>
      <c r="BW39" s="563"/>
      <c r="BX39" s="563"/>
      <c r="BY39" s="563"/>
      <c r="BZ39" s="563"/>
      <c r="CA39" s="563"/>
      <c r="CB39" s="563"/>
      <c r="CC39" s="563"/>
      <c r="CD39" s="563"/>
      <c r="CE39" s="563"/>
      <c r="CF39" s="563"/>
      <c r="CG39" s="563"/>
      <c r="CH39" s="563"/>
      <c r="CI39" s="563"/>
      <c r="CJ39" s="563"/>
      <c r="CK39" s="563"/>
      <c r="CL39" s="563"/>
      <c r="CM39" s="563"/>
      <c r="CN39" s="563"/>
      <c r="CO39" s="563"/>
      <c r="CP39" s="563"/>
      <c r="CQ39" s="563"/>
      <c r="CR39" s="563"/>
      <c r="CS39" s="563"/>
      <c r="CT39" s="563"/>
      <c r="CU39" s="563"/>
      <c r="CV39" s="563"/>
      <c r="CW39" s="563"/>
      <c r="CX39" s="563"/>
      <c r="CY39" s="563"/>
      <c r="CZ39" s="563"/>
      <c r="DA39" s="563"/>
      <c r="DB39" s="563"/>
      <c r="DC39" s="563"/>
      <c r="DD39" s="563"/>
      <c r="DE39" s="563"/>
      <c r="DF39" s="563"/>
      <c r="DG39" s="563"/>
      <c r="DH39" s="563"/>
      <c r="DI39" s="563"/>
      <c r="DJ39" s="563"/>
      <c r="DK39" s="563"/>
      <c r="DL39" s="563"/>
      <c r="DM39" s="563"/>
      <c r="DN39" s="563"/>
      <c r="DO39" s="563"/>
      <c r="DP39" s="563"/>
      <c r="DQ39" s="563"/>
      <c r="DR39" s="563"/>
      <c r="DS39" s="563"/>
      <c r="DT39" s="563"/>
      <c r="DU39" s="563"/>
      <c r="DV39" s="563"/>
      <c r="DW39" s="563"/>
      <c r="DX39" s="563"/>
      <c r="DY39" s="563"/>
      <c r="DZ39" s="563"/>
      <c r="EA39" s="563"/>
      <c r="EB39" s="563"/>
      <c r="EC39" s="563"/>
      <c r="ED39" s="563"/>
      <c r="EE39" s="563"/>
      <c r="EF39" s="563"/>
      <c r="EG39" s="563"/>
      <c r="EH39" s="563"/>
      <c r="EI39" s="563"/>
      <c r="EJ39" s="563"/>
      <c r="EK39" s="563"/>
      <c r="EL39" s="563"/>
      <c r="EM39" s="563"/>
      <c r="EN39" s="563"/>
      <c r="EO39" s="563"/>
      <c r="EP39" s="563"/>
      <c r="EQ39" s="563"/>
      <c r="ER39" s="563"/>
      <c r="ES39" s="563"/>
      <c r="ET39" s="563"/>
      <c r="EU39" s="563"/>
      <c r="EV39" s="563"/>
      <c r="EW39" s="563"/>
      <c r="EX39" s="563"/>
      <c r="EY39" s="563"/>
      <c r="EZ39" s="563"/>
    </row>
    <row r="40" spans="1:156"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c r="CZ40" s="562"/>
      <c r="DA40" s="562"/>
      <c r="DB40" s="562"/>
      <c r="DC40" s="562"/>
      <c r="DD40" s="562"/>
      <c r="DE40" s="562"/>
      <c r="DF40" s="562"/>
      <c r="DG40" s="562"/>
      <c r="DH40" s="562"/>
      <c r="DI40" s="562"/>
      <c r="DJ40" s="562"/>
      <c r="DK40" s="562"/>
      <c r="DL40" s="562"/>
      <c r="DM40" s="562"/>
      <c r="DN40" s="562"/>
      <c r="DO40" s="562"/>
      <c r="DP40" s="562"/>
      <c r="DQ40" s="562"/>
      <c r="DR40" s="562"/>
      <c r="DS40" s="562"/>
      <c r="DT40" s="562"/>
      <c r="DU40" s="562"/>
      <c r="DV40" s="562"/>
      <c r="DW40" s="562"/>
      <c r="DX40" s="562"/>
      <c r="DY40" s="562"/>
      <c r="DZ40" s="562"/>
      <c r="EA40" s="562"/>
      <c r="EB40" s="562"/>
      <c r="EC40" s="562"/>
      <c r="ED40" s="562"/>
      <c r="EE40" s="562"/>
      <c r="EF40" s="562"/>
      <c r="EG40" s="562"/>
      <c r="EH40" s="562"/>
      <c r="EI40" s="562"/>
      <c r="EJ40" s="562"/>
      <c r="EK40" s="562"/>
      <c r="EL40" s="562"/>
      <c r="EM40" s="562"/>
      <c r="EN40" s="562"/>
      <c r="EO40" s="562"/>
      <c r="EP40" s="562"/>
      <c r="EQ40" s="562"/>
      <c r="ER40" s="562"/>
      <c r="ES40" s="562"/>
      <c r="ET40" s="562"/>
      <c r="EU40" s="562"/>
      <c r="EV40" s="562"/>
      <c r="EW40" s="562"/>
      <c r="EX40" s="562"/>
      <c r="EY40" s="562"/>
      <c r="EZ40" s="562"/>
    </row>
    <row r="41" spans="1:156"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c r="BJ41" s="563"/>
      <c r="BK41" s="563"/>
      <c r="BL41" s="563"/>
      <c r="BM41" s="563"/>
      <c r="BN41" s="563"/>
      <c r="BO41" s="563"/>
      <c r="BP41" s="563"/>
      <c r="BQ41" s="563"/>
      <c r="BR41" s="563"/>
      <c r="BS41" s="563"/>
      <c r="BT41" s="563"/>
      <c r="BU41" s="563"/>
      <c r="BV41" s="563"/>
      <c r="BW41" s="563"/>
      <c r="BX41" s="563"/>
      <c r="BY41" s="563"/>
      <c r="BZ41" s="563"/>
      <c r="CA41" s="563"/>
      <c r="CB41" s="563"/>
      <c r="CC41" s="563"/>
      <c r="CD41" s="563"/>
      <c r="CE41" s="563"/>
      <c r="CF41" s="563"/>
      <c r="CG41" s="563"/>
      <c r="CH41" s="563"/>
      <c r="CI41" s="563"/>
      <c r="CJ41" s="563"/>
      <c r="CK41" s="563"/>
      <c r="CL41" s="563"/>
      <c r="CM41" s="563"/>
      <c r="CN41" s="563"/>
      <c r="CO41" s="563"/>
      <c r="CP41" s="563"/>
      <c r="CQ41" s="563"/>
      <c r="CR41" s="563"/>
      <c r="CS41" s="563"/>
      <c r="CT41" s="563"/>
      <c r="CU41" s="563"/>
      <c r="CV41" s="563"/>
      <c r="CW41" s="563"/>
      <c r="CX41" s="563"/>
      <c r="CY41" s="563"/>
      <c r="CZ41" s="563"/>
      <c r="DA41" s="563"/>
      <c r="DB41" s="563"/>
      <c r="DC41" s="563"/>
      <c r="DD41" s="563"/>
      <c r="DE41" s="563"/>
      <c r="DF41" s="563"/>
      <c r="DG41" s="563"/>
      <c r="DH41" s="563"/>
      <c r="DI41" s="563"/>
      <c r="DJ41" s="563"/>
      <c r="DK41" s="563"/>
      <c r="DL41" s="563"/>
      <c r="DM41" s="563"/>
      <c r="DN41" s="563"/>
      <c r="DO41" s="563"/>
      <c r="DP41" s="563"/>
      <c r="DQ41" s="563"/>
      <c r="DR41" s="563"/>
      <c r="DS41" s="563"/>
      <c r="DT41" s="563"/>
      <c r="DU41" s="563"/>
      <c r="DV41" s="563"/>
      <c r="DW41" s="563"/>
      <c r="DX41" s="563"/>
      <c r="DY41" s="563"/>
      <c r="DZ41" s="563"/>
      <c r="EA41" s="563"/>
      <c r="EB41" s="563"/>
      <c r="EC41" s="563"/>
      <c r="ED41" s="563"/>
      <c r="EE41" s="563"/>
      <c r="EF41" s="563"/>
      <c r="EG41" s="563"/>
      <c r="EH41" s="563"/>
      <c r="EI41" s="563"/>
      <c r="EJ41" s="563"/>
      <c r="EK41" s="563"/>
      <c r="EL41" s="563"/>
      <c r="EM41" s="563"/>
      <c r="EN41" s="563"/>
      <c r="EO41" s="563"/>
      <c r="EP41" s="563"/>
      <c r="EQ41" s="563"/>
      <c r="ER41" s="563"/>
      <c r="ES41" s="563"/>
      <c r="ET41" s="563"/>
      <c r="EU41" s="563"/>
      <c r="EV41" s="563"/>
      <c r="EW41" s="563"/>
      <c r="EX41" s="563"/>
      <c r="EY41" s="563"/>
      <c r="EZ41" s="563"/>
    </row>
    <row r="42" spans="1:156"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c r="CZ42" s="562"/>
      <c r="DA42" s="562"/>
      <c r="DB42" s="562"/>
      <c r="DC42" s="562"/>
      <c r="DD42" s="562"/>
      <c r="DE42" s="562"/>
      <c r="DF42" s="562"/>
      <c r="DG42" s="562"/>
      <c r="DH42" s="562"/>
      <c r="DI42" s="562"/>
      <c r="DJ42" s="562"/>
      <c r="DK42" s="562"/>
      <c r="DL42" s="562"/>
      <c r="DM42" s="562"/>
      <c r="DN42" s="562"/>
      <c r="DO42" s="562"/>
      <c r="DP42" s="562"/>
      <c r="DQ42" s="562"/>
      <c r="DR42" s="562"/>
      <c r="DS42" s="562"/>
      <c r="DT42" s="562"/>
      <c r="DU42" s="562"/>
      <c r="DV42" s="562"/>
      <c r="DW42" s="562"/>
      <c r="DX42" s="562"/>
      <c r="DY42" s="562"/>
      <c r="DZ42" s="562"/>
      <c r="EA42" s="562"/>
      <c r="EB42" s="562"/>
      <c r="EC42" s="562"/>
      <c r="ED42" s="562"/>
      <c r="EE42" s="562"/>
      <c r="EF42" s="562"/>
      <c r="EG42" s="562"/>
      <c r="EH42" s="562"/>
      <c r="EI42" s="562"/>
      <c r="EJ42" s="562"/>
      <c r="EK42" s="562"/>
      <c r="EL42" s="562"/>
      <c r="EM42" s="562"/>
      <c r="EN42" s="562"/>
      <c r="EO42" s="562"/>
      <c r="EP42" s="562"/>
      <c r="EQ42" s="562"/>
      <c r="ER42" s="562"/>
      <c r="ES42" s="562"/>
      <c r="ET42" s="562"/>
      <c r="EU42" s="562"/>
      <c r="EV42" s="562"/>
      <c r="EW42" s="562"/>
      <c r="EX42" s="562"/>
      <c r="EY42" s="562"/>
      <c r="EZ42" s="562"/>
    </row>
    <row r="43" spans="1:156"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c r="BJ43" s="563"/>
      <c r="BK43" s="563"/>
      <c r="BL43" s="563"/>
      <c r="BM43" s="563"/>
      <c r="BN43" s="563"/>
      <c r="BO43" s="563"/>
      <c r="BP43" s="563"/>
      <c r="BQ43" s="563"/>
      <c r="BR43" s="563"/>
      <c r="BS43" s="563"/>
      <c r="BT43" s="563"/>
      <c r="BU43" s="563"/>
      <c r="BV43" s="563"/>
      <c r="BW43" s="563"/>
      <c r="BX43" s="563"/>
      <c r="BY43" s="563"/>
      <c r="BZ43" s="563"/>
      <c r="CA43" s="563"/>
      <c r="CB43" s="563"/>
      <c r="CC43" s="563"/>
      <c r="CD43" s="563"/>
      <c r="CE43" s="563"/>
      <c r="CF43" s="563"/>
      <c r="CG43" s="563"/>
      <c r="CH43" s="563"/>
      <c r="CI43" s="563"/>
      <c r="CJ43" s="563"/>
      <c r="CK43" s="563"/>
      <c r="CL43" s="563"/>
      <c r="CM43" s="563"/>
      <c r="CN43" s="563"/>
      <c r="CO43" s="563"/>
      <c r="CP43" s="563"/>
      <c r="CQ43" s="563"/>
      <c r="CR43" s="563"/>
      <c r="CS43" s="563"/>
      <c r="CT43" s="563"/>
      <c r="CU43" s="563"/>
      <c r="CV43" s="563"/>
      <c r="CW43" s="563"/>
      <c r="CX43" s="563"/>
      <c r="CY43" s="563"/>
      <c r="CZ43" s="563"/>
      <c r="DA43" s="563"/>
      <c r="DB43" s="563"/>
      <c r="DC43" s="563"/>
      <c r="DD43" s="563"/>
      <c r="DE43" s="563"/>
      <c r="DF43" s="563"/>
      <c r="DG43" s="563"/>
      <c r="DH43" s="563"/>
      <c r="DI43" s="563"/>
      <c r="DJ43" s="563"/>
      <c r="DK43" s="563"/>
      <c r="DL43" s="563"/>
      <c r="DM43" s="563"/>
      <c r="DN43" s="563"/>
      <c r="DO43" s="563"/>
      <c r="DP43" s="563"/>
      <c r="DQ43" s="563"/>
      <c r="DR43" s="563"/>
      <c r="DS43" s="563"/>
      <c r="DT43" s="563"/>
      <c r="DU43" s="563"/>
      <c r="DV43" s="563"/>
      <c r="DW43" s="563"/>
      <c r="DX43" s="563"/>
      <c r="DY43" s="563"/>
      <c r="DZ43" s="563"/>
      <c r="EA43" s="563"/>
      <c r="EB43" s="563"/>
      <c r="EC43" s="563"/>
      <c r="ED43" s="563"/>
      <c r="EE43" s="563"/>
      <c r="EF43" s="563"/>
      <c r="EG43" s="563"/>
      <c r="EH43" s="563"/>
      <c r="EI43" s="563"/>
      <c r="EJ43" s="563"/>
      <c r="EK43" s="563"/>
      <c r="EL43" s="563"/>
      <c r="EM43" s="563"/>
      <c r="EN43" s="563"/>
      <c r="EO43" s="563"/>
      <c r="EP43" s="563"/>
      <c r="EQ43" s="563"/>
      <c r="ER43" s="563"/>
      <c r="ES43" s="563"/>
      <c r="ET43" s="563"/>
      <c r="EU43" s="563"/>
      <c r="EV43" s="563"/>
      <c r="EW43" s="563"/>
      <c r="EX43" s="563"/>
      <c r="EY43" s="563"/>
      <c r="EZ43" s="563"/>
    </row>
    <row r="44" spans="1:156"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c r="CZ44" s="562"/>
      <c r="DA44" s="562"/>
      <c r="DB44" s="562"/>
      <c r="DC44" s="562"/>
      <c r="DD44" s="562"/>
      <c r="DE44" s="562"/>
      <c r="DF44" s="562"/>
      <c r="DG44" s="562"/>
      <c r="DH44" s="562"/>
      <c r="DI44" s="562"/>
      <c r="DJ44" s="562"/>
      <c r="DK44" s="562"/>
      <c r="DL44" s="562"/>
      <c r="DM44" s="562"/>
      <c r="DN44" s="562"/>
      <c r="DO44" s="562"/>
      <c r="DP44" s="562"/>
      <c r="DQ44" s="562"/>
      <c r="DR44" s="562"/>
      <c r="DS44" s="562"/>
      <c r="DT44" s="562"/>
      <c r="DU44" s="562"/>
      <c r="DV44" s="562"/>
      <c r="DW44" s="562"/>
      <c r="DX44" s="562"/>
      <c r="DY44" s="562"/>
      <c r="DZ44" s="562"/>
      <c r="EA44" s="562"/>
      <c r="EB44" s="562"/>
      <c r="EC44" s="562"/>
      <c r="ED44" s="562"/>
      <c r="EE44" s="562"/>
      <c r="EF44" s="562"/>
      <c r="EG44" s="562"/>
      <c r="EH44" s="562"/>
      <c r="EI44" s="562"/>
      <c r="EJ44" s="562"/>
      <c r="EK44" s="562"/>
      <c r="EL44" s="562"/>
      <c r="EM44" s="562"/>
      <c r="EN44" s="562"/>
      <c r="EO44" s="562"/>
      <c r="EP44" s="562"/>
      <c r="EQ44" s="562"/>
      <c r="ER44" s="562"/>
      <c r="ES44" s="562"/>
      <c r="ET44" s="562"/>
      <c r="EU44" s="562"/>
      <c r="EV44" s="562"/>
      <c r="EW44" s="562"/>
      <c r="EX44" s="562"/>
      <c r="EY44" s="562"/>
      <c r="EZ44" s="562"/>
    </row>
    <row r="45" spans="1:156"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c r="BJ45" s="563"/>
      <c r="BK45" s="563"/>
      <c r="BL45" s="563"/>
      <c r="BM45" s="563"/>
      <c r="BN45" s="563"/>
      <c r="BO45" s="563"/>
      <c r="BP45" s="563"/>
      <c r="BQ45" s="563"/>
      <c r="BR45" s="563"/>
      <c r="BS45" s="563"/>
      <c r="BT45" s="563"/>
      <c r="BU45" s="563"/>
      <c r="BV45" s="563"/>
      <c r="BW45" s="563"/>
      <c r="BX45" s="563"/>
      <c r="BY45" s="563"/>
      <c r="BZ45" s="563"/>
      <c r="CA45" s="563"/>
      <c r="CB45" s="563"/>
      <c r="CC45" s="563"/>
      <c r="CD45" s="563"/>
      <c r="CE45" s="563"/>
      <c r="CF45" s="563"/>
      <c r="CG45" s="563"/>
      <c r="CH45" s="563"/>
      <c r="CI45" s="563"/>
      <c r="CJ45" s="563"/>
      <c r="CK45" s="563"/>
      <c r="CL45" s="563"/>
      <c r="CM45" s="563"/>
      <c r="CN45" s="563"/>
      <c r="CO45" s="563"/>
      <c r="CP45" s="563"/>
      <c r="CQ45" s="563"/>
      <c r="CR45" s="563"/>
      <c r="CS45" s="563"/>
      <c r="CT45" s="563"/>
      <c r="CU45" s="563"/>
      <c r="CV45" s="563"/>
      <c r="CW45" s="563"/>
      <c r="CX45" s="563"/>
      <c r="CY45" s="563"/>
      <c r="CZ45" s="563"/>
      <c r="DA45" s="563"/>
      <c r="DB45" s="563"/>
      <c r="DC45" s="563"/>
      <c r="DD45" s="563"/>
      <c r="DE45" s="563"/>
      <c r="DF45" s="563"/>
      <c r="DG45" s="563"/>
      <c r="DH45" s="563"/>
      <c r="DI45" s="563"/>
      <c r="DJ45" s="563"/>
      <c r="DK45" s="563"/>
      <c r="DL45" s="563"/>
      <c r="DM45" s="563"/>
      <c r="DN45" s="563"/>
      <c r="DO45" s="563"/>
      <c r="DP45" s="563"/>
      <c r="DQ45" s="563"/>
      <c r="DR45" s="563"/>
      <c r="DS45" s="563"/>
      <c r="DT45" s="563"/>
      <c r="DU45" s="563"/>
      <c r="DV45" s="563"/>
      <c r="DW45" s="563"/>
      <c r="DX45" s="563"/>
      <c r="DY45" s="563"/>
      <c r="DZ45" s="563"/>
      <c r="EA45" s="563"/>
      <c r="EB45" s="563"/>
      <c r="EC45" s="563"/>
      <c r="ED45" s="563"/>
      <c r="EE45" s="563"/>
      <c r="EF45" s="563"/>
      <c r="EG45" s="563"/>
      <c r="EH45" s="563"/>
      <c r="EI45" s="563"/>
      <c r="EJ45" s="563"/>
      <c r="EK45" s="563"/>
      <c r="EL45" s="563"/>
      <c r="EM45" s="563"/>
      <c r="EN45" s="563"/>
      <c r="EO45" s="563"/>
      <c r="EP45" s="563"/>
      <c r="EQ45" s="563"/>
      <c r="ER45" s="563"/>
      <c r="ES45" s="563"/>
      <c r="ET45" s="563"/>
      <c r="EU45" s="563"/>
      <c r="EV45" s="563"/>
      <c r="EW45" s="563"/>
      <c r="EX45" s="563"/>
      <c r="EY45" s="563"/>
      <c r="EZ45" s="563"/>
    </row>
    <row r="46" spans="1:156"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c r="CZ46" s="562"/>
      <c r="DA46" s="562"/>
      <c r="DB46" s="562"/>
      <c r="DC46" s="562"/>
      <c r="DD46" s="562"/>
      <c r="DE46" s="562"/>
      <c r="DF46" s="562"/>
      <c r="DG46" s="562"/>
      <c r="DH46" s="562"/>
      <c r="DI46" s="562"/>
      <c r="DJ46" s="562"/>
      <c r="DK46" s="562"/>
      <c r="DL46" s="562"/>
      <c r="DM46" s="562"/>
      <c r="DN46" s="562"/>
      <c r="DO46" s="562"/>
      <c r="DP46" s="562"/>
      <c r="DQ46" s="562"/>
      <c r="DR46" s="562"/>
      <c r="DS46" s="562"/>
      <c r="DT46" s="562"/>
      <c r="DU46" s="562"/>
      <c r="DV46" s="562"/>
      <c r="DW46" s="562"/>
      <c r="DX46" s="562"/>
      <c r="DY46" s="562"/>
      <c r="DZ46" s="562"/>
      <c r="EA46" s="562"/>
      <c r="EB46" s="562"/>
      <c r="EC46" s="562"/>
      <c r="ED46" s="562"/>
      <c r="EE46" s="562"/>
      <c r="EF46" s="562"/>
      <c r="EG46" s="562"/>
      <c r="EH46" s="562"/>
      <c r="EI46" s="562"/>
      <c r="EJ46" s="562"/>
      <c r="EK46" s="562"/>
      <c r="EL46" s="562"/>
      <c r="EM46" s="562"/>
      <c r="EN46" s="562"/>
      <c r="EO46" s="562"/>
      <c r="EP46" s="562"/>
      <c r="EQ46" s="562"/>
      <c r="ER46" s="562"/>
      <c r="ES46" s="562"/>
      <c r="ET46" s="562"/>
      <c r="EU46" s="562"/>
      <c r="EV46" s="562"/>
      <c r="EW46" s="562"/>
      <c r="EX46" s="562"/>
      <c r="EY46" s="562"/>
      <c r="EZ46" s="562"/>
    </row>
    <row r="47" spans="1:156"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c r="BJ47" s="563"/>
      <c r="BK47" s="563"/>
      <c r="BL47" s="563"/>
      <c r="BM47" s="563"/>
      <c r="BN47" s="563"/>
      <c r="BO47" s="563"/>
      <c r="BP47" s="563"/>
      <c r="BQ47" s="563"/>
      <c r="BR47" s="563"/>
      <c r="BS47" s="563"/>
      <c r="BT47" s="563"/>
      <c r="BU47" s="563"/>
      <c r="BV47" s="563"/>
      <c r="BW47" s="563"/>
      <c r="BX47" s="563"/>
      <c r="BY47" s="563"/>
      <c r="BZ47" s="563"/>
      <c r="CA47" s="563"/>
      <c r="CB47" s="563"/>
      <c r="CC47" s="563"/>
      <c r="CD47" s="563"/>
      <c r="CE47" s="563"/>
      <c r="CF47" s="563"/>
      <c r="CG47" s="563"/>
      <c r="CH47" s="563"/>
      <c r="CI47" s="563"/>
      <c r="CJ47" s="563"/>
      <c r="CK47" s="563"/>
      <c r="CL47" s="563"/>
      <c r="CM47" s="563"/>
      <c r="CN47" s="563"/>
      <c r="CO47" s="563"/>
      <c r="CP47" s="563"/>
      <c r="CQ47" s="563"/>
      <c r="CR47" s="563"/>
      <c r="CS47" s="563"/>
      <c r="CT47" s="563"/>
      <c r="CU47" s="563"/>
      <c r="CV47" s="563"/>
      <c r="CW47" s="563"/>
      <c r="CX47" s="563"/>
      <c r="CY47" s="563"/>
      <c r="CZ47" s="563"/>
      <c r="DA47" s="563"/>
      <c r="DB47" s="563"/>
      <c r="DC47" s="563"/>
      <c r="DD47" s="563"/>
      <c r="DE47" s="563"/>
      <c r="DF47" s="563"/>
      <c r="DG47" s="563"/>
      <c r="DH47" s="563"/>
      <c r="DI47" s="563"/>
      <c r="DJ47" s="563"/>
      <c r="DK47" s="563"/>
      <c r="DL47" s="563"/>
      <c r="DM47" s="563"/>
      <c r="DN47" s="563"/>
      <c r="DO47" s="563"/>
      <c r="DP47" s="563"/>
      <c r="DQ47" s="563"/>
      <c r="DR47" s="563"/>
      <c r="DS47" s="563"/>
      <c r="DT47" s="563"/>
      <c r="DU47" s="563"/>
      <c r="DV47" s="563"/>
      <c r="DW47" s="563"/>
      <c r="DX47" s="563"/>
      <c r="DY47" s="563"/>
      <c r="DZ47" s="563"/>
      <c r="EA47" s="563"/>
      <c r="EB47" s="563"/>
      <c r="EC47" s="563"/>
      <c r="ED47" s="563"/>
      <c r="EE47" s="563"/>
      <c r="EF47" s="563"/>
      <c r="EG47" s="563"/>
      <c r="EH47" s="563"/>
      <c r="EI47" s="563"/>
      <c r="EJ47" s="563"/>
      <c r="EK47" s="563"/>
      <c r="EL47" s="563"/>
      <c r="EM47" s="563"/>
      <c r="EN47" s="563"/>
      <c r="EO47" s="563"/>
      <c r="EP47" s="563"/>
      <c r="EQ47" s="563"/>
      <c r="ER47" s="563"/>
      <c r="ES47" s="563"/>
      <c r="ET47" s="563"/>
      <c r="EU47" s="563"/>
      <c r="EV47" s="563"/>
      <c r="EW47" s="563"/>
      <c r="EX47" s="563"/>
      <c r="EY47" s="563"/>
      <c r="EZ47" s="563"/>
    </row>
    <row r="48" spans="1:156"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row>
    <row r="49" spans="1:156"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c r="BJ49" s="563"/>
      <c r="BK49" s="563"/>
      <c r="BL49" s="563"/>
      <c r="BM49" s="563"/>
      <c r="BN49" s="563"/>
      <c r="BO49" s="563"/>
      <c r="BP49" s="563"/>
      <c r="BQ49" s="563"/>
      <c r="BR49" s="563"/>
      <c r="BS49" s="563"/>
      <c r="BT49" s="563"/>
      <c r="BU49" s="563"/>
      <c r="BV49" s="563"/>
      <c r="BW49" s="563"/>
      <c r="BX49" s="563"/>
      <c r="BY49" s="563"/>
      <c r="BZ49" s="563"/>
      <c r="CA49" s="563"/>
      <c r="CB49" s="563"/>
      <c r="CC49" s="563"/>
      <c r="CD49" s="563"/>
      <c r="CE49" s="563"/>
      <c r="CF49" s="563"/>
      <c r="CG49" s="563"/>
      <c r="CH49" s="563"/>
      <c r="CI49" s="563"/>
      <c r="CJ49" s="563"/>
      <c r="CK49" s="563"/>
      <c r="CL49" s="563"/>
      <c r="CM49" s="563"/>
      <c r="CN49" s="563"/>
      <c r="CO49" s="563"/>
      <c r="CP49" s="563"/>
      <c r="CQ49" s="563"/>
      <c r="CR49" s="563"/>
      <c r="CS49" s="563"/>
      <c r="CT49" s="563"/>
      <c r="CU49" s="563"/>
      <c r="CV49" s="563"/>
      <c r="CW49" s="563"/>
      <c r="CX49" s="563"/>
      <c r="CY49" s="563"/>
      <c r="CZ49" s="563"/>
      <c r="DA49" s="563"/>
      <c r="DB49" s="563"/>
      <c r="DC49" s="563"/>
      <c r="DD49" s="563"/>
      <c r="DE49" s="563"/>
      <c r="DF49" s="563"/>
      <c r="DG49" s="563"/>
      <c r="DH49" s="563"/>
      <c r="DI49" s="563"/>
      <c r="DJ49" s="563"/>
      <c r="DK49" s="563"/>
      <c r="DL49" s="563"/>
      <c r="DM49" s="563"/>
      <c r="DN49" s="563"/>
      <c r="DO49" s="563"/>
      <c r="DP49" s="563"/>
      <c r="DQ49" s="563"/>
      <c r="DR49" s="563"/>
      <c r="DS49" s="563"/>
      <c r="DT49" s="563"/>
      <c r="DU49" s="563"/>
      <c r="DV49" s="563"/>
      <c r="DW49" s="563"/>
      <c r="DX49" s="563"/>
      <c r="DY49" s="563"/>
      <c r="DZ49" s="563"/>
      <c r="EA49" s="563"/>
      <c r="EB49" s="563"/>
      <c r="EC49" s="563"/>
      <c r="ED49" s="563"/>
      <c r="EE49" s="563"/>
      <c r="EF49" s="563"/>
      <c r="EG49" s="563"/>
      <c r="EH49" s="563"/>
      <c r="EI49" s="563"/>
      <c r="EJ49" s="563"/>
      <c r="EK49" s="563"/>
      <c r="EL49" s="563"/>
      <c r="EM49" s="563"/>
      <c r="EN49" s="563"/>
      <c r="EO49" s="563"/>
      <c r="EP49" s="563"/>
      <c r="EQ49" s="563"/>
      <c r="ER49" s="563"/>
      <c r="ES49" s="563"/>
      <c r="ET49" s="563"/>
      <c r="EU49" s="563"/>
      <c r="EV49" s="563"/>
      <c r="EW49" s="563"/>
      <c r="EX49" s="563"/>
      <c r="EY49" s="563"/>
      <c r="EZ49" s="563"/>
    </row>
    <row r="50" spans="1:156"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c r="CZ50" s="562"/>
      <c r="DA50" s="562"/>
      <c r="DB50" s="562"/>
      <c r="DC50" s="562"/>
      <c r="DD50" s="562"/>
      <c r="DE50" s="562"/>
      <c r="DF50" s="562"/>
      <c r="DG50" s="562"/>
      <c r="DH50" s="562"/>
      <c r="DI50" s="562"/>
      <c r="DJ50" s="562"/>
      <c r="DK50" s="562"/>
      <c r="DL50" s="562"/>
      <c r="DM50" s="562"/>
      <c r="DN50" s="562"/>
      <c r="DO50" s="562"/>
      <c r="DP50" s="562"/>
      <c r="DQ50" s="562"/>
      <c r="DR50" s="562"/>
      <c r="DS50" s="562"/>
      <c r="DT50" s="562"/>
      <c r="DU50" s="562"/>
      <c r="DV50" s="562"/>
      <c r="DW50" s="562"/>
      <c r="DX50" s="562"/>
      <c r="DY50" s="562"/>
      <c r="DZ50" s="562"/>
      <c r="EA50" s="562"/>
      <c r="EB50" s="562"/>
      <c r="EC50" s="562"/>
      <c r="ED50" s="562"/>
      <c r="EE50" s="562"/>
      <c r="EF50" s="562"/>
      <c r="EG50" s="562"/>
      <c r="EH50" s="562"/>
      <c r="EI50" s="562"/>
      <c r="EJ50" s="562"/>
      <c r="EK50" s="562"/>
      <c r="EL50" s="562"/>
      <c r="EM50" s="562"/>
      <c r="EN50" s="562"/>
      <c r="EO50" s="562"/>
      <c r="EP50" s="562"/>
      <c r="EQ50" s="562"/>
      <c r="ER50" s="562"/>
      <c r="ES50" s="562"/>
      <c r="ET50" s="562"/>
      <c r="EU50" s="562"/>
      <c r="EV50" s="562"/>
      <c r="EW50" s="562"/>
      <c r="EX50" s="562"/>
      <c r="EY50" s="562"/>
      <c r="EZ50" s="562"/>
    </row>
    <row r="51" spans="1:156"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c r="BJ51" s="563"/>
      <c r="BK51" s="563"/>
      <c r="BL51" s="563"/>
      <c r="BM51" s="563"/>
      <c r="BN51" s="563"/>
      <c r="BO51" s="563"/>
      <c r="BP51" s="563"/>
      <c r="BQ51" s="563"/>
      <c r="BR51" s="563"/>
      <c r="BS51" s="563"/>
      <c r="BT51" s="563"/>
      <c r="BU51" s="563"/>
      <c r="BV51" s="563"/>
      <c r="BW51" s="563"/>
      <c r="BX51" s="563"/>
      <c r="BY51" s="563"/>
      <c r="BZ51" s="563"/>
      <c r="CA51" s="563"/>
      <c r="CB51" s="563"/>
      <c r="CC51" s="563"/>
      <c r="CD51" s="563"/>
      <c r="CE51" s="563"/>
      <c r="CF51" s="563"/>
      <c r="CG51" s="563"/>
      <c r="CH51" s="563"/>
      <c r="CI51" s="563"/>
      <c r="CJ51" s="563"/>
      <c r="CK51" s="563"/>
      <c r="CL51" s="563"/>
      <c r="CM51" s="563"/>
      <c r="CN51" s="563"/>
      <c r="CO51" s="563"/>
      <c r="CP51" s="563"/>
      <c r="CQ51" s="563"/>
      <c r="CR51" s="563"/>
      <c r="CS51" s="563"/>
      <c r="CT51" s="563"/>
      <c r="CU51" s="563"/>
      <c r="CV51" s="563"/>
      <c r="CW51" s="563"/>
      <c r="CX51" s="563"/>
      <c r="CY51" s="563"/>
      <c r="CZ51" s="563"/>
      <c r="DA51" s="563"/>
      <c r="DB51" s="563"/>
      <c r="DC51" s="563"/>
      <c r="DD51" s="563"/>
      <c r="DE51" s="563"/>
      <c r="DF51" s="563"/>
      <c r="DG51" s="563"/>
      <c r="DH51" s="563"/>
      <c r="DI51" s="563"/>
      <c r="DJ51" s="563"/>
      <c r="DK51" s="563"/>
      <c r="DL51" s="563"/>
      <c r="DM51" s="563"/>
      <c r="DN51" s="563"/>
      <c r="DO51" s="563"/>
      <c r="DP51" s="563"/>
      <c r="DQ51" s="563"/>
      <c r="DR51" s="563"/>
      <c r="DS51" s="563"/>
      <c r="DT51" s="563"/>
      <c r="DU51" s="563"/>
      <c r="DV51" s="563"/>
      <c r="DW51" s="563"/>
      <c r="DX51" s="563"/>
      <c r="DY51" s="563"/>
      <c r="DZ51" s="563"/>
      <c r="EA51" s="563"/>
      <c r="EB51" s="563"/>
      <c r="EC51" s="563"/>
      <c r="ED51" s="563"/>
      <c r="EE51" s="563"/>
      <c r="EF51" s="563"/>
      <c r="EG51" s="563"/>
      <c r="EH51" s="563"/>
      <c r="EI51" s="563"/>
      <c r="EJ51" s="563"/>
      <c r="EK51" s="563"/>
      <c r="EL51" s="563"/>
      <c r="EM51" s="563"/>
      <c r="EN51" s="563"/>
      <c r="EO51" s="563"/>
      <c r="EP51" s="563"/>
      <c r="EQ51" s="563"/>
      <c r="ER51" s="563"/>
      <c r="ES51" s="563"/>
      <c r="ET51" s="563"/>
      <c r="EU51" s="563"/>
      <c r="EV51" s="563"/>
      <c r="EW51" s="563"/>
      <c r="EX51" s="563"/>
      <c r="EY51" s="563"/>
      <c r="EZ51" s="563"/>
    </row>
    <row r="52" spans="1:156"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c r="CZ52" s="562"/>
      <c r="DA52" s="562"/>
      <c r="DB52" s="562"/>
      <c r="DC52" s="562"/>
      <c r="DD52" s="562"/>
      <c r="DE52" s="562"/>
      <c r="DF52" s="562"/>
      <c r="DG52" s="562"/>
      <c r="DH52" s="562"/>
      <c r="DI52" s="562"/>
      <c r="DJ52" s="562"/>
      <c r="DK52" s="562"/>
      <c r="DL52" s="562"/>
      <c r="DM52" s="562"/>
      <c r="DN52" s="562"/>
      <c r="DO52" s="562"/>
      <c r="DP52" s="562"/>
      <c r="DQ52" s="562"/>
      <c r="DR52" s="562"/>
      <c r="DS52" s="562"/>
      <c r="DT52" s="562"/>
      <c r="DU52" s="562"/>
      <c r="DV52" s="562"/>
      <c r="DW52" s="562"/>
      <c r="DX52" s="562"/>
      <c r="DY52" s="562"/>
      <c r="DZ52" s="562"/>
      <c r="EA52" s="562"/>
      <c r="EB52" s="562"/>
      <c r="EC52" s="562"/>
      <c r="ED52" s="562"/>
      <c r="EE52" s="562"/>
      <c r="EF52" s="562"/>
      <c r="EG52" s="562"/>
      <c r="EH52" s="562"/>
      <c r="EI52" s="562"/>
      <c r="EJ52" s="562"/>
      <c r="EK52" s="562"/>
      <c r="EL52" s="562"/>
      <c r="EM52" s="562"/>
      <c r="EN52" s="562"/>
      <c r="EO52" s="562"/>
      <c r="EP52" s="562"/>
      <c r="EQ52" s="562"/>
      <c r="ER52" s="562"/>
      <c r="ES52" s="562"/>
      <c r="ET52" s="562"/>
      <c r="EU52" s="562"/>
      <c r="EV52" s="562"/>
      <c r="EW52" s="562"/>
      <c r="EX52" s="562"/>
      <c r="EY52" s="562"/>
      <c r="EZ52" s="562"/>
    </row>
    <row r="53" spans="1:156"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c r="BJ53" s="563"/>
      <c r="BK53" s="563"/>
      <c r="BL53" s="563"/>
      <c r="BM53" s="563"/>
      <c r="BN53" s="563"/>
      <c r="BO53" s="563"/>
      <c r="BP53" s="563"/>
      <c r="BQ53" s="563"/>
      <c r="BR53" s="563"/>
      <c r="BS53" s="563"/>
      <c r="BT53" s="563"/>
      <c r="BU53" s="563"/>
      <c r="BV53" s="563"/>
      <c r="BW53" s="563"/>
      <c r="BX53" s="563"/>
      <c r="BY53" s="563"/>
      <c r="BZ53" s="563"/>
      <c r="CA53" s="563"/>
      <c r="CB53" s="563"/>
      <c r="CC53" s="563"/>
      <c r="CD53" s="563"/>
      <c r="CE53" s="563"/>
      <c r="CF53" s="563"/>
      <c r="CG53" s="563"/>
      <c r="CH53" s="563"/>
      <c r="CI53" s="563"/>
      <c r="CJ53" s="563"/>
      <c r="CK53" s="563"/>
      <c r="CL53" s="563"/>
      <c r="CM53" s="563"/>
      <c r="CN53" s="563"/>
      <c r="CO53" s="563"/>
      <c r="CP53" s="563"/>
      <c r="CQ53" s="563"/>
      <c r="CR53" s="563"/>
      <c r="CS53" s="563"/>
      <c r="CT53" s="563"/>
      <c r="CU53" s="563"/>
      <c r="CV53" s="563"/>
      <c r="CW53" s="563"/>
      <c r="CX53" s="563"/>
      <c r="CY53" s="563"/>
      <c r="CZ53" s="563"/>
      <c r="DA53" s="563"/>
      <c r="DB53" s="563"/>
      <c r="DC53" s="563"/>
      <c r="DD53" s="563"/>
      <c r="DE53" s="563"/>
      <c r="DF53" s="563"/>
      <c r="DG53" s="563"/>
      <c r="DH53" s="563"/>
      <c r="DI53" s="563"/>
      <c r="DJ53" s="563"/>
      <c r="DK53" s="563"/>
      <c r="DL53" s="563"/>
      <c r="DM53" s="563"/>
      <c r="DN53" s="563"/>
      <c r="DO53" s="563"/>
      <c r="DP53" s="563"/>
      <c r="DQ53" s="563"/>
      <c r="DR53" s="563"/>
      <c r="DS53" s="563"/>
      <c r="DT53" s="563"/>
      <c r="DU53" s="563"/>
      <c r="DV53" s="563"/>
      <c r="DW53" s="563"/>
      <c r="DX53" s="563"/>
      <c r="DY53" s="563"/>
      <c r="DZ53" s="563"/>
      <c r="EA53" s="563"/>
      <c r="EB53" s="563"/>
      <c r="EC53" s="563"/>
      <c r="ED53" s="563"/>
      <c r="EE53" s="563"/>
      <c r="EF53" s="563"/>
      <c r="EG53" s="563"/>
      <c r="EH53" s="563"/>
      <c r="EI53" s="563"/>
      <c r="EJ53" s="563"/>
      <c r="EK53" s="563"/>
      <c r="EL53" s="563"/>
      <c r="EM53" s="563"/>
      <c r="EN53" s="563"/>
      <c r="EO53" s="563"/>
      <c r="EP53" s="563"/>
      <c r="EQ53" s="563"/>
      <c r="ER53" s="563"/>
      <c r="ES53" s="563"/>
      <c r="ET53" s="563"/>
      <c r="EU53" s="563"/>
      <c r="EV53" s="563"/>
      <c r="EW53" s="563"/>
      <c r="EX53" s="563"/>
      <c r="EY53" s="563"/>
      <c r="EZ53" s="563"/>
    </row>
    <row r="54" spans="1:156"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c r="CZ54" s="562"/>
      <c r="DA54" s="562"/>
      <c r="DB54" s="562"/>
      <c r="DC54" s="562"/>
      <c r="DD54" s="562"/>
      <c r="DE54" s="562"/>
      <c r="DF54" s="562"/>
      <c r="DG54" s="562"/>
      <c r="DH54" s="562"/>
      <c r="DI54" s="562"/>
      <c r="DJ54" s="562"/>
      <c r="DK54" s="562"/>
      <c r="DL54" s="562"/>
      <c r="DM54" s="562"/>
      <c r="DN54" s="562"/>
      <c r="DO54" s="562"/>
      <c r="DP54" s="562"/>
      <c r="DQ54" s="562"/>
      <c r="DR54" s="562"/>
      <c r="DS54" s="562"/>
      <c r="DT54" s="562"/>
      <c r="DU54" s="562"/>
      <c r="DV54" s="562"/>
      <c r="DW54" s="562"/>
      <c r="DX54" s="562"/>
      <c r="DY54" s="562"/>
      <c r="DZ54" s="562"/>
      <c r="EA54" s="562"/>
      <c r="EB54" s="562"/>
      <c r="EC54" s="562"/>
      <c r="ED54" s="562"/>
      <c r="EE54" s="562"/>
      <c r="EF54" s="562"/>
      <c r="EG54" s="562"/>
      <c r="EH54" s="562"/>
      <c r="EI54" s="562"/>
      <c r="EJ54" s="562"/>
      <c r="EK54" s="562"/>
      <c r="EL54" s="562"/>
      <c r="EM54" s="562"/>
      <c r="EN54" s="562"/>
      <c r="EO54" s="562"/>
      <c r="EP54" s="562"/>
      <c r="EQ54" s="562"/>
      <c r="ER54" s="562"/>
      <c r="ES54" s="562"/>
      <c r="ET54" s="562"/>
      <c r="EU54" s="562"/>
      <c r="EV54" s="562"/>
      <c r="EW54" s="562"/>
      <c r="EX54" s="562"/>
      <c r="EY54" s="562"/>
      <c r="EZ54" s="562"/>
    </row>
    <row r="55" spans="1:156"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c r="BJ55" s="563"/>
      <c r="BK55" s="563"/>
      <c r="BL55" s="563"/>
      <c r="BM55" s="563"/>
      <c r="BN55" s="563"/>
      <c r="BO55" s="563"/>
      <c r="BP55" s="563"/>
      <c r="BQ55" s="563"/>
      <c r="BR55" s="563"/>
      <c r="BS55" s="563"/>
      <c r="BT55" s="563"/>
      <c r="BU55" s="563"/>
      <c r="BV55" s="563"/>
      <c r="BW55" s="563"/>
      <c r="BX55" s="563"/>
      <c r="BY55" s="563"/>
      <c r="BZ55" s="563"/>
      <c r="CA55" s="563"/>
      <c r="CB55" s="563"/>
      <c r="CC55" s="563"/>
      <c r="CD55" s="563"/>
      <c r="CE55" s="563"/>
      <c r="CF55" s="563"/>
      <c r="CG55" s="563"/>
      <c r="CH55" s="563"/>
      <c r="CI55" s="563"/>
      <c r="CJ55" s="563"/>
      <c r="CK55" s="563"/>
      <c r="CL55" s="563"/>
      <c r="CM55" s="563"/>
      <c r="CN55" s="563"/>
      <c r="CO55" s="563"/>
      <c r="CP55" s="563"/>
      <c r="CQ55" s="563"/>
      <c r="CR55" s="563"/>
      <c r="CS55" s="563"/>
      <c r="CT55" s="563"/>
      <c r="CU55" s="563"/>
      <c r="CV55" s="563"/>
      <c r="CW55" s="563"/>
      <c r="CX55" s="563"/>
      <c r="CY55" s="563"/>
      <c r="CZ55" s="563"/>
      <c r="DA55" s="563"/>
      <c r="DB55" s="563"/>
      <c r="DC55" s="563"/>
      <c r="DD55" s="563"/>
      <c r="DE55" s="563"/>
      <c r="DF55" s="563"/>
      <c r="DG55" s="563"/>
      <c r="DH55" s="563"/>
      <c r="DI55" s="563"/>
      <c r="DJ55" s="563"/>
      <c r="DK55" s="563"/>
      <c r="DL55" s="563"/>
      <c r="DM55" s="563"/>
      <c r="DN55" s="563"/>
      <c r="DO55" s="563"/>
      <c r="DP55" s="563"/>
      <c r="DQ55" s="563"/>
      <c r="DR55" s="563"/>
      <c r="DS55" s="563"/>
      <c r="DT55" s="563"/>
      <c r="DU55" s="563"/>
      <c r="DV55" s="563"/>
      <c r="DW55" s="563"/>
      <c r="DX55" s="563"/>
      <c r="DY55" s="563"/>
      <c r="DZ55" s="563"/>
      <c r="EA55" s="563"/>
      <c r="EB55" s="563"/>
      <c r="EC55" s="563"/>
      <c r="ED55" s="563"/>
      <c r="EE55" s="563"/>
      <c r="EF55" s="563"/>
      <c r="EG55" s="563"/>
      <c r="EH55" s="563"/>
      <c r="EI55" s="563"/>
      <c r="EJ55" s="563"/>
      <c r="EK55" s="563"/>
      <c r="EL55" s="563"/>
      <c r="EM55" s="563"/>
      <c r="EN55" s="563"/>
      <c r="EO55" s="563"/>
      <c r="EP55" s="563"/>
      <c r="EQ55" s="563"/>
      <c r="ER55" s="563"/>
      <c r="ES55" s="563"/>
      <c r="ET55" s="563"/>
      <c r="EU55" s="563"/>
      <c r="EV55" s="563"/>
      <c r="EW55" s="563"/>
      <c r="EX55" s="563"/>
      <c r="EY55" s="563"/>
      <c r="EZ55" s="563"/>
    </row>
    <row r="56" spans="1:156"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c r="CZ56" s="562"/>
      <c r="DA56" s="562"/>
      <c r="DB56" s="562"/>
      <c r="DC56" s="562"/>
      <c r="DD56" s="562"/>
      <c r="DE56" s="562"/>
      <c r="DF56" s="562"/>
      <c r="DG56" s="562"/>
      <c r="DH56" s="562"/>
      <c r="DI56" s="562"/>
      <c r="DJ56" s="562"/>
      <c r="DK56" s="562"/>
      <c r="DL56" s="562"/>
      <c r="DM56" s="562"/>
      <c r="DN56" s="562"/>
      <c r="DO56" s="562"/>
      <c r="DP56" s="562"/>
      <c r="DQ56" s="562"/>
      <c r="DR56" s="562"/>
      <c r="DS56" s="562"/>
      <c r="DT56" s="562"/>
      <c r="DU56" s="562"/>
      <c r="DV56" s="562"/>
      <c r="DW56" s="562"/>
      <c r="DX56" s="562"/>
      <c r="DY56" s="562"/>
      <c r="DZ56" s="562"/>
      <c r="EA56" s="562"/>
      <c r="EB56" s="562"/>
      <c r="EC56" s="562"/>
      <c r="ED56" s="562"/>
      <c r="EE56" s="562"/>
      <c r="EF56" s="562"/>
      <c r="EG56" s="562"/>
      <c r="EH56" s="562"/>
      <c r="EI56" s="562"/>
      <c r="EJ56" s="562"/>
      <c r="EK56" s="562"/>
      <c r="EL56" s="562"/>
      <c r="EM56" s="562"/>
      <c r="EN56" s="562"/>
      <c r="EO56" s="562"/>
      <c r="EP56" s="562"/>
      <c r="EQ56" s="562"/>
      <c r="ER56" s="562"/>
      <c r="ES56" s="562"/>
      <c r="ET56" s="562"/>
      <c r="EU56" s="562"/>
      <c r="EV56" s="562"/>
      <c r="EW56" s="562"/>
      <c r="EX56" s="562"/>
      <c r="EY56" s="562"/>
      <c r="EZ56" s="562"/>
    </row>
    <row r="57" spans="1:156"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c r="BJ57" s="563"/>
      <c r="BK57" s="563"/>
      <c r="BL57" s="563"/>
      <c r="BM57" s="563"/>
      <c r="BN57" s="563"/>
      <c r="BO57" s="563"/>
      <c r="BP57" s="563"/>
      <c r="BQ57" s="563"/>
      <c r="BR57" s="563"/>
      <c r="BS57" s="563"/>
      <c r="BT57" s="563"/>
      <c r="BU57" s="563"/>
      <c r="BV57" s="563"/>
      <c r="BW57" s="563"/>
      <c r="BX57" s="563"/>
      <c r="BY57" s="563"/>
      <c r="BZ57" s="563"/>
      <c r="CA57" s="563"/>
      <c r="CB57" s="563"/>
      <c r="CC57" s="563"/>
      <c r="CD57" s="563"/>
      <c r="CE57" s="563"/>
      <c r="CF57" s="563"/>
      <c r="CG57" s="563"/>
      <c r="CH57" s="563"/>
      <c r="CI57" s="563"/>
      <c r="CJ57" s="563"/>
      <c r="CK57" s="563"/>
      <c r="CL57" s="563"/>
      <c r="CM57" s="563"/>
      <c r="CN57" s="563"/>
      <c r="CO57" s="563"/>
      <c r="CP57" s="563"/>
      <c r="CQ57" s="563"/>
      <c r="CR57" s="563"/>
      <c r="CS57" s="563"/>
      <c r="CT57" s="563"/>
      <c r="CU57" s="563"/>
      <c r="CV57" s="563"/>
      <c r="CW57" s="563"/>
      <c r="CX57" s="563"/>
      <c r="CY57" s="563"/>
      <c r="CZ57" s="563"/>
      <c r="DA57" s="563"/>
      <c r="DB57" s="563"/>
      <c r="DC57" s="563"/>
      <c r="DD57" s="563"/>
      <c r="DE57" s="563"/>
      <c r="DF57" s="563"/>
      <c r="DG57" s="563"/>
      <c r="DH57" s="563"/>
      <c r="DI57" s="563"/>
      <c r="DJ57" s="563"/>
      <c r="DK57" s="563"/>
      <c r="DL57" s="563"/>
      <c r="DM57" s="563"/>
      <c r="DN57" s="563"/>
      <c r="DO57" s="563"/>
      <c r="DP57" s="563"/>
      <c r="DQ57" s="563"/>
      <c r="DR57" s="563"/>
      <c r="DS57" s="563"/>
      <c r="DT57" s="563"/>
      <c r="DU57" s="563"/>
      <c r="DV57" s="563"/>
      <c r="DW57" s="563"/>
      <c r="DX57" s="563"/>
      <c r="DY57" s="563"/>
      <c r="DZ57" s="563"/>
      <c r="EA57" s="563"/>
      <c r="EB57" s="563"/>
      <c r="EC57" s="563"/>
      <c r="ED57" s="563"/>
      <c r="EE57" s="563"/>
      <c r="EF57" s="563"/>
      <c r="EG57" s="563"/>
      <c r="EH57" s="563"/>
      <c r="EI57" s="563"/>
      <c r="EJ57" s="563"/>
      <c r="EK57" s="563"/>
      <c r="EL57" s="563"/>
      <c r="EM57" s="563"/>
      <c r="EN57" s="563"/>
      <c r="EO57" s="563"/>
      <c r="EP57" s="563"/>
      <c r="EQ57" s="563"/>
      <c r="ER57" s="563"/>
      <c r="ES57" s="563"/>
      <c r="ET57" s="563"/>
      <c r="EU57" s="563"/>
      <c r="EV57" s="563"/>
      <c r="EW57" s="563"/>
      <c r="EX57" s="563"/>
      <c r="EY57" s="563"/>
      <c r="EZ57" s="563"/>
    </row>
    <row r="58" spans="1:156"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c r="CZ58" s="562"/>
      <c r="DA58" s="562"/>
      <c r="DB58" s="562"/>
      <c r="DC58" s="562"/>
      <c r="DD58" s="562"/>
      <c r="DE58" s="562"/>
      <c r="DF58" s="562"/>
      <c r="DG58" s="562"/>
      <c r="DH58" s="562"/>
      <c r="DI58" s="562"/>
      <c r="DJ58" s="562"/>
      <c r="DK58" s="562"/>
      <c r="DL58" s="562"/>
      <c r="DM58" s="562"/>
      <c r="DN58" s="562"/>
      <c r="DO58" s="562"/>
      <c r="DP58" s="562"/>
      <c r="DQ58" s="562"/>
      <c r="DR58" s="562"/>
      <c r="DS58" s="562"/>
      <c r="DT58" s="562"/>
      <c r="DU58" s="562"/>
      <c r="DV58" s="562"/>
      <c r="DW58" s="562"/>
      <c r="DX58" s="562"/>
      <c r="DY58" s="562"/>
      <c r="DZ58" s="562"/>
      <c r="EA58" s="562"/>
      <c r="EB58" s="562"/>
      <c r="EC58" s="562"/>
      <c r="ED58" s="562"/>
      <c r="EE58" s="562"/>
      <c r="EF58" s="562"/>
      <c r="EG58" s="562"/>
      <c r="EH58" s="562"/>
      <c r="EI58" s="562"/>
      <c r="EJ58" s="562"/>
      <c r="EK58" s="562"/>
      <c r="EL58" s="562"/>
      <c r="EM58" s="562"/>
      <c r="EN58" s="562"/>
      <c r="EO58" s="562"/>
      <c r="EP58" s="562"/>
      <c r="EQ58" s="562"/>
      <c r="ER58" s="562"/>
      <c r="ES58" s="562"/>
      <c r="ET58" s="562"/>
      <c r="EU58" s="562"/>
      <c r="EV58" s="562"/>
      <c r="EW58" s="562"/>
      <c r="EX58" s="562"/>
      <c r="EY58" s="562"/>
      <c r="EZ58" s="562"/>
    </row>
    <row r="59" spans="1:156"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c r="BJ59" s="563"/>
      <c r="BK59" s="563"/>
      <c r="BL59" s="563"/>
      <c r="BM59" s="563"/>
      <c r="BN59" s="563"/>
      <c r="BO59" s="563"/>
      <c r="BP59" s="563"/>
      <c r="BQ59" s="563"/>
      <c r="BR59" s="563"/>
      <c r="BS59" s="563"/>
      <c r="BT59" s="563"/>
      <c r="BU59" s="563"/>
      <c r="BV59" s="563"/>
      <c r="BW59" s="563"/>
      <c r="BX59" s="563"/>
      <c r="BY59" s="563"/>
      <c r="BZ59" s="563"/>
      <c r="CA59" s="563"/>
      <c r="CB59" s="563"/>
      <c r="CC59" s="563"/>
      <c r="CD59" s="563"/>
      <c r="CE59" s="563"/>
      <c r="CF59" s="563"/>
      <c r="CG59" s="563"/>
      <c r="CH59" s="563"/>
      <c r="CI59" s="563"/>
      <c r="CJ59" s="563"/>
      <c r="CK59" s="563"/>
      <c r="CL59" s="563"/>
      <c r="CM59" s="563"/>
      <c r="CN59" s="563"/>
      <c r="CO59" s="563"/>
      <c r="CP59" s="563"/>
      <c r="CQ59" s="563"/>
      <c r="CR59" s="563"/>
      <c r="CS59" s="563"/>
      <c r="CT59" s="563"/>
      <c r="CU59" s="563"/>
      <c r="CV59" s="563"/>
      <c r="CW59" s="563"/>
      <c r="CX59" s="563"/>
      <c r="CY59" s="563"/>
      <c r="CZ59" s="563"/>
      <c r="DA59" s="563"/>
      <c r="DB59" s="563"/>
      <c r="DC59" s="563"/>
      <c r="DD59" s="563"/>
      <c r="DE59" s="563"/>
      <c r="DF59" s="563"/>
      <c r="DG59" s="563"/>
      <c r="DH59" s="563"/>
      <c r="DI59" s="563"/>
      <c r="DJ59" s="563"/>
      <c r="DK59" s="563"/>
      <c r="DL59" s="563"/>
      <c r="DM59" s="563"/>
      <c r="DN59" s="563"/>
      <c r="DO59" s="563"/>
      <c r="DP59" s="563"/>
      <c r="DQ59" s="563"/>
      <c r="DR59" s="563"/>
      <c r="DS59" s="563"/>
      <c r="DT59" s="563"/>
      <c r="DU59" s="563"/>
      <c r="DV59" s="563"/>
      <c r="DW59" s="563"/>
      <c r="DX59" s="563"/>
      <c r="DY59" s="563"/>
      <c r="DZ59" s="563"/>
      <c r="EA59" s="563"/>
      <c r="EB59" s="563"/>
      <c r="EC59" s="563"/>
      <c r="ED59" s="563"/>
      <c r="EE59" s="563"/>
      <c r="EF59" s="563"/>
      <c r="EG59" s="563"/>
      <c r="EH59" s="563"/>
      <c r="EI59" s="563"/>
      <c r="EJ59" s="563"/>
      <c r="EK59" s="563"/>
      <c r="EL59" s="563"/>
      <c r="EM59" s="563"/>
      <c r="EN59" s="563"/>
      <c r="EO59" s="563"/>
      <c r="EP59" s="563"/>
      <c r="EQ59" s="563"/>
      <c r="ER59" s="563"/>
      <c r="ES59" s="563"/>
      <c r="ET59" s="563"/>
      <c r="EU59" s="563"/>
      <c r="EV59" s="563"/>
      <c r="EW59" s="563"/>
      <c r="EX59" s="563"/>
      <c r="EY59" s="563"/>
      <c r="EZ59" s="563"/>
    </row>
    <row r="60" spans="1:156"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c r="CZ60" s="562"/>
      <c r="DA60" s="562"/>
      <c r="DB60" s="562"/>
      <c r="DC60" s="562"/>
      <c r="DD60" s="562"/>
      <c r="DE60" s="562"/>
      <c r="DF60" s="562"/>
      <c r="DG60" s="562"/>
      <c r="DH60" s="562"/>
      <c r="DI60" s="562"/>
      <c r="DJ60" s="562"/>
      <c r="DK60" s="562"/>
      <c r="DL60" s="562"/>
      <c r="DM60" s="562"/>
      <c r="DN60" s="562"/>
      <c r="DO60" s="562"/>
      <c r="DP60" s="562"/>
      <c r="DQ60" s="562"/>
      <c r="DR60" s="562"/>
      <c r="DS60" s="562"/>
      <c r="DT60" s="562"/>
      <c r="DU60" s="562"/>
      <c r="DV60" s="562"/>
      <c r="DW60" s="562"/>
      <c r="DX60" s="562"/>
      <c r="DY60" s="562"/>
      <c r="DZ60" s="562"/>
      <c r="EA60" s="562"/>
      <c r="EB60" s="562"/>
      <c r="EC60" s="562"/>
      <c r="ED60" s="562"/>
      <c r="EE60" s="562"/>
      <c r="EF60" s="562"/>
      <c r="EG60" s="562"/>
      <c r="EH60" s="562"/>
      <c r="EI60" s="562"/>
      <c r="EJ60" s="562"/>
      <c r="EK60" s="562"/>
      <c r="EL60" s="562"/>
      <c r="EM60" s="562"/>
      <c r="EN60" s="562"/>
      <c r="EO60" s="562"/>
      <c r="EP60" s="562"/>
      <c r="EQ60" s="562"/>
      <c r="ER60" s="562"/>
      <c r="ES60" s="562"/>
      <c r="ET60" s="562"/>
      <c r="EU60" s="562"/>
      <c r="EV60" s="562"/>
      <c r="EW60" s="562"/>
      <c r="EX60" s="562"/>
      <c r="EY60" s="562"/>
      <c r="EZ60" s="562"/>
    </row>
    <row r="61" spans="1:156"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563"/>
      <c r="BS61" s="563"/>
      <c r="BT61" s="563"/>
      <c r="BU61" s="563"/>
      <c r="BV61" s="563"/>
      <c r="BW61" s="563"/>
      <c r="BX61" s="563"/>
      <c r="BY61" s="563"/>
      <c r="BZ61" s="563"/>
      <c r="CA61" s="563"/>
      <c r="CB61" s="563"/>
      <c r="CC61" s="563"/>
      <c r="CD61" s="563"/>
      <c r="CE61" s="563"/>
      <c r="CF61" s="563"/>
      <c r="CG61" s="563"/>
      <c r="CH61" s="563"/>
      <c r="CI61" s="563"/>
      <c r="CJ61" s="563"/>
      <c r="CK61" s="563"/>
      <c r="CL61" s="563"/>
      <c r="CM61" s="563"/>
      <c r="CN61" s="563"/>
      <c r="CO61" s="563"/>
      <c r="CP61" s="563"/>
      <c r="CQ61" s="563"/>
      <c r="CR61" s="563"/>
      <c r="CS61" s="563"/>
      <c r="CT61" s="563"/>
      <c r="CU61" s="563"/>
      <c r="CV61" s="563"/>
      <c r="CW61" s="563"/>
      <c r="CX61" s="563"/>
      <c r="CY61" s="563"/>
      <c r="CZ61" s="563"/>
      <c r="DA61" s="563"/>
      <c r="DB61" s="563"/>
      <c r="DC61" s="563"/>
      <c r="DD61" s="563"/>
      <c r="DE61" s="563"/>
      <c r="DF61" s="563"/>
      <c r="DG61" s="563"/>
      <c r="DH61" s="563"/>
      <c r="DI61" s="563"/>
      <c r="DJ61" s="563"/>
      <c r="DK61" s="563"/>
      <c r="DL61" s="563"/>
      <c r="DM61" s="563"/>
      <c r="DN61" s="563"/>
      <c r="DO61" s="563"/>
      <c r="DP61" s="563"/>
      <c r="DQ61" s="563"/>
      <c r="DR61" s="563"/>
      <c r="DS61" s="563"/>
      <c r="DT61" s="563"/>
      <c r="DU61" s="563"/>
      <c r="DV61" s="563"/>
      <c r="DW61" s="563"/>
      <c r="DX61" s="563"/>
      <c r="DY61" s="563"/>
      <c r="DZ61" s="563"/>
      <c r="EA61" s="563"/>
      <c r="EB61" s="563"/>
      <c r="EC61" s="563"/>
      <c r="ED61" s="563"/>
      <c r="EE61" s="563"/>
      <c r="EF61" s="563"/>
      <c r="EG61" s="563"/>
      <c r="EH61" s="563"/>
      <c r="EI61" s="563"/>
      <c r="EJ61" s="563"/>
      <c r="EK61" s="563"/>
      <c r="EL61" s="563"/>
      <c r="EM61" s="563"/>
      <c r="EN61" s="563"/>
      <c r="EO61" s="563"/>
      <c r="EP61" s="563"/>
      <c r="EQ61" s="563"/>
      <c r="ER61" s="563"/>
      <c r="ES61" s="563"/>
      <c r="ET61" s="563"/>
      <c r="EU61" s="563"/>
      <c r="EV61" s="563"/>
      <c r="EW61" s="563"/>
      <c r="EX61" s="563"/>
      <c r="EY61" s="563"/>
      <c r="EZ61" s="563"/>
    </row>
    <row r="62" spans="1:156"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c r="CZ62" s="562"/>
      <c r="DA62" s="562"/>
      <c r="DB62" s="562"/>
      <c r="DC62" s="562"/>
      <c r="DD62" s="562"/>
      <c r="DE62" s="562"/>
      <c r="DF62" s="562"/>
      <c r="DG62" s="562"/>
      <c r="DH62" s="562"/>
      <c r="DI62" s="562"/>
      <c r="DJ62" s="562"/>
      <c r="DK62" s="562"/>
      <c r="DL62" s="562"/>
      <c r="DM62" s="562"/>
      <c r="DN62" s="562"/>
      <c r="DO62" s="562"/>
      <c r="DP62" s="562"/>
      <c r="DQ62" s="562"/>
      <c r="DR62" s="562"/>
      <c r="DS62" s="562"/>
      <c r="DT62" s="562"/>
      <c r="DU62" s="562"/>
      <c r="DV62" s="562"/>
      <c r="DW62" s="562"/>
      <c r="DX62" s="562"/>
      <c r="DY62" s="562"/>
      <c r="DZ62" s="562"/>
      <c r="EA62" s="562"/>
      <c r="EB62" s="562"/>
      <c r="EC62" s="562"/>
      <c r="ED62" s="562"/>
      <c r="EE62" s="562"/>
      <c r="EF62" s="562"/>
      <c r="EG62" s="562"/>
      <c r="EH62" s="562"/>
      <c r="EI62" s="562"/>
      <c r="EJ62" s="562"/>
      <c r="EK62" s="562"/>
      <c r="EL62" s="562"/>
      <c r="EM62" s="562"/>
      <c r="EN62" s="562"/>
      <c r="EO62" s="562"/>
      <c r="EP62" s="562"/>
      <c r="EQ62" s="562"/>
      <c r="ER62" s="562"/>
      <c r="ES62" s="562"/>
      <c r="ET62" s="562"/>
      <c r="EU62" s="562"/>
      <c r="EV62" s="562"/>
      <c r="EW62" s="562"/>
      <c r="EX62" s="562"/>
      <c r="EY62" s="562"/>
      <c r="EZ62" s="562"/>
    </row>
    <row r="63" spans="1:156"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c r="BJ63" s="563"/>
      <c r="BK63" s="563"/>
      <c r="BL63" s="563"/>
      <c r="BM63" s="563"/>
      <c r="BN63" s="563"/>
      <c r="BO63" s="563"/>
      <c r="BP63" s="563"/>
      <c r="BQ63" s="563"/>
      <c r="BR63" s="563"/>
      <c r="BS63" s="563"/>
      <c r="BT63" s="563"/>
      <c r="BU63" s="563"/>
      <c r="BV63" s="563"/>
      <c r="BW63" s="563"/>
      <c r="BX63" s="563"/>
      <c r="BY63" s="563"/>
      <c r="BZ63" s="563"/>
      <c r="CA63" s="563"/>
      <c r="CB63" s="563"/>
      <c r="CC63" s="563"/>
      <c r="CD63" s="563"/>
      <c r="CE63" s="563"/>
      <c r="CF63" s="563"/>
      <c r="CG63" s="563"/>
      <c r="CH63" s="563"/>
      <c r="CI63" s="563"/>
      <c r="CJ63" s="563"/>
      <c r="CK63" s="563"/>
      <c r="CL63" s="563"/>
      <c r="CM63" s="563"/>
      <c r="CN63" s="563"/>
      <c r="CO63" s="563"/>
      <c r="CP63" s="563"/>
      <c r="CQ63" s="563"/>
      <c r="CR63" s="563"/>
      <c r="CS63" s="563"/>
      <c r="CT63" s="563"/>
      <c r="CU63" s="563"/>
      <c r="CV63" s="563"/>
      <c r="CW63" s="563"/>
      <c r="CX63" s="563"/>
      <c r="CY63" s="563"/>
      <c r="CZ63" s="563"/>
      <c r="DA63" s="563"/>
      <c r="DB63" s="563"/>
      <c r="DC63" s="563"/>
      <c r="DD63" s="563"/>
      <c r="DE63" s="563"/>
      <c r="DF63" s="563"/>
      <c r="DG63" s="563"/>
      <c r="DH63" s="563"/>
      <c r="DI63" s="563"/>
      <c r="DJ63" s="563"/>
      <c r="DK63" s="563"/>
      <c r="DL63" s="563"/>
      <c r="DM63" s="563"/>
      <c r="DN63" s="563"/>
      <c r="DO63" s="563"/>
      <c r="DP63" s="563"/>
      <c r="DQ63" s="563"/>
      <c r="DR63" s="563"/>
      <c r="DS63" s="563"/>
      <c r="DT63" s="563"/>
      <c r="DU63" s="563"/>
      <c r="DV63" s="563"/>
      <c r="DW63" s="563"/>
      <c r="DX63" s="563"/>
      <c r="DY63" s="563"/>
      <c r="DZ63" s="563"/>
      <c r="EA63" s="563"/>
      <c r="EB63" s="563"/>
      <c r="EC63" s="563"/>
      <c r="ED63" s="563"/>
      <c r="EE63" s="563"/>
      <c r="EF63" s="563"/>
      <c r="EG63" s="563"/>
      <c r="EH63" s="563"/>
      <c r="EI63" s="563"/>
      <c r="EJ63" s="563"/>
      <c r="EK63" s="563"/>
      <c r="EL63" s="563"/>
      <c r="EM63" s="563"/>
      <c r="EN63" s="563"/>
      <c r="EO63" s="563"/>
      <c r="EP63" s="563"/>
      <c r="EQ63" s="563"/>
      <c r="ER63" s="563"/>
      <c r="ES63" s="563"/>
      <c r="ET63" s="563"/>
      <c r="EU63" s="563"/>
      <c r="EV63" s="563"/>
      <c r="EW63" s="563"/>
      <c r="EX63" s="563"/>
      <c r="EY63" s="563"/>
      <c r="EZ63" s="563"/>
    </row>
    <row r="64" spans="1:156"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c r="CZ64" s="562"/>
      <c r="DA64" s="562"/>
      <c r="DB64" s="562"/>
      <c r="DC64" s="562"/>
      <c r="DD64" s="562"/>
      <c r="DE64" s="562"/>
      <c r="DF64" s="562"/>
      <c r="DG64" s="562"/>
      <c r="DH64" s="562"/>
      <c r="DI64" s="562"/>
      <c r="DJ64" s="562"/>
      <c r="DK64" s="562"/>
      <c r="DL64" s="562"/>
      <c r="DM64" s="562"/>
      <c r="DN64" s="562"/>
      <c r="DO64" s="562"/>
      <c r="DP64" s="562"/>
      <c r="DQ64" s="562"/>
      <c r="DR64" s="562"/>
      <c r="DS64" s="562"/>
      <c r="DT64" s="562"/>
      <c r="DU64" s="562"/>
      <c r="DV64" s="562"/>
      <c r="DW64" s="562"/>
      <c r="DX64" s="562"/>
      <c r="DY64" s="562"/>
      <c r="DZ64" s="562"/>
      <c r="EA64" s="562"/>
      <c r="EB64" s="562"/>
      <c r="EC64" s="562"/>
      <c r="ED64" s="562"/>
      <c r="EE64" s="562"/>
      <c r="EF64" s="562"/>
      <c r="EG64" s="562"/>
      <c r="EH64" s="562"/>
      <c r="EI64" s="562"/>
      <c r="EJ64" s="562"/>
      <c r="EK64" s="562"/>
      <c r="EL64" s="562"/>
      <c r="EM64" s="562"/>
      <c r="EN64" s="562"/>
      <c r="EO64" s="562"/>
      <c r="EP64" s="562"/>
      <c r="EQ64" s="562"/>
      <c r="ER64" s="562"/>
      <c r="ES64" s="562"/>
      <c r="ET64" s="562"/>
      <c r="EU64" s="562"/>
      <c r="EV64" s="562"/>
      <c r="EW64" s="562"/>
      <c r="EX64" s="562"/>
      <c r="EY64" s="562"/>
      <c r="EZ64" s="562"/>
    </row>
    <row r="65" spans="1:156"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c r="BJ65" s="563"/>
      <c r="BK65" s="563"/>
      <c r="BL65" s="563"/>
      <c r="BM65" s="563"/>
      <c r="BN65" s="563"/>
      <c r="BO65" s="563"/>
      <c r="BP65" s="563"/>
      <c r="BQ65" s="563"/>
      <c r="BR65" s="563"/>
      <c r="BS65" s="563"/>
      <c r="BT65" s="563"/>
      <c r="BU65" s="563"/>
      <c r="BV65" s="563"/>
      <c r="BW65" s="563"/>
      <c r="BX65" s="563"/>
      <c r="BY65" s="563"/>
      <c r="BZ65" s="563"/>
      <c r="CA65" s="563"/>
      <c r="CB65" s="563"/>
      <c r="CC65" s="563"/>
      <c r="CD65" s="563"/>
      <c r="CE65" s="563"/>
      <c r="CF65" s="563"/>
      <c r="CG65" s="563"/>
      <c r="CH65" s="563"/>
      <c r="CI65" s="563"/>
      <c r="CJ65" s="563"/>
      <c r="CK65" s="563"/>
      <c r="CL65" s="563"/>
      <c r="CM65" s="563"/>
      <c r="CN65" s="563"/>
      <c r="CO65" s="563"/>
      <c r="CP65" s="563"/>
      <c r="CQ65" s="563"/>
      <c r="CR65" s="563"/>
      <c r="CS65" s="563"/>
      <c r="CT65" s="563"/>
      <c r="CU65" s="563"/>
      <c r="CV65" s="563"/>
      <c r="CW65" s="563"/>
      <c r="CX65" s="563"/>
      <c r="CY65" s="563"/>
      <c r="CZ65" s="563"/>
      <c r="DA65" s="563"/>
      <c r="DB65" s="563"/>
      <c r="DC65" s="563"/>
      <c r="DD65" s="563"/>
      <c r="DE65" s="563"/>
      <c r="DF65" s="563"/>
      <c r="DG65" s="563"/>
      <c r="DH65" s="563"/>
      <c r="DI65" s="563"/>
      <c r="DJ65" s="563"/>
      <c r="DK65" s="563"/>
      <c r="DL65" s="563"/>
      <c r="DM65" s="563"/>
      <c r="DN65" s="563"/>
      <c r="DO65" s="563"/>
      <c r="DP65" s="563"/>
      <c r="DQ65" s="563"/>
      <c r="DR65" s="563"/>
      <c r="DS65" s="563"/>
      <c r="DT65" s="563"/>
      <c r="DU65" s="563"/>
      <c r="DV65" s="563"/>
      <c r="DW65" s="563"/>
      <c r="DX65" s="563"/>
      <c r="DY65" s="563"/>
      <c r="DZ65" s="563"/>
      <c r="EA65" s="563"/>
      <c r="EB65" s="563"/>
      <c r="EC65" s="563"/>
      <c r="ED65" s="563"/>
      <c r="EE65" s="563"/>
      <c r="EF65" s="563"/>
      <c r="EG65" s="563"/>
      <c r="EH65" s="563"/>
      <c r="EI65" s="563"/>
      <c r="EJ65" s="563"/>
      <c r="EK65" s="563"/>
      <c r="EL65" s="563"/>
      <c r="EM65" s="563"/>
      <c r="EN65" s="563"/>
      <c r="EO65" s="563"/>
      <c r="EP65" s="563"/>
      <c r="EQ65" s="563"/>
      <c r="ER65" s="563"/>
      <c r="ES65" s="563"/>
      <c r="ET65" s="563"/>
      <c r="EU65" s="563"/>
      <c r="EV65" s="563"/>
      <c r="EW65" s="563"/>
      <c r="EX65" s="563"/>
      <c r="EY65" s="563"/>
      <c r="EZ65" s="563"/>
    </row>
    <row r="66" spans="1:156"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c r="CZ66" s="562"/>
      <c r="DA66" s="562"/>
      <c r="DB66" s="562"/>
      <c r="DC66" s="562"/>
      <c r="DD66" s="562"/>
      <c r="DE66" s="562"/>
      <c r="DF66" s="562"/>
      <c r="DG66" s="562"/>
      <c r="DH66" s="562"/>
      <c r="DI66" s="562"/>
      <c r="DJ66" s="562"/>
      <c r="DK66" s="562"/>
      <c r="DL66" s="562"/>
      <c r="DM66" s="562"/>
      <c r="DN66" s="562"/>
      <c r="DO66" s="562"/>
      <c r="DP66" s="562"/>
      <c r="DQ66" s="562"/>
      <c r="DR66" s="562"/>
      <c r="DS66" s="562"/>
      <c r="DT66" s="562"/>
      <c r="DU66" s="562"/>
      <c r="DV66" s="562"/>
      <c r="DW66" s="562"/>
      <c r="DX66" s="562"/>
      <c r="DY66" s="562"/>
      <c r="DZ66" s="562"/>
      <c r="EA66" s="562"/>
      <c r="EB66" s="562"/>
      <c r="EC66" s="562"/>
      <c r="ED66" s="562"/>
      <c r="EE66" s="562"/>
      <c r="EF66" s="562"/>
      <c r="EG66" s="562"/>
      <c r="EH66" s="562"/>
      <c r="EI66" s="562"/>
      <c r="EJ66" s="562"/>
      <c r="EK66" s="562"/>
      <c r="EL66" s="562"/>
      <c r="EM66" s="562"/>
      <c r="EN66" s="562"/>
      <c r="EO66" s="562"/>
      <c r="EP66" s="562"/>
      <c r="EQ66" s="562"/>
      <c r="ER66" s="562"/>
      <c r="ES66" s="562"/>
      <c r="ET66" s="562"/>
      <c r="EU66" s="562"/>
      <c r="EV66" s="562"/>
      <c r="EW66" s="562"/>
      <c r="EX66" s="562"/>
      <c r="EY66" s="562"/>
      <c r="EZ66" s="562"/>
    </row>
    <row r="67" spans="1:156"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c r="BJ67" s="563"/>
      <c r="BK67" s="563"/>
      <c r="BL67" s="563"/>
      <c r="BM67" s="563"/>
      <c r="BN67" s="563"/>
      <c r="BO67" s="563"/>
      <c r="BP67" s="563"/>
      <c r="BQ67" s="563"/>
      <c r="BR67" s="563"/>
      <c r="BS67" s="563"/>
      <c r="BT67" s="563"/>
      <c r="BU67" s="563"/>
      <c r="BV67" s="563"/>
      <c r="BW67" s="563"/>
      <c r="BX67" s="563"/>
      <c r="BY67" s="563"/>
      <c r="BZ67" s="563"/>
      <c r="CA67" s="563"/>
      <c r="CB67" s="563"/>
      <c r="CC67" s="563"/>
      <c r="CD67" s="563"/>
      <c r="CE67" s="563"/>
      <c r="CF67" s="563"/>
      <c r="CG67" s="563"/>
      <c r="CH67" s="563"/>
      <c r="CI67" s="563"/>
      <c r="CJ67" s="563"/>
      <c r="CK67" s="563"/>
      <c r="CL67" s="563"/>
      <c r="CM67" s="563"/>
      <c r="CN67" s="563"/>
      <c r="CO67" s="563"/>
      <c r="CP67" s="563"/>
      <c r="CQ67" s="563"/>
      <c r="CR67" s="563"/>
      <c r="CS67" s="563"/>
      <c r="CT67" s="563"/>
      <c r="CU67" s="563"/>
      <c r="CV67" s="563"/>
      <c r="CW67" s="563"/>
      <c r="CX67" s="563"/>
      <c r="CY67" s="563"/>
      <c r="CZ67" s="563"/>
      <c r="DA67" s="563"/>
      <c r="DB67" s="563"/>
      <c r="DC67" s="563"/>
      <c r="DD67" s="563"/>
      <c r="DE67" s="563"/>
      <c r="DF67" s="563"/>
      <c r="DG67" s="563"/>
      <c r="DH67" s="563"/>
      <c r="DI67" s="563"/>
      <c r="DJ67" s="563"/>
      <c r="DK67" s="563"/>
      <c r="DL67" s="563"/>
      <c r="DM67" s="563"/>
      <c r="DN67" s="563"/>
      <c r="DO67" s="563"/>
      <c r="DP67" s="563"/>
      <c r="DQ67" s="563"/>
      <c r="DR67" s="563"/>
      <c r="DS67" s="563"/>
      <c r="DT67" s="563"/>
      <c r="DU67" s="563"/>
      <c r="DV67" s="563"/>
      <c r="DW67" s="563"/>
      <c r="DX67" s="563"/>
      <c r="DY67" s="563"/>
      <c r="DZ67" s="563"/>
      <c r="EA67" s="563"/>
      <c r="EB67" s="563"/>
      <c r="EC67" s="563"/>
      <c r="ED67" s="563"/>
      <c r="EE67" s="563"/>
      <c r="EF67" s="563"/>
      <c r="EG67" s="563"/>
      <c r="EH67" s="563"/>
      <c r="EI67" s="563"/>
      <c r="EJ67" s="563"/>
      <c r="EK67" s="563"/>
      <c r="EL67" s="563"/>
      <c r="EM67" s="563"/>
      <c r="EN67" s="563"/>
      <c r="EO67" s="563"/>
      <c r="EP67" s="563"/>
      <c r="EQ67" s="563"/>
      <c r="ER67" s="563"/>
      <c r="ES67" s="563"/>
      <c r="ET67" s="563"/>
      <c r="EU67" s="563"/>
      <c r="EV67" s="563"/>
      <c r="EW67" s="563"/>
      <c r="EX67" s="563"/>
      <c r="EY67" s="563"/>
      <c r="EZ67" s="563"/>
    </row>
    <row r="68" spans="1:156"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c r="CZ68" s="562"/>
      <c r="DA68" s="562"/>
      <c r="DB68" s="562"/>
      <c r="DC68" s="562"/>
      <c r="DD68" s="562"/>
      <c r="DE68" s="562"/>
      <c r="DF68" s="562"/>
      <c r="DG68" s="562"/>
      <c r="DH68" s="562"/>
      <c r="DI68" s="562"/>
      <c r="DJ68" s="562"/>
      <c r="DK68" s="562"/>
      <c r="DL68" s="562"/>
      <c r="DM68" s="562"/>
      <c r="DN68" s="562"/>
      <c r="DO68" s="562"/>
      <c r="DP68" s="562"/>
      <c r="DQ68" s="562"/>
      <c r="DR68" s="562"/>
      <c r="DS68" s="562"/>
      <c r="DT68" s="562"/>
      <c r="DU68" s="562"/>
      <c r="DV68" s="562"/>
      <c r="DW68" s="562"/>
      <c r="DX68" s="562"/>
      <c r="DY68" s="562"/>
      <c r="DZ68" s="562"/>
      <c r="EA68" s="562"/>
      <c r="EB68" s="562"/>
      <c r="EC68" s="562"/>
      <c r="ED68" s="562"/>
      <c r="EE68" s="562"/>
      <c r="EF68" s="562"/>
      <c r="EG68" s="562"/>
      <c r="EH68" s="562"/>
      <c r="EI68" s="562"/>
      <c r="EJ68" s="562"/>
      <c r="EK68" s="562"/>
      <c r="EL68" s="562"/>
      <c r="EM68" s="562"/>
      <c r="EN68" s="562"/>
      <c r="EO68" s="562"/>
      <c r="EP68" s="562"/>
      <c r="EQ68" s="562"/>
      <c r="ER68" s="562"/>
      <c r="ES68" s="562"/>
      <c r="ET68" s="562"/>
      <c r="EU68" s="562"/>
      <c r="EV68" s="562"/>
      <c r="EW68" s="562"/>
      <c r="EX68" s="562"/>
      <c r="EY68" s="562"/>
      <c r="EZ68" s="562"/>
    </row>
    <row r="69" spans="1:156"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c r="BJ69" s="563"/>
      <c r="BK69" s="563"/>
      <c r="BL69" s="563"/>
      <c r="BM69" s="563"/>
      <c r="BN69" s="563"/>
      <c r="BO69" s="563"/>
      <c r="BP69" s="563"/>
      <c r="BQ69" s="563"/>
      <c r="BR69" s="563"/>
      <c r="BS69" s="563"/>
      <c r="BT69" s="563"/>
      <c r="BU69" s="563"/>
      <c r="BV69" s="563"/>
      <c r="BW69" s="563"/>
      <c r="BX69" s="563"/>
      <c r="BY69" s="563"/>
      <c r="BZ69" s="563"/>
      <c r="CA69" s="563"/>
      <c r="CB69" s="563"/>
      <c r="CC69" s="563"/>
      <c r="CD69" s="563"/>
      <c r="CE69" s="563"/>
      <c r="CF69" s="563"/>
      <c r="CG69" s="563"/>
      <c r="CH69" s="563"/>
      <c r="CI69" s="563"/>
      <c r="CJ69" s="563"/>
      <c r="CK69" s="563"/>
      <c r="CL69" s="563"/>
      <c r="CM69" s="563"/>
      <c r="CN69" s="563"/>
      <c r="CO69" s="563"/>
      <c r="CP69" s="563"/>
      <c r="CQ69" s="563"/>
      <c r="CR69" s="563"/>
      <c r="CS69" s="563"/>
      <c r="CT69" s="563"/>
      <c r="CU69" s="563"/>
      <c r="CV69" s="563"/>
      <c r="CW69" s="563"/>
      <c r="CX69" s="563"/>
      <c r="CY69" s="563"/>
      <c r="CZ69" s="563"/>
      <c r="DA69" s="563"/>
      <c r="DB69" s="563"/>
      <c r="DC69" s="563"/>
      <c r="DD69" s="563"/>
      <c r="DE69" s="563"/>
      <c r="DF69" s="563"/>
      <c r="DG69" s="563"/>
      <c r="DH69" s="563"/>
      <c r="DI69" s="563"/>
      <c r="DJ69" s="563"/>
      <c r="DK69" s="563"/>
      <c r="DL69" s="563"/>
      <c r="DM69" s="563"/>
      <c r="DN69" s="563"/>
      <c r="DO69" s="563"/>
      <c r="DP69" s="563"/>
      <c r="DQ69" s="563"/>
      <c r="DR69" s="563"/>
      <c r="DS69" s="563"/>
      <c r="DT69" s="563"/>
      <c r="DU69" s="563"/>
      <c r="DV69" s="563"/>
      <c r="DW69" s="563"/>
      <c r="DX69" s="563"/>
      <c r="DY69" s="563"/>
      <c r="DZ69" s="563"/>
      <c r="EA69" s="563"/>
      <c r="EB69" s="563"/>
      <c r="EC69" s="563"/>
      <c r="ED69" s="563"/>
      <c r="EE69" s="563"/>
      <c r="EF69" s="563"/>
      <c r="EG69" s="563"/>
      <c r="EH69" s="563"/>
      <c r="EI69" s="563"/>
      <c r="EJ69" s="563"/>
      <c r="EK69" s="563"/>
      <c r="EL69" s="563"/>
      <c r="EM69" s="563"/>
      <c r="EN69" s="563"/>
      <c r="EO69" s="563"/>
      <c r="EP69" s="563"/>
      <c r="EQ69" s="563"/>
      <c r="ER69" s="563"/>
      <c r="ES69" s="563"/>
      <c r="ET69" s="563"/>
      <c r="EU69" s="563"/>
      <c r="EV69" s="563"/>
      <c r="EW69" s="563"/>
      <c r="EX69" s="563"/>
      <c r="EY69" s="563"/>
      <c r="EZ69" s="563"/>
    </row>
    <row r="70" spans="1:156"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c r="CZ70" s="562"/>
      <c r="DA70" s="562"/>
      <c r="DB70" s="562"/>
      <c r="DC70" s="562"/>
      <c r="DD70" s="562"/>
      <c r="DE70" s="562"/>
      <c r="DF70" s="562"/>
      <c r="DG70" s="562"/>
      <c r="DH70" s="562"/>
      <c r="DI70" s="562"/>
      <c r="DJ70" s="562"/>
      <c r="DK70" s="562"/>
      <c r="DL70" s="562"/>
      <c r="DM70" s="562"/>
      <c r="DN70" s="562"/>
      <c r="DO70" s="562"/>
      <c r="DP70" s="562"/>
      <c r="DQ70" s="562"/>
      <c r="DR70" s="562"/>
      <c r="DS70" s="562"/>
      <c r="DT70" s="562"/>
      <c r="DU70" s="562"/>
      <c r="DV70" s="562"/>
      <c r="DW70" s="562"/>
      <c r="DX70" s="562"/>
      <c r="DY70" s="562"/>
      <c r="DZ70" s="562"/>
      <c r="EA70" s="562"/>
      <c r="EB70" s="562"/>
      <c r="EC70" s="562"/>
      <c r="ED70" s="562"/>
      <c r="EE70" s="562"/>
      <c r="EF70" s="562"/>
      <c r="EG70" s="562"/>
      <c r="EH70" s="562"/>
      <c r="EI70" s="562"/>
      <c r="EJ70" s="562"/>
      <c r="EK70" s="562"/>
      <c r="EL70" s="562"/>
      <c r="EM70" s="562"/>
      <c r="EN70" s="562"/>
      <c r="EO70" s="562"/>
      <c r="EP70" s="562"/>
      <c r="EQ70" s="562"/>
      <c r="ER70" s="562"/>
      <c r="ES70" s="562"/>
      <c r="ET70" s="562"/>
      <c r="EU70" s="562"/>
      <c r="EV70" s="562"/>
      <c r="EW70" s="562"/>
      <c r="EX70" s="562"/>
      <c r="EY70" s="562"/>
      <c r="EZ70" s="562"/>
    </row>
    <row r="71" spans="1:156"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c r="BJ71" s="563"/>
      <c r="BK71" s="563"/>
      <c r="BL71" s="563"/>
      <c r="BM71" s="563"/>
      <c r="BN71" s="563"/>
      <c r="BO71" s="563"/>
      <c r="BP71" s="563"/>
      <c r="BQ71" s="563"/>
      <c r="BR71" s="563"/>
      <c r="BS71" s="563"/>
      <c r="BT71" s="563"/>
      <c r="BU71" s="563"/>
      <c r="BV71" s="563"/>
      <c r="BW71" s="563"/>
      <c r="BX71" s="563"/>
      <c r="BY71" s="563"/>
      <c r="BZ71" s="563"/>
      <c r="CA71" s="563"/>
      <c r="CB71" s="563"/>
      <c r="CC71" s="563"/>
      <c r="CD71" s="563"/>
      <c r="CE71" s="563"/>
      <c r="CF71" s="563"/>
      <c r="CG71" s="563"/>
      <c r="CH71" s="563"/>
      <c r="CI71" s="563"/>
      <c r="CJ71" s="563"/>
      <c r="CK71" s="563"/>
      <c r="CL71" s="563"/>
      <c r="CM71" s="563"/>
      <c r="CN71" s="563"/>
      <c r="CO71" s="563"/>
      <c r="CP71" s="563"/>
      <c r="CQ71" s="563"/>
      <c r="CR71" s="563"/>
      <c r="CS71" s="563"/>
      <c r="CT71" s="563"/>
      <c r="CU71" s="563"/>
      <c r="CV71" s="563"/>
      <c r="CW71" s="563"/>
      <c r="CX71" s="563"/>
      <c r="CY71" s="563"/>
      <c r="CZ71" s="563"/>
      <c r="DA71" s="563"/>
      <c r="DB71" s="563"/>
      <c r="DC71" s="563"/>
      <c r="DD71" s="563"/>
      <c r="DE71" s="563"/>
      <c r="DF71" s="563"/>
      <c r="DG71" s="563"/>
      <c r="DH71" s="563"/>
      <c r="DI71" s="563"/>
      <c r="DJ71" s="563"/>
      <c r="DK71" s="563"/>
      <c r="DL71" s="563"/>
      <c r="DM71" s="563"/>
      <c r="DN71" s="563"/>
      <c r="DO71" s="563"/>
      <c r="DP71" s="563"/>
      <c r="DQ71" s="563"/>
      <c r="DR71" s="563"/>
      <c r="DS71" s="563"/>
      <c r="DT71" s="563"/>
      <c r="DU71" s="563"/>
      <c r="DV71" s="563"/>
      <c r="DW71" s="563"/>
      <c r="DX71" s="563"/>
      <c r="DY71" s="563"/>
      <c r="DZ71" s="563"/>
      <c r="EA71" s="563"/>
      <c r="EB71" s="563"/>
      <c r="EC71" s="563"/>
      <c r="ED71" s="563"/>
      <c r="EE71" s="563"/>
      <c r="EF71" s="563"/>
      <c r="EG71" s="563"/>
      <c r="EH71" s="563"/>
      <c r="EI71" s="563"/>
      <c r="EJ71" s="563"/>
      <c r="EK71" s="563"/>
      <c r="EL71" s="563"/>
      <c r="EM71" s="563"/>
      <c r="EN71" s="563"/>
      <c r="EO71" s="563"/>
      <c r="EP71" s="563"/>
      <c r="EQ71" s="563"/>
      <c r="ER71" s="563"/>
      <c r="ES71" s="563"/>
      <c r="ET71" s="563"/>
      <c r="EU71" s="563"/>
      <c r="EV71" s="563"/>
      <c r="EW71" s="563"/>
      <c r="EX71" s="563"/>
      <c r="EY71" s="563"/>
      <c r="EZ71" s="563"/>
    </row>
    <row r="72" spans="1:156"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c r="CZ72" s="562"/>
      <c r="DA72" s="562"/>
      <c r="DB72" s="562"/>
      <c r="DC72" s="562"/>
      <c r="DD72" s="562"/>
      <c r="DE72" s="562"/>
      <c r="DF72" s="562"/>
      <c r="DG72" s="562"/>
      <c r="DH72" s="562"/>
      <c r="DI72" s="562"/>
      <c r="DJ72" s="562"/>
      <c r="DK72" s="562"/>
      <c r="DL72" s="562"/>
      <c r="DM72" s="562"/>
      <c r="DN72" s="562"/>
      <c r="DO72" s="562"/>
      <c r="DP72" s="562"/>
      <c r="DQ72" s="562"/>
      <c r="DR72" s="562"/>
      <c r="DS72" s="562"/>
      <c r="DT72" s="562"/>
      <c r="DU72" s="562"/>
      <c r="DV72" s="562"/>
      <c r="DW72" s="562"/>
      <c r="DX72" s="562"/>
      <c r="DY72" s="562"/>
      <c r="DZ72" s="562"/>
      <c r="EA72" s="562"/>
      <c r="EB72" s="562"/>
      <c r="EC72" s="562"/>
      <c r="ED72" s="562"/>
      <c r="EE72" s="562"/>
      <c r="EF72" s="562"/>
      <c r="EG72" s="562"/>
      <c r="EH72" s="562"/>
      <c r="EI72" s="562"/>
      <c r="EJ72" s="562"/>
      <c r="EK72" s="562"/>
      <c r="EL72" s="562"/>
      <c r="EM72" s="562"/>
      <c r="EN72" s="562"/>
      <c r="EO72" s="562"/>
      <c r="EP72" s="562"/>
      <c r="EQ72" s="562"/>
      <c r="ER72" s="562"/>
      <c r="ES72" s="562"/>
      <c r="ET72" s="562"/>
      <c r="EU72" s="562"/>
      <c r="EV72" s="562"/>
      <c r="EW72" s="562"/>
      <c r="EX72" s="562"/>
      <c r="EY72" s="562"/>
      <c r="EZ72" s="562"/>
    </row>
    <row r="73" spans="1:156"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c r="BJ73" s="563"/>
      <c r="BK73" s="563"/>
      <c r="BL73" s="563"/>
      <c r="BM73" s="563"/>
      <c r="BN73" s="563"/>
      <c r="BO73" s="563"/>
      <c r="BP73" s="563"/>
      <c r="BQ73" s="563"/>
      <c r="BR73" s="563"/>
      <c r="BS73" s="563"/>
      <c r="BT73" s="563"/>
      <c r="BU73" s="563"/>
      <c r="BV73" s="563"/>
      <c r="BW73" s="563"/>
      <c r="BX73" s="563"/>
      <c r="BY73" s="563"/>
      <c r="BZ73" s="563"/>
      <c r="CA73" s="563"/>
      <c r="CB73" s="563"/>
      <c r="CC73" s="563"/>
      <c r="CD73" s="563"/>
      <c r="CE73" s="563"/>
      <c r="CF73" s="563"/>
      <c r="CG73" s="563"/>
      <c r="CH73" s="563"/>
      <c r="CI73" s="563"/>
      <c r="CJ73" s="563"/>
      <c r="CK73" s="563"/>
      <c r="CL73" s="563"/>
      <c r="CM73" s="563"/>
      <c r="CN73" s="563"/>
      <c r="CO73" s="563"/>
      <c r="CP73" s="563"/>
      <c r="CQ73" s="563"/>
      <c r="CR73" s="563"/>
      <c r="CS73" s="563"/>
      <c r="CT73" s="563"/>
      <c r="CU73" s="563"/>
      <c r="CV73" s="563"/>
      <c r="CW73" s="563"/>
      <c r="CX73" s="563"/>
      <c r="CY73" s="563"/>
      <c r="CZ73" s="563"/>
      <c r="DA73" s="563"/>
      <c r="DB73" s="563"/>
      <c r="DC73" s="563"/>
      <c r="DD73" s="563"/>
      <c r="DE73" s="563"/>
      <c r="DF73" s="563"/>
      <c r="DG73" s="563"/>
      <c r="DH73" s="563"/>
      <c r="DI73" s="563"/>
      <c r="DJ73" s="563"/>
      <c r="DK73" s="563"/>
      <c r="DL73" s="563"/>
      <c r="DM73" s="563"/>
      <c r="DN73" s="563"/>
      <c r="DO73" s="563"/>
      <c r="DP73" s="563"/>
      <c r="DQ73" s="563"/>
      <c r="DR73" s="563"/>
      <c r="DS73" s="563"/>
      <c r="DT73" s="563"/>
      <c r="DU73" s="563"/>
      <c r="DV73" s="563"/>
      <c r="DW73" s="563"/>
      <c r="DX73" s="563"/>
      <c r="DY73" s="563"/>
      <c r="DZ73" s="563"/>
      <c r="EA73" s="563"/>
      <c r="EB73" s="563"/>
      <c r="EC73" s="563"/>
      <c r="ED73" s="563"/>
      <c r="EE73" s="563"/>
      <c r="EF73" s="563"/>
      <c r="EG73" s="563"/>
      <c r="EH73" s="563"/>
      <c r="EI73" s="563"/>
      <c r="EJ73" s="563"/>
      <c r="EK73" s="563"/>
      <c r="EL73" s="563"/>
      <c r="EM73" s="563"/>
      <c r="EN73" s="563"/>
      <c r="EO73" s="563"/>
      <c r="EP73" s="563"/>
      <c r="EQ73" s="563"/>
      <c r="ER73" s="563"/>
      <c r="ES73" s="563"/>
      <c r="ET73" s="563"/>
      <c r="EU73" s="563"/>
      <c r="EV73" s="563"/>
      <c r="EW73" s="563"/>
      <c r="EX73" s="563"/>
      <c r="EY73" s="563"/>
      <c r="EZ73" s="563"/>
    </row>
    <row r="74" spans="1:156"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c r="CZ74" s="562"/>
      <c r="DA74" s="562"/>
      <c r="DB74" s="562"/>
      <c r="DC74" s="562"/>
      <c r="DD74" s="562"/>
      <c r="DE74" s="562"/>
      <c r="DF74" s="562"/>
      <c r="DG74" s="562"/>
      <c r="DH74" s="562"/>
      <c r="DI74" s="562"/>
      <c r="DJ74" s="562"/>
      <c r="DK74" s="562"/>
      <c r="DL74" s="562"/>
      <c r="DM74" s="562"/>
      <c r="DN74" s="562"/>
      <c r="DO74" s="562"/>
      <c r="DP74" s="562"/>
      <c r="DQ74" s="562"/>
      <c r="DR74" s="562"/>
      <c r="DS74" s="562"/>
      <c r="DT74" s="562"/>
      <c r="DU74" s="562"/>
      <c r="DV74" s="562"/>
      <c r="DW74" s="562"/>
      <c r="DX74" s="562"/>
      <c r="DY74" s="562"/>
      <c r="DZ74" s="562"/>
      <c r="EA74" s="562"/>
      <c r="EB74" s="562"/>
      <c r="EC74" s="562"/>
      <c r="ED74" s="562"/>
      <c r="EE74" s="562"/>
      <c r="EF74" s="562"/>
      <c r="EG74" s="562"/>
      <c r="EH74" s="562"/>
      <c r="EI74" s="562"/>
      <c r="EJ74" s="562"/>
      <c r="EK74" s="562"/>
      <c r="EL74" s="562"/>
      <c r="EM74" s="562"/>
      <c r="EN74" s="562"/>
      <c r="EO74" s="562"/>
      <c r="EP74" s="562"/>
      <c r="EQ74" s="562"/>
      <c r="ER74" s="562"/>
      <c r="ES74" s="562"/>
      <c r="ET74" s="562"/>
      <c r="EU74" s="562"/>
      <c r="EV74" s="562"/>
      <c r="EW74" s="562"/>
      <c r="EX74" s="562"/>
      <c r="EY74" s="562"/>
      <c r="EZ74" s="562"/>
    </row>
    <row r="75" spans="1:156"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c r="BJ75" s="563"/>
      <c r="BK75" s="563"/>
      <c r="BL75" s="563"/>
      <c r="BM75" s="563"/>
      <c r="BN75" s="563"/>
      <c r="BO75" s="563"/>
      <c r="BP75" s="563"/>
      <c r="BQ75" s="563"/>
      <c r="BR75" s="563"/>
      <c r="BS75" s="563"/>
      <c r="BT75" s="563"/>
      <c r="BU75" s="563"/>
      <c r="BV75" s="563"/>
      <c r="BW75" s="563"/>
      <c r="BX75" s="563"/>
      <c r="BY75" s="563"/>
      <c r="BZ75" s="563"/>
      <c r="CA75" s="563"/>
      <c r="CB75" s="563"/>
      <c r="CC75" s="563"/>
      <c r="CD75" s="563"/>
      <c r="CE75" s="563"/>
      <c r="CF75" s="563"/>
      <c r="CG75" s="563"/>
      <c r="CH75" s="563"/>
      <c r="CI75" s="563"/>
      <c r="CJ75" s="563"/>
      <c r="CK75" s="563"/>
      <c r="CL75" s="563"/>
      <c r="CM75" s="563"/>
      <c r="CN75" s="563"/>
      <c r="CO75" s="563"/>
      <c r="CP75" s="563"/>
      <c r="CQ75" s="563"/>
      <c r="CR75" s="563"/>
      <c r="CS75" s="563"/>
      <c r="CT75" s="563"/>
      <c r="CU75" s="563"/>
      <c r="CV75" s="563"/>
      <c r="CW75" s="563"/>
      <c r="CX75" s="563"/>
      <c r="CY75" s="563"/>
      <c r="CZ75" s="563"/>
      <c r="DA75" s="563"/>
      <c r="DB75" s="563"/>
      <c r="DC75" s="563"/>
      <c r="DD75" s="563"/>
      <c r="DE75" s="563"/>
      <c r="DF75" s="563"/>
      <c r="DG75" s="563"/>
      <c r="DH75" s="563"/>
      <c r="DI75" s="563"/>
      <c r="DJ75" s="563"/>
      <c r="DK75" s="563"/>
      <c r="DL75" s="563"/>
      <c r="DM75" s="563"/>
      <c r="DN75" s="563"/>
      <c r="DO75" s="563"/>
      <c r="DP75" s="563"/>
      <c r="DQ75" s="563"/>
      <c r="DR75" s="563"/>
      <c r="DS75" s="563"/>
      <c r="DT75" s="563"/>
      <c r="DU75" s="563"/>
      <c r="DV75" s="563"/>
      <c r="DW75" s="563"/>
      <c r="DX75" s="563"/>
      <c r="DY75" s="563"/>
      <c r="DZ75" s="563"/>
      <c r="EA75" s="563"/>
      <c r="EB75" s="563"/>
      <c r="EC75" s="563"/>
      <c r="ED75" s="563"/>
      <c r="EE75" s="563"/>
      <c r="EF75" s="563"/>
      <c r="EG75" s="563"/>
      <c r="EH75" s="563"/>
      <c r="EI75" s="563"/>
      <c r="EJ75" s="563"/>
      <c r="EK75" s="563"/>
      <c r="EL75" s="563"/>
      <c r="EM75" s="563"/>
      <c r="EN75" s="563"/>
      <c r="EO75" s="563"/>
      <c r="EP75" s="563"/>
      <c r="EQ75" s="563"/>
      <c r="ER75" s="563"/>
      <c r="ES75" s="563"/>
      <c r="ET75" s="563"/>
      <c r="EU75" s="563"/>
      <c r="EV75" s="563"/>
      <c r="EW75" s="563"/>
      <c r="EX75" s="563"/>
      <c r="EY75" s="563"/>
      <c r="EZ75" s="563"/>
    </row>
    <row r="76" spans="1:156"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c r="CZ76" s="562"/>
      <c r="DA76" s="562"/>
      <c r="DB76" s="562"/>
      <c r="DC76" s="562"/>
      <c r="DD76" s="562"/>
      <c r="DE76" s="562"/>
      <c r="DF76" s="562"/>
      <c r="DG76" s="562"/>
      <c r="DH76" s="562"/>
      <c r="DI76" s="562"/>
      <c r="DJ76" s="562"/>
      <c r="DK76" s="562"/>
      <c r="DL76" s="562"/>
      <c r="DM76" s="562"/>
      <c r="DN76" s="562"/>
      <c r="DO76" s="562"/>
      <c r="DP76" s="562"/>
      <c r="DQ76" s="562"/>
      <c r="DR76" s="562"/>
      <c r="DS76" s="562"/>
      <c r="DT76" s="562"/>
      <c r="DU76" s="562"/>
      <c r="DV76" s="562"/>
      <c r="DW76" s="562"/>
      <c r="DX76" s="562"/>
      <c r="DY76" s="562"/>
      <c r="DZ76" s="562"/>
      <c r="EA76" s="562"/>
      <c r="EB76" s="562"/>
      <c r="EC76" s="562"/>
      <c r="ED76" s="562"/>
      <c r="EE76" s="562"/>
      <c r="EF76" s="562"/>
      <c r="EG76" s="562"/>
      <c r="EH76" s="562"/>
      <c r="EI76" s="562"/>
      <c r="EJ76" s="562"/>
      <c r="EK76" s="562"/>
      <c r="EL76" s="562"/>
      <c r="EM76" s="562"/>
      <c r="EN76" s="562"/>
      <c r="EO76" s="562"/>
      <c r="EP76" s="562"/>
      <c r="EQ76" s="562"/>
      <c r="ER76" s="562"/>
      <c r="ES76" s="562"/>
      <c r="ET76" s="562"/>
      <c r="EU76" s="562"/>
      <c r="EV76" s="562"/>
      <c r="EW76" s="562"/>
      <c r="EX76" s="562"/>
      <c r="EY76" s="562"/>
      <c r="EZ76" s="562"/>
    </row>
    <row r="77" spans="1:156"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c r="BJ77" s="563"/>
      <c r="BK77" s="563"/>
      <c r="BL77" s="563"/>
      <c r="BM77" s="563"/>
      <c r="BN77" s="563"/>
      <c r="BO77" s="563"/>
      <c r="BP77" s="563"/>
      <c r="BQ77" s="563"/>
      <c r="BR77" s="563"/>
      <c r="BS77" s="563"/>
      <c r="BT77" s="563"/>
      <c r="BU77" s="563"/>
      <c r="BV77" s="563"/>
      <c r="BW77" s="563"/>
      <c r="BX77" s="563"/>
      <c r="BY77" s="563"/>
      <c r="BZ77" s="563"/>
      <c r="CA77" s="563"/>
      <c r="CB77" s="563"/>
      <c r="CC77" s="563"/>
      <c r="CD77" s="563"/>
      <c r="CE77" s="563"/>
      <c r="CF77" s="563"/>
      <c r="CG77" s="563"/>
      <c r="CH77" s="563"/>
      <c r="CI77" s="563"/>
      <c r="CJ77" s="563"/>
      <c r="CK77" s="563"/>
      <c r="CL77" s="563"/>
      <c r="CM77" s="563"/>
      <c r="CN77" s="563"/>
      <c r="CO77" s="563"/>
      <c r="CP77" s="563"/>
      <c r="CQ77" s="563"/>
      <c r="CR77" s="563"/>
      <c r="CS77" s="563"/>
      <c r="CT77" s="563"/>
      <c r="CU77" s="563"/>
      <c r="CV77" s="563"/>
      <c r="CW77" s="563"/>
      <c r="CX77" s="563"/>
      <c r="CY77" s="563"/>
      <c r="CZ77" s="563"/>
      <c r="DA77" s="563"/>
      <c r="DB77" s="563"/>
      <c r="DC77" s="563"/>
      <c r="DD77" s="563"/>
      <c r="DE77" s="563"/>
      <c r="DF77" s="563"/>
      <c r="DG77" s="563"/>
      <c r="DH77" s="563"/>
      <c r="DI77" s="563"/>
      <c r="DJ77" s="563"/>
      <c r="DK77" s="563"/>
      <c r="DL77" s="563"/>
      <c r="DM77" s="563"/>
      <c r="DN77" s="563"/>
      <c r="DO77" s="563"/>
      <c r="DP77" s="563"/>
      <c r="DQ77" s="563"/>
      <c r="DR77" s="563"/>
      <c r="DS77" s="563"/>
      <c r="DT77" s="563"/>
      <c r="DU77" s="563"/>
      <c r="DV77" s="563"/>
      <c r="DW77" s="563"/>
      <c r="DX77" s="563"/>
      <c r="DY77" s="563"/>
      <c r="DZ77" s="563"/>
      <c r="EA77" s="563"/>
      <c r="EB77" s="563"/>
      <c r="EC77" s="563"/>
      <c r="ED77" s="563"/>
      <c r="EE77" s="563"/>
      <c r="EF77" s="563"/>
      <c r="EG77" s="563"/>
      <c r="EH77" s="563"/>
      <c r="EI77" s="563"/>
      <c r="EJ77" s="563"/>
      <c r="EK77" s="563"/>
      <c r="EL77" s="563"/>
      <c r="EM77" s="563"/>
      <c r="EN77" s="563"/>
      <c r="EO77" s="563"/>
      <c r="EP77" s="563"/>
      <c r="EQ77" s="563"/>
      <c r="ER77" s="563"/>
      <c r="ES77" s="563"/>
      <c r="ET77" s="563"/>
      <c r="EU77" s="563"/>
      <c r="EV77" s="563"/>
      <c r="EW77" s="563"/>
      <c r="EX77" s="563"/>
      <c r="EY77" s="563"/>
      <c r="EZ77" s="563"/>
    </row>
    <row r="78" spans="1:156"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c r="CZ78" s="562"/>
      <c r="DA78" s="562"/>
      <c r="DB78" s="562"/>
      <c r="DC78" s="562"/>
      <c r="DD78" s="562"/>
      <c r="DE78" s="562"/>
      <c r="DF78" s="562"/>
      <c r="DG78" s="562"/>
      <c r="DH78" s="562"/>
      <c r="DI78" s="562"/>
      <c r="DJ78" s="562"/>
      <c r="DK78" s="562"/>
      <c r="DL78" s="562"/>
      <c r="DM78" s="562"/>
      <c r="DN78" s="562"/>
      <c r="DO78" s="562"/>
      <c r="DP78" s="562"/>
      <c r="DQ78" s="562"/>
      <c r="DR78" s="562"/>
      <c r="DS78" s="562"/>
      <c r="DT78" s="562"/>
      <c r="DU78" s="562"/>
      <c r="DV78" s="562"/>
      <c r="DW78" s="562"/>
      <c r="DX78" s="562"/>
      <c r="DY78" s="562"/>
      <c r="DZ78" s="562"/>
      <c r="EA78" s="562"/>
      <c r="EB78" s="562"/>
      <c r="EC78" s="562"/>
      <c r="ED78" s="562"/>
      <c r="EE78" s="562"/>
      <c r="EF78" s="562"/>
      <c r="EG78" s="562"/>
      <c r="EH78" s="562"/>
      <c r="EI78" s="562"/>
      <c r="EJ78" s="562"/>
      <c r="EK78" s="562"/>
      <c r="EL78" s="562"/>
      <c r="EM78" s="562"/>
      <c r="EN78" s="562"/>
      <c r="EO78" s="562"/>
      <c r="EP78" s="562"/>
      <c r="EQ78" s="562"/>
      <c r="ER78" s="562"/>
      <c r="ES78" s="562"/>
      <c r="ET78" s="562"/>
      <c r="EU78" s="562"/>
      <c r="EV78" s="562"/>
      <c r="EW78" s="562"/>
      <c r="EX78" s="562"/>
      <c r="EY78" s="562"/>
      <c r="EZ78" s="562"/>
    </row>
    <row r="79" spans="1:156"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c r="BJ79" s="563"/>
      <c r="BK79" s="563"/>
      <c r="BL79" s="563"/>
      <c r="BM79" s="563"/>
      <c r="BN79" s="563"/>
      <c r="BO79" s="563"/>
      <c r="BP79" s="563"/>
      <c r="BQ79" s="563"/>
      <c r="BR79" s="563"/>
      <c r="BS79" s="563"/>
      <c r="BT79" s="563"/>
      <c r="BU79" s="563"/>
      <c r="BV79" s="563"/>
      <c r="BW79" s="563"/>
      <c r="BX79" s="563"/>
      <c r="BY79" s="563"/>
      <c r="BZ79" s="563"/>
      <c r="CA79" s="563"/>
      <c r="CB79" s="563"/>
      <c r="CC79" s="563"/>
      <c r="CD79" s="563"/>
      <c r="CE79" s="563"/>
      <c r="CF79" s="563"/>
      <c r="CG79" s="563"/>
      <c r="CH79" s="563"/>
      <c r="CI79" s="563"/>
      <c r="CJ79" s="563"/>
      <c r="CK79" s="563"/>
      <c r="CL79" s="563"/>
      <c r="CM79" s="563"/>
      <c r="CN79" s="563"/>
      <c r="CO79" s="563"/>
      <c r="CP79" s="563"/>
      <c r="CQ79" s="563"/>
      <c r="CR79" s="563"/>
      <c r="CS79" s="563"/>
      <c r="CT79" s="563"/>
      <c r="CU79" s="563"/>
      <c r="CV79" s="563"/>
      <c r="CW79" s="563"/>
      <c r="CX79" s="563"/>
      <c r="CY79" s="563"/>
      <c r="CZ79" s="563"/>
      <c r="DA79" s="563"/>
      <c r="DB79" s="563"/>
      <c r="DC79" s="563"/>
      <c r="DD79" s="563"/>
      <c r="DE79" s="563"/>
      <c r="DF79" s="563"/>
      <c r="DG79" s="563"/>
      <c r="DH79" s="563"/>
      <c r="DI79" s="563"/>
      <c r="DJ79" s="563"/>
      <c r="DK79" s="563"/>
      <c r="DL79" s="563"/>
      <c r="DM79" s="563"/>
      <c r="DN79" s="563"/>
      <c r="DO79" s="563"/>
      <c r="DP79" s="563"/>
      <c r="DQ79" s="563"/>
      <c r="DR79" s="563"/>
      <c r="DS79" s="563"/>
      <c r="DT79" s="563"/>
      <c r="DU79" s="563"/>
      <c r="DV79" s="563"/>
      <c r="DW79" s="563"/>
      <c r="DX79" s="563"/>
      <c r="DY79" s="563"/>
      <c r="DZ79" s="563"/>
      <c r="EA79" s="563"/>
      <c r="EB79" s="563"/>
      <c r="EC79" s="563"/>
      <c r="ED79" s="563"/>
      <c r="EE79" s="563"/>
      <c r="EF79" s="563"/>
      <c r="EG79" s="563"/>
      <c r="EH79" s="563"/>
      <c r="EI79" s="563"/>
      <c r="EJ79" s="563"/>
      <c r="EK79" s="563"/>
      <c r="EL79" s="563"/>
      <c r="EM79" s="563"/>
      <c r="EN79" s="563"/>
      <c r="EO79" s="563"/>
      <c r="EP79" s="563"/>
      <c r="EQ79" s="563"/>
      <c r="ER79" s="563"/>
      <c r="ES79" s="563"/>
      <c r="ET79" s="563"/>
      <c r="EU79" s="563"/>
      <c r="EV79" s="563"/>
      <c r="EW79" s="563"/>
      <c r="EX79" s="563"/>
      <c r="EY79" s="563"/>
      <c r="EZ79" s="563"/>
    </row>
    <row r="80" spans="1:156"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c r="CZ80" s="562"/>
      <c r="DA80" s="562"/>
      <c r="DB80" s="562"/>
      <c r="DC80" s="562"/>
      <c r="DD80" s="562"/>
      <c r="DE80" s="562"/>
      <c r="DF80" s="562"/>
      <c r="DG80" s="562"/>
      <c r="DH80" s="562"/>
      <c r="DI80" s="562"/>
      <c r="DJ80" s="562"/>
      <c r="DK80" s="562"/>
      <c r="DL80" s="562"/>
      <c r="DM80" s="562"/>
      <c r="DN80" s="562"/>
      <c r="DO80" s="562"/>
      <c r="DP80" s="562"/>
      <c r="DQ80" s="562"/>
      <c r="DR80" s="562"/>
      <c r="DS80" s="562"/>
      <c r="DT80" s="562"/>
      <c r="DU80" s="562"/>
      <c r="DV80" s="562"/>
      <c r="DW80" s="562"/>
      <c r="DX80" s="562"/>
      <c r="DY80" s="562"/>
      <c r="DZ80" s="562"/>
      <c r="EA80" s="562"/>
      <c r="EB80" s="562"/>
      <c r="EC80" s="562"/>
      <c r="ED80" s="562"/>
      <c r="EE80" s="562"/>
      <c r="EF80" s="562"/>
      <c r="EG80" s="562"/>
      <c r="EH80" s="562"/>
      <c r="EI80" s="562"/>
      <c r="EJ80" s="562"/>
      <c r="EK80" s="562"/>
      <c r="EL80" s="562"/>
      <c r="EM80" s="562"/>
      <c r="EN80" s="562"/>
      <c r="EO80" s="562"/>
      <c r="EP80" s="562"/>
      <c r="EQ80" s="562"/>
      <c r="ER80" s="562"/>
      <c r="ES80" s="562"/>
      <c r="ET80" s="562"/>
      <c r="EU80" s="562"/>
      <c r="EV80" s="562"/>
      <c r="EW80" s="562"/>
      <c r="EX80" s="562"/>
      <c r="EY80" s="562"/>
      <c r="EZ80" s="562"/>
    </row>
    <row r="81" spans="1:156"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c r="BJ81" s="563"/>
      <c r="BK81" s="563"/>
      <c r="BL81" s="563"/>
      <c r="BM81" s="563"/>
      <c r="BN81" s="563"/>
      <c r="BO81" s="563"/>
      <c r="BP81" s="563"/>
      <c r="BQ81" s="563"/>
      <c r="BR81" s="563"/>
      <c r="BS81" s="563"/>
      <c r="BT81" s="563"/>
      <c r="BU81" s="563"/>
      <c r="BV81" s="563"/>
      <c r="BW81" s="563"/>
      <c r="BX81" s="563"/>
      <c r="BY81" s="563"/>
      <c r="BZ81" s="563"/>
      <c r="CA81" s="563"/>
      <c r="CB81" s="563"/>
      <c r="CC81" s="563"/>
      <c r="CD81" s="563"/>
      <c r="CE81" s="563"/>
      <c r="CF81" s="563"/>
      <c r="CG81" s="563"/>
      <c r="CH81" s="563"/>
      <c r="CI81" s="563"/>
      <c r="CJ81" s="563"/>
      <c r="CK81" s="563"/>
      <c r="CL81" s="563"/>
      <c r="CM81" s="563"/>
      <c r="CN81" s="563"/>
      <c r="CO81" s="563"/>
      <c r="CP81" s="563"/>
      <c r="CQ81" s="563"/>
      <c r="CR81" s="563"/>
      <c r="CS81" s="563"/>
      <c r="CT81" s="563"/>
      <c r="CU81" s="563"/>
      <c r="CV81" s="563"/>
      <c r="CW81" s="563"/>
      <c r="CX81" s="563"/>
      <c r="CY81" s="563"/>
      <c r="CZ81" s="563"/>
      <c r="DA81" s="563"/>
      <c r="DB81" s="563"/>
      <c r="DC81" s="563"/>
      <c r="DD81" s="563"/>
      <c r="DE81" s="563"/>
      <c r="DF81" s="563"/>
      <c r="DG81" s="563"/>
      <c r="DH81" s="563"/>
      <c r="DI81" s="563"/>
      <c r="DJ81" s="563"/>
      <c r="DK81" s="563"/>
      <c r="DL81" s="563"/>
      <c r="DM81" s="563"/>
      <c r="DN81" s="563"/>
      <c r="DO81" s="563"/>
      <c r="DP81" s="563"/>
      <c r="DQ81" s="563"/>
      <c r="DR81" s="563"/>
      <c r="DS81" s="563"/>
      <c r="DT81" s="563"/>
      <c r="DU81" s="563"/>
      <c r="DV81" s="563"/>
      <c r="DW81" s="563"/>
      <c r="DX81" s="563"/>
      <c r="DY81" s="563"/>
      <c r="DZ81" s="563"/>
      <c r="EA81" s="563"/>
      <c r="EB81" s="563"/>
      <c r="EC81" s="563"/>
      <c r="ED81" s="563"/>
      <c r="EE81" s="563"/>
      <c r="EF81" s="563"/>
      <c r="EG81" s="563"/>
      <c r="EH81" s="563"/>
      <c r="EI81" s="563"/>
      <c r="EJ81" s="563"/>
      <c r="EK81" s="563"/>
      <c r="EL81" s="563"/>
      <c r="EM81" s="563"/>
      <c r="EN81" s="563"/>
      <c r="EO81" s="563"/>
      <c r="EP81" s="563"/>
      <c r="EQ81" s="563"/>
      <c r="ER81" s="563"/>
      <c r="ES81" s="563"/>
      <c r="ET81" s="563"/>
      <c r="EU81" s="563"/>
      <c r="EV81" s="563"/>
      <c r="EW81" s="563"/>
      <c r="EX81" s="563"/>
      <c r="EY81" s="563"/>
      <c r="EZ81" s="563"/>
    </row>
    <row r="82" spans="1:156" s="510" customFormat="1">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c r="CZ82" s="562"/>
      <c r="DA82" s="562"/>
      <c r="DB82" s="562"/>
      <c r="DC82" s="562"/>
      <c r="DD82" s="562"/>
      <c r="DE82" s="562"/>
      <c r="DF82" s="562"/>
      <c r="DG82" s="562"/>
      <c r="DH82" s="562"/>
      <c r="DI82" s="562"/>
      <c r="DJ82" s="562"/>
      <c r="DK82" s="562"/>
      <c r="DL82" s="562"/>
      <c r="DM82" s="562"/>
      <c r="DN82" s="562"/>
      <c r="DO82" s="562"/>
      <c r="DP82" s="562"/>
      <c r="DQ82" s="562"/>
      <c r="DR82" s="562"/>
      <c r="DS82" s="562"/>
      <c r="DT82" s="562"/>
      <c r="DU82" s="562"/>
      <c r="DV82" s="562"/>
      <c r="DW82" s="562"/>
      <c r="DX82" s="562"/>
      <c r="DY82" s="562"/>
      <c r="DZ82" s="562"/>
      <c r="EA82" s="562"/>
      <c r="EB82" s="562"/>
      <c r="EC82" s="562"/>
      <c r="ED82" s="562"/>
      <c r="EE82" s="562"/>
      <c r="EF82" s="562"/>
      <c r="EG82" s="562"/>
      <c r="EH82" s="562"/>
      <c r="EI82" s="562"/>
      <c r="EJ82" s="562"/>
      <c r="EK82" s="562"/>
      <c r="EL82" s="562"/>
      <c r="EM82" s="562"/>
      <c r="EN82" s="562"/>
      <c r="EO82" s="562"/>
      <c r="EP82" s="562"/>
      <c r="EQ82" s="562"/>
      <c r="ER82" s="562"/>
      <c r="ES82" s="562"/>
      <c r="ET82" s="562"/>
      <c r="EU82" s="562"/>
      <c r="EV82" s="562"/>
      <c r="EW82" s="562"/>
      <c r="EX82" s="562"/>
      <c r="EY82" s="562"/>
      <c r="EZ82" s="562"/>
    </row>
    <row r="83" spans="1:156" s="510" customFormat="1">
      <c r="A83" s="563"/>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c r="AG83" s="563"/>
      <c r="AH83" s="563"/>
      <c r="AI83" s="563"/>
      <c r="AJ83" s="563"/>
      <c r="AK83" s="563"/>
      <c r="AL83" s="563"/>
      <c r="AM83" s="563"/>
      <c r="AN83" s="563"/>
      <c r="AO83" s="563"/>
      <c r="AP83" s="563"/>
      <c r="AQ83" s="563"/>
      <c r="AR83" s="563"/>
      <c r="AS83" s="563"/>
      <c r="AT83" s="563"/>
      <c r="AU83" s="563"/>
      <c r="AV83" s="563"/>
      <c r="AW83" s="563"/>
      <c r="AX83" s="563"/>
      <c r="AY83" s="563"/>
      <c r="AZ83" s="563"/>
      <c r="BA83" s="563"/>
      <c r="BB83" s="563"/>
      <c r="BC83" s="563"/>
      <c r="BD83" s="563"/>
      <c r="BE83" s="563"/>
      <c r="BF83" s="563"/>
      <c r="BG83" s="563"/>
      <c r="BH83" s="563"/>
      <c r="BI83" s="563"/>
      <c r="BJ83" s="563"/>
      <c r="BK83" s="563"/>
      <c r="BL83" s="563"/>
      <c r="BM83" s="563"/>
      <c r="BN83" s="563"/>
      <c r="BO83" s="563"/>
      <c r="BP83" s="563"/>
      <c r="BQ83" s="563"/>
      <c r="BR83" s="563"/>
      <c r="BS83" s="563"/>
      <c r="BT83" s="563"/>
      <c r="BU83" s="563"/>
      <c r="BV83" s="563"/>
      <c r="BW83" s="563"/>
      <c r="BX83" s="563"/>
      <c r="BY83" s="563"/>
      <c r="BZ83" s="563"/>
      <c r="CA83" s="563"/>
      <c r="CB83" s="563"/>
      <c r="CC83" s="563"/>
      <c r="CD83" s="563"/>
      <c r="CE83" s="563"/>
      <c r="CF83" s="563"/>
      <c r="CG83" s="563"/>
      <c r="CH83" s="563"/>
      <c r="CI83" s="563"/>
      <c r="CJ83" s="563"/>
      <c r="CK83" s="563"/>
      <c r="CL83" s="563"/>
      <c r="CM83" s="563"/>
      <c r="CN83" s="563"/>
      <c r="CO83" s="563"/>
      <c r="CP83" s="563"/>
      <c r="CQ83" s="563"/>
      <c r="CR83" s="563"/>
      <c r="CS83" s="563"/>
      <c r="CT83" s="563"/>
      <c r="CU83" s="563"/>
      <c r="CV83" s="563"/>
      <c r="CW83" s="563"/>
      <c r="CX83" s="563"/>
      <c r="CY83" s="563"/>
      <c r="CZ83" s="563"/>
      <c r="DA83" s="563"/>
      <c r="DB83" s="563"/>
      <c r="DC83" s="563"/>
      <c r="DD83" s="563"/>
      <c r="DE83" s="563"/>
      <c r="DF83" s="563"/>
      <c r="DG83" s="563"/>
      <c r="DH83" s="563"/>
      <c r="DI83" s="563"/>
      <c r="DJ83" s="563"/>
      <c r="DK83" s="563"/>
      <c r="DL83" s="563"/>
      <c r="DM83" s="563"/>
      <c r="DN83" s="563"/>
      <c r="DO83" s="563"/>
      <c r="DP83" s="563"/>
      <c r="DQ83" s="563"/>
      <c r="DR83" s="563"/>
      <c r="DS83" s="563"/>
      <c r="DT83" s="563"/>
      <c r="DU83" s="563"/>
      <c r="DV83" s="563"/>
      <c r="DW83" s="563"/>
      <c r="DX83" s="563"/>
      <c r="DY83" s="563"/>
      <c r="DZ83" s="563"/>
      <c r="EA83" s="563"/>
      <c r="EB83" s="563"/>
      <c r="EC83" s="563"/>
      <c r="ED83" s="563"/>
      <c r="EE83" s="563"/>
      <c r="EF83" s="563"/>
      <c r="EG83" s="563"/>
      <c r="EH83" s="563"/>
      <c r="EI83" s="563"/>
      <c r="EJ83" s="563"/>
      <c r="EK83" s="563"/>
      <c r="EL83" s="563"/>
      <c r="EM83" s="563"/>
      <c r="EN83" s="563"/>
      <c r="EO83" s="563"/>
      <c r="EP83" s="563"/>
      <c r="EQ83" s="563"/>
      <c r="ER83" s="563"/>
      <c r="ES83" s="563"/>
      <c r="ET83" s="563"/>
      <c r="EU83" s="563"/>
      <c r="EV83" s="563"/>
      <c r="EW83" s="563"/>
      <c r="EX83" s="563"/>
      <c r="EY83" s="563"/>
      <c r="EZ83" s="563"/>
    </row>
    <row r="84" spans="1:156" s="510" customFormat="1">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c r="CZ84" s="562"/>
      <c r="DA84" s="562"/>
      <c r="DB84" s="562"/>
      <c r="DC84" s="562"/>
      <c r="DD84" s="562"/>
      <c r="DE84" s="562"/>
      <c r="DF84" s="562"/>
      <c r="DG84" s="562"/>
      <c r="DH84" s="562"/>
      <c r="DI84" s="562"/>
      <c r="DJ84" s="562"/>
      <c r="DK84" s="562"/>
      <c r="DL84" s="562"/>
      <c r="DM84" s="562"/>
      <c r="DN84" s="562"/>
      <c r="DO84" s="562"/>
      <c r="DP84" s="562"/>
      <c r="DQ84" s="562"/>
      <c r="DR84" s="562"/>
      <c r="DS84" s="562"/>
      <c r="DT84" s="562"/>
      <c r="DU84" s="562"/>
      <c r="DV84" s="562"/>
      <c r="DW84" s="562"/>
      <c r="DX84" s="562"/>
      <c r="DY84" s="562"/>
      <c r="DZ84" s="562"/>
      <c r="EA84" s="562"/>
      <c r="EB84" s="562"/>
      <c r="EC84" s="562"/>
      <c r="ED84" s="562"/>
      <c r="EE84" s="562"/>
      <c r="EF84" s="562"/>
      <c r="EG84" s="562"/>
      <c r="EH84" s="562"/>
      <c r="EI84" s="562"/>
      <c r="EJ84" s="562"/>
      <c r="EK84" s="562"/>
      <c r="EL84" s="562"/>
      <c r="EM84" s="562"/>
      <c r="EN84" s="562"/>
      <c r="EO84" s="562"/>
      <c r="EP84" s="562"/>
      <c r="EQ84" s="562"/>
      <c r="ER84" s="562"/>
      <c r="ES84" s="562"/>
      <c r="ET84" s="562"/>
      <c r="EU84" s="562"/>
      <c r="EV84" s="562"/>
      <c r="EW84" s="562"/>
      <c r="EX84" s="562"/>
      <c r="EY84" s="562"/>
      <c r="EZ84" s="562"/>
    </row>
    <row r="85" spans="1:156" s="510" customFormat="1">
      <c r="A85" s="563"/>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3"/>
      <c r="AS85" s="563"/>
      <c r="AT85" s="563"/>
      <c r="AU85" s="563"/>
      <c r="AV85" s="563"/>
      <c r="AW85" s="563"/>
      <c r="AX85" s="563"/>
      <c r="AY85" s="563"/>
      <c r="AZ85" s="563"/>
      <c r="BA85" s="563"/>
      <c r="BB85" s="563"/>
      <c r="BC85" s="563"/>
      <c r="BD85" s="563"/>
      <c r="BE85" s="563"/>
      <c r="BF85" s="563"/>
      <c r="BG85" s="563"/>
      <c r="BH85" s="563"/>
      <c r="BI85" s="563"/>
      <c r="BJ85" s="563"/>
      <c r="BK85" s="563"/>
      <c r="BL85" s="563"/>
      <c r="BM85" s="563"/>
      <c r="BN85" s="563"/>
      <c r="BO85" s="563"/>
      <c r="BP85" s="563"/>
      <c r="BQ85" s="563"/>
      <c r="BR85" s="563"/>
      <c r="BS85" s="563"/>
      <c r="BT85" s="563"/>
      <c r="BU85" s="563"/>
      <c r="BV85" s="563"/>
      <c r="BW85" s="563"/>
      <c r="BX85" s="563"/>
      <c r="BY85" s="563"/>
      <c r="BZ85" s="563"/>
      <c r="CA85" s="563"/>
      <c r="CB85" s="563"/>
      <c r="CC85" s="563"/>
      <c r="CD85" s="563"/>
      <c r="CE85" s="563"/>
      <c r="CF85" s="563"/>
      <c r="CG85" s="563"/>
      <c r="CH85" s="563"/>
      <c r="CI85" s="563"/>
      <c r="CJ85" s="563"/>
      <c r="CK85" s="563"/>
      <c r="CL85" s="563"/>
      <c r="CM85" s="563"/>
      <c r="CN85" s="563"/>
      <c r="CO85" s="563"/>
      <c r="CP85" s="563"/>
      <c r="CQ85" s="563"/>
      <c r="CR85" s="563"/>
      <c r="CS85" s="563"/>
      <c r="CT85" s="563"/>
      <c r="CU85" s="563"/>
      <c r="CV85" s="563"/>
      <c r="CW85" s="563"/>
      <c r="CX85" s="563"/>
      <c r="CY85" s="563"/>
      <c r="CZ85" s="563"/>
      <c r="DA85" s="563"/>
      <c r="DB85" s="563"/>
      <c r="DC85" s="563"/>
      <c r="DD85" s="563"/>
      <c r="DE85" s="563"/>
      <c r="DF85" s="563"/>
      <c r="DG85" s="563"/>
      <c r="DH85" s="563"/>
      <c r="DI85" s="563"/>
      <c r="DJ85" s="563"/>
      <c r="DK85" s="563"/>
      <c r="DL85" s="563"/>
      <c r="DM85" s="563"/>
      <c r="DN85" s="563"/>
      <c r="DO85" s="563"/>
      <c r="DP85" s="563"/>
      <c r="DQ85" s="563"/>
      <c r="DR85" s="563"/>
      <c r="DS85" s="563"/>
      <c r="DT85" s="563"/>
      <c r="DU85" s="563"/>
      <c r="DV85" s="563"/>
      <c r="DW85" s="563"/>
      <c r="DX85" s="563"/>
      <c r="DY85" s="563"/>
      <c r="DZ85" s="563"/>
      <c r="EA85" s="563"/>
      <c r="EB85" s="563"/>
      <c r="EC85" s="563"/>
      <c r="ED85" s="563"/>
      <c r="EE85" s="563"/>
      <c r="EF85" s="563"/>
      <c r="EG85" s="563"/>
      <c r="EH85" s="563"/>
      <c r="EI85" s="563"/>
      <c r="EJ85" s="563"/>
      <c r="EK85" s="563"/>
      <c r="EL85" s="563"/>
      <c r="EM85" s="563"/>
      <c r="EN85" s="563"/>
      <c r="EO85" s="563"/>
      <c r="EP85" s="563"/>
      <c r="EQ85" s="563"/>
      <c r="ER85" s="563"/>
      <c r="ES85" s="563"/>
      <c r="ET85" s="563"/>
      <c r="EU85" s="563"/>
      <c r="EV85" s="563"/>
      <c r="EW85" s="563"/>
      <c r="EX85" s="563"/>
      <c r="EY85" s="563"/>
      <c r="EZ85" s="563"/>
    </row>
    <row r="86" spans="1:156" s="510" customFormat="1">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c r="CZ86" s="562"/>
      <c r="DA86" s="562"/>
      <c r="DB86" s="562"/>
      <c r="DC86" s="562"/>
      <c r="DD86" s="562"/>
      <c r="DE86" s="562"/>
      <c r="DF86" s="562"/>
      <c r="DG86" s="562"/>
      <c r="DH86" s="562"/>
      <c r="DI86" s="562"/>
      <c r="DJ86" s="562"/>
      <c r="DK86" s="562"/>
      <c r="DL86" s="562"/>
      <c r="DM86" s="562"/>
      <c r="DN86" s="562"/>
      <c r="DO86" s="562"/>
      <c r="DP86" s="562"/>
      <c r="DQ86" s="562"/>
      <c r="DR86" s="562"/>
      <c r="DS86" s="562"/>
      <c r="DT86" s="562"/>
      <c r="DU86" s="562"/>
      <c r="DV86" s="562"/>
      <c r="DW86" s="562"/>
      <c r="DX86" s="562"/>
      <c r="DY86" s="562"/>
      <c r="DZ86" s="562"/>
      <c r="EA86" s="562"/>
      <c r="EB86" s="562"/>
      <c r="EC86" s="562"/>
      <c r="ED86" s="562"/>
      <c r="EE86" s="562"/>
      <c r="EF86" s="562"/>
      <c r="EG86" s="562"/>
      <c r="EH86" s="562"/>
      <c r="EI86" s="562"/>
      <c r="EJ86" s="562"/>
      <c r="EK86" s="562"/>
      <c r="EL86" s="562"/>
      <c r="EM86" s="562"/>
      <c r="EN86" s="562"/>
      <c r="EO86" s="562"/>
      <c r="EP86" s="562"/>
      <c r="EQ86" s="562"/>
      <c r="ER86" s="562"/>
      <c r="ES86" s="562"/>
      <c r="ET86" s="562"/>
      <c r="EU86" s="562"/>
      <c r="EV86" s="562"/>
      <c r="EW86" s="562"/>
      <c r="EX86" s="562"/>
      <c r="EY86" s="562"/>
      <c r="EZ86" s="562"/>
    </row>
    <row r="87" spans="1:156" s="510" customFormat="1">
      <c r="A87" s="563"/>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c r="AG87" s="563"/>
      <c r="AH87" s="563"/>
      <c r="AI87" s="563"/>
      <c r="AJ87" s="563"/>
      <c r="AK87" s="563"/>
      <c r="AL87" s="563"/>
      <c r="AM87" s="563"/>
      <c r="AN87" s="563"/>
      <c r="AO87" s="563"/>
      <c r="AP87" s="563"/>
      <c r="AQ87" s="563"/>
      <c r="AR87" s="563"/>
      <c r="AS87" s="563"/>
      <c r="AT87" s="563"/>
      <c r="AU87" s="563"/>
      <c r="AV87" s="563"/>
      <c r="AW87" s="563"/>
      <c r="AX87" s="563"/>
      <c r="AY87" s="563"/>
      <c r="AZ87" s="563"/>
      <c r="BA87" s="563"/>
      <c r="BB87" s="563"/>
      <c r="BC87" s="563"/>
      <c r="BD87" s="563"/>
      <c r="BE87" s="563"/>
      <c r="BF87" s="563"/>
      <c r="BG87" s="563"/>
      <c r="BH87" s="563"/>
      <c r="BI87" s="563"/>
      <c r="BJ87" s="563"/>
      <c r="BK87" s="563"/>
      <c r="BL87" s="563"/>
      <c r="BM87" s="563"/>
      <c r="BN87" s="563"/>
      <c r="BO87" s="563"/>
      <c r="BP87" s="563"/>
      <c r="BQ87" s="563"/>
      <c r="BR87" s="563"/>
      <c r="BS87" s="563"/>
      <c r="BT87" s="563"/>
      <c r="BU87" s="563"/>
      <c r="BV87" s="563"/>
      <c r="BW87" s="563"/>
      <c r="BX87" s="563"/>
      <c r="BY87" s="563"/>
      <c r="BZ87" s="563"/>
      <c r="CA87" s="563"/>
      <c r="CB87" s="563"/>
      <c r="CC87" s="563"/>
      <c r="CD87" s="563"/>
      <c r="CE87" s="563"/>
      <c r="CF87" s="563"/>
      <c r="CG87" s="563"/>
      <c r="CH87" s="563"/>
      <c r="CI87" s="563"/>
      <c r="CJ87" s="563"/>
      <c r="CK87" s="563"/>
      <c r="CL87" s="563"/>
      <c r="CM87" s="563"/>
      <c r="CN87" s="563"/>
      <c r="CO87" s="563"/>
      <c r="CP87" s="563"/>
      <c r="CQ87" s="563"/>
      <c r="CR87" s="563"/>
      <c r="CS87" s="563"/>
      <c r="CT87" s="563"/>
      <c r="CU87" s="563"/>
      <c r="CV87" s="563"/>
      <c r="CW87" s="563"/>
      <c r="CX87" s="563"/>
      <c r="CY87" s="563"/>
      <c r="CZ87" s="563"/>
      <c r="DA87" s="563"/>
      <c r="DB87" s="563"/>
      <c r="DC87" s="563"/>
      <c r="DD87" s="563"/>
      <c r="DE87" s="563"/>
      <c r="DF87" s="563"/>
      <c r="DG87" s="563"/>
      <c r="DH87" s="563"/>
      <c r="DI87" s="563"/>
      <c r="DJ87" s="563"/>
      <c r="DK87" s="563"/>
      <c r="DL87" s="563"/>
      <c r="DM87" s="563"/>
      <c r="DN87" s="563"/>
      <c r="DO87" s="563"/>
      <c r="DP87" s="563"/>
      <c r="DQ87" s="563"/>
      <c r="DR87" s="563"/>
      <c r="DS87" s="563"/>
      <c r="DT87" s="563"/>
      <c r="DU87" s="563"/>
      <c r="DV87" s="563"/>
      <c r="DW87" s="563"/>
      <c r="DX87" s="563"/>
      <c r="DY87" s="563"/>
      <c r="DZ87" s="563"/>
      <c r="EA87" s="563"/>
      <c r="EB87" s="563"/>
      <c r="EC87" s="563"/>
      <c r="ED87" s="563"/>
      <c r="EE87" s="563"/>
      <c r="EF87" s="563"/>
      <c r="EG87" s="563"/>
      <c r="EH87" s="563"/>
      <c r="EI87" s="563"/>
      <c r="EJ87" s="563"/>
      <c r="EK87" s="563"/>
      <c r="EL87" s="563"/>
      <c r="EM87" s="563"/>
      <c r="EN87" s="563"/>
      <c r="EO87" s="563"/>
      <c r="EP87" s="563"/>
      <c r="EQ87" s="563"/>
      <c r="ER87" s="563"/>
      <c r="ES87" s="563"/>
      <c r="ET87" s="563"/>
      <c r="EU87" s="563"/>
      <c r="EV87" s="563"/>
      <c r="EW87" s="563"/>
      <c r="EX87" s="563"/>
      <c r="EY87" s="563"/>
      <c r="EZ87" s="563"/>
    </row>
    <row r="88" spans="1:156" s="510" customFormat="1">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562"/>
      <c r="AW88" s="562"/>
      <c r="AX88" s="562"/>
      <c r="AY88" s="562"/>
      <c r="AZ88" s="562"/>
      <c r="BA88" s="562"/>
      <c r="BB88" s="562"/>
      <c r="BC88" s="562"/>
      <c r="BD88" s="562"/>
      <c r="BE88" s="562"/>
      <c r="BF88" s="562"/>
      <c r="BG88" s="562"/>
      <c r="BH88" s="562"/>
      <c r="BI88" s="562"/>
      <c r="BJ88" s="562"/>
      <c r="BK88" s="562"/>
      <c r="BL88" s="562"/>
      <c r="BM88" s="562"/>
      <c r="BN88" s="562"/>
      <c r="BO88" s="562"/>
      <c r="BP88" s="562"/>
      <c r="BQ88" s="562"/>
      <c r="BR88" s="562"/>
      <c r="BS88" s="562"/>
      <c r="BT88" s="562"/>
      <c r="BU88" s="562"/>
      <c r="BV88" s="562"/>
      <c r="BW88" s="562"/>
      <c r="BX88" s="562"/>
      <c r="BY88" s="562"/>
      <c r="BZ88" s="562"/>
      <c r="CA88" s="562"/>
      <c r="CB88" s="562"/>
      <c r="CC88" s="562"/>
      <c r="CD88" s="562"/>
      <c r="CE88" s="562"/>
      <c r="CF88" s="562"/>
      <c r="CG88" s="562"/>
      <c r="CH88" s="562"/>
      <c r="CI88" s="562"/>
      <c r="CJ88" s="562"/>
      <c r="CK88" s="562"/>
      <c r="CL88" s="562"/>
      <c r="CM88" s="562"/>
      <c r="CN88" s="562"/>
      <c r="CO88" s="562"/>
      <c r="CP88" s="562"/>
      <c r="CQ88" s="562"/>
      <c r="CR88" s="562"/>
      <c r="CS88" s="562"/>
      <c r="CT88" s="562"/>
      <c r="CU88" s="562"/>
      <c r="CV88" s="562"/>
      <c r="CW88" s="562"/>
      <c r="CX88" s="562"/>
      <c r="CY88" s="562"/>
      <c r="CZ88" s="562"/>
      <c r="DA88" s="562"/>
      <c r="DB88" s="562"/>
      <c r="DC88" s="562"/>
      <c r="DD88" s="562"/>
      <c r="DE88" s="562"/>
      <c r="DF88" s="562"/>
      <c r="DG88" s="562"/>
      <c r="DH88" s="562"/>
      <c r="DI88" s="562"/>
      <c r="DJ88" s="562"/>
      <c r="DK88" s="562"/>
      <c r="DL88" s="562"/>
      <c r="DM88" s="562"/>
      <c r="DN88" s="562"/>
      <c r="DO88" s="562"/>
      <c r="DP88" s="562"/>
      <c r="DQ88" s="562"/>
      <c r="DR88" s="562"/>
      <c r="DS88" s="562"/>
      <c r="DT88" s="562"/>
      <c r="DU88" s="562"/>
      <c r="DV88" s="562"/>
      <c r="DW88" s="562"/>
      <c r="DX88" s="562"/>
      <c r="DY88" s="562"/>
      <c r="DZ88" s="562"/>
      <c r="EA88" s="562"/>
      <c r="EB88" s="562"/>
      <c r="EC88" s="562"/>
      <c r="ED88" s="562"/>
      <c r="EE88" s="562"/>
      <c r="EF88" s="562"/>
      <c r="EG88" s="562"/>
      <c r="EH88" s="562"/>
      <c r="EI88" s="562"/>
      <c r="EJ88" s="562"/>
      <c r="EK88" s="562"/>
      <c r="EL88" s="562"/>
      <c r="EM88" s="562"/>
      <c r="EN88" s="562"/>
      <c r="EO88" s="562"/>
      <c r="EP88" s="562"/>
      <c r="EQ88" s="562"/>
      <c r="ER88" s="562"/>
      <c r="ES88" s="562"/>
      <c r="ET88" s="562"/>
      <c r="EU88" s="562"/>
      <c r="EV88" s="562"/>
      <c r="EW88" s="562"/>
      <c r="EX88" s="562"/>
      <c r="EY88" s="562"/>
      <c r="EZ88" s="562"/>
    </row>
    <row r="89" spans="1:156" s="510" customFormat="1">
      <c r="A89" s="563"/>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3"/>
      <c r="AT89" s="563"/>
      <c r="AU89" s="563"/>
      <c r="AV89" s="563"/>
      <c r="AW89" s="563"/>
      <c r="AX89" s="563"/>
      <c r="AY89" s="563"/>
      <c r="AZ89" s="563"/>
      <c r="BA89" s="563"/>
      <c r="BB89" s="563"/>
      <c r="BC89" s="563"/>
      <c r="BD89" s="563"/>
      <c r="BE89" s="563"/>
      <c r="BF89" s="563"/>
      <c r="BG89" s="563"/>
      <c r="BH89" s="563"/>
      <c r="BI89" s="563"/>
      <c r="BJ89" s="563"/>
      <c r="BK89" s="563"/>
      <c r="BL89" s="563"/>
      <c r="BM89" s="563"/>
      <c r="BN89" s="563"/>
      <c r="BO89" s="563"/>
      <c r="BP89" s="563"/>
      <c r="BQ89" s="563"/>
      <c r="BR89" s="563"/>
      <c r="BS89" s="563"/>
      <c r="BT89" s="563"/>
      <c r="BU89" s="563"/>
      <c r="BV89" s="563"/>
      <c r="BW89" s="563"/>
      <c r="BX89" s="563"/>
      <c r="BY89" s="563"/>
      <c r="BZ89" s="563"/>
      <c r="CA89" s="563"/>
      <c r="CB89" s="563"/>
      <c r="CC89" s="563"/>
      <c r="CD89" s="563"/>
      <c r="CE89" s="563"/>
      <c r="CF89" s="563"/>
      <c r="CG89" s="563"/>
      <c r="CH89" s="563"/>
      <c r="CI89" s="563"/>
      <c r="CJ89" s="563"/>
      <c r="CK89" s="563"/>
      <c r="CL89" s="563"/>
      <c r="CM89" s="563"/>
      <c r="CN89" s="563"/>
      <c r="CO89" s="563"/>
      <c r="CP89" s="563"/>
      <c r="CQ89" s="563"/>
      <c r="CR89" s="563"/>
      <c r="CS89" s="563"/>
      <c r="CT89" s="563"/>
      <c r="CU89" s="563"/>
      <c r="CV89" s="563"/>
      <c r="CW89" s="563"/>
      <c r="CX89" s="563"/>
      <c r="CY89" s="563"/>
      <c r="CZ89" s="563"/>
      <c r="DA89" s="563"/>
      <c r="DB89" s="563"/>
      <c r="DC89" s="563"/>
      <c r="DD89" s="563"/>
      <c r="DE89" s="563"/>
      <c r="DF89" s="563"/>
      <c r="DG89" s="563"/>
      <c r="DH89" s="563"/>
      <c r="DI89" s="563"/>
      <c r="DJ89" s="563"/>
      <c r="DK89" s="563"/>
      <c r="DL89" s="563"/>
      <c r="DM89" s="563"/>
      <c r="DN89" s="563"/>
      <c r="DO89" s="563"/>
      <c r="DP89" s="563"/>
      <c r="DQ89" s="563"/>
      <c r="DR89" s="563"/>
      <c r="DS89" s="563"/>
      <c r="DT89" s="563"/>
      <c r="DU89" s="563"/>
      <c r="DV89" s="563"/>
      <c r="DW89" s="563"/>
      <c r="DX89" s="563"/>
      <c r="DY89" s="563"/>
      <c r="DZ89" s="563"/>
      <c r="EA89" s="563"/>
      <c r="EB89" s="563"/>
      <c r="EC89" s="563"/>
      <c r="ED89" s="563"/>
      <c r="EE89" s="563"/>
      <c r="EF89" s="563"/>
      <c r="EG89" s="563"/>
      <c r="EH89" s="563"/>
      <c r="EI89" s="563"/>
      <c r="EJ89" s="563"/>
      <c r="EK89" s="563"/>
      <c r="EL89" s="563"/>
      <c r="EM89" s="563"/>
      <c r="EN89" s="563"/>
      <c r="EO89" s="563"/>
      <c r="EP89" s="563"/>
      <c r="EQ89" s="563"/>
      <c r="ER89" s="563"/>
      <c r="ES89" s="563"/>
      <c r="ET89" s="563"/>
      <c r="EU89" s="563"/>
      <c r="EV89" s="563"/>
      <c r="EW89" s="563"/>
      <c r="EX89" s="563"/>
      <c r="EY89" s="563"/>
      <c r="EZ89" s="563"/>
    </row>
    <row r="90" spans="1:156" s="510" customFormat="1">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562"/>
      <c r="AW90" s="562"/>
      <c r="AX90" s="562"/>
      <c r="AY90" s="562"/>
      <c r="AZ90" s="562"/>
      <c r="BA90" s="562"/>
      <c r="BB90" s="562"/>
      <c r="BC90" s="562"/>
      <c r="BD90" s="562"/>
      <c r="BE90" s="562"/>
      <c r="BF90" s="562"/>
      <c r="BG90" s="562"/>
      <c r="BH90" s="562"/>
      <c r="BI90" s="562"/>
      <c r="BJ90" s="562"/>
      <c r="BK90" s="562"/>
      <c r="BL90" s="562"/>
      <c r="BM90" s="562"/>
      <c r="BN90" s="562"/>
      <c r="BO90" s="562"/>
      <c r="BP90" s="562"/>
      <c r="BQ90" s="562"/>
      <c r="BR90" s="562"/>
      <c r="BS90" s="562"/>
      <c r="BT90" s="562"/>
      <c r="BU90" s="562"/>
      <c r="BV90" s="562"/>
      <c r="BW90" s="562"/>
      <c r="BX90" s="562"/>
      <c r="BY90" s="562"/>
      <c r="BZ90" s="562"/>
      <c r="CA90" s="562"/>
      <c r="CB90" s="562"/>
      <c r="CC90" s="562"/>
      <c r="CD90" s="562"/>
      <c r="CE90" s="562"/>
      <c r="CF90" s="562"/>
      <c r="CG90" s="562"/>
      <c r="CH90" s="562"/>
      <c r="CI90" s="562"/>
      <c r="CJ90" s="562"/>
      <c r="CK90" s="562"/>
      <c r="CL90" s="562"/>
      <c r="CM90" s="562"/>
      <c r="CN90" s="562"/>
      <c r="CO90" s="562"/>
      <c r="CP90" s="562"/>
      <c r="CQ90" s="562"/>
      <c r="CR90" s="562"/>
      <c r="CS90" s="562"/>
      <c r="CT90" s="562"/>
      <c r="CU90" s="562"/>
      <c r="CV90" s="562"/>
      <c r="CW90" s="562"/>
      <c r="CX90" s="562"/>
      <c r="CY90" s="562"/>
      <c r="CZ90" s="562"/>
      <c r="DA90" s="562"/>
      <c r="DB90" s="562"/>
      <c r="DC90" s="562"/>
      <c r="DD90" s="562"/>
      <c r="DE90" s="562"/>
      <c r="DF90" s="562"/>
      <c r="DG90" s="562"/>
      <c r="DH90" s="562"/>
      <c r="DI90" s="562"/>
      <c r="DJ90" s="562"/>
      <c r="DK90" s="562"/>
      <c r="DL90" s="562"/>
      <c r="DM90" s="562"/>
      <c r="DN90" s="562"/>
      <c r="DO90" s="562"/>
      <c r="DP90" s="562"/>
      <c r="DQ90" s="562"/>
      <c r="DR90" s="562"/>
      <c r="DS90" s="562"/>
      <c r="DT90" s="562"/>
      <c r="DU90" s="562"/>
      <c r="DV90" s="562"/>
      <c r="DW90" s="562"/>
      <c r="DX90" s="562"/>
      <c r="DY90" s="562"/>
      <c r="DZ90" s="562"/>
      <c r="EA90" s="562"/>
      <c r="EB90" s="562"/>
      <c r="EC90" s="562"/>
      <c r="ED90" s="562"/>
      <c r="EE90" s="562"/>
      <c r="EF90" s="562"/>
      <c r="EG90" s="562"/>
      <c r="EH90" s="562"/>
      <c r="EI90" s="562"/>
      <c r="EJ90" s="562"/>
      <c r="EK90" s="562"/>
      <c r="EL90" s="562"/>
      <c r="EM90" s="562"/>
      <c r="EN90" s="562"/>
      <c r="EO90" s="562"/>
      <c r="EP90" s="562"/>
      <c r="EQ90" s="562"/>
      <c r="ER90" s="562"/>
      <c r="ES90" s="562"/>
      <c r="ET90" s="562"/>
      <c r="EU90" s="562"/>
      <c r="EV90" s="562"/>
      <c r="EW90" s="562"/>
      <c r="EX90" s="562"/>
      <c r="EY90" s="562"/>
      <c r="EZ90" s="562"/>
    </row>
    <row r="91" spans="1:156" s="510" customFormat="1">
      <c r="A91" s="563"/>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3"/>
      <c r="AS91" s="563"/>
      <c r="AT91" s="563"/>
      <c r="AU91" s="563"/>
      <c r="AV91" s="563"/>
      <c r="AW91" s="563"/>
      <c r="AX91" s="563"/>
      <c r="AY91" s="563"/>
      <c r="AZ91" s="563"/>
      <c r="BA91" s="563"/>
      <c r="BB91" s="563"/>
      <c r="BC91" s="563"/>
      <c r="BD91" s="563"/>
      <c r="BE91" s="563"/>
      <c r="BF91" s="563"/>
      <c r="BG91" s="563"/>
      <c r="BH91" s="563"/>
      <c r="BI91" s="563"/>
      <c r="BJ91" s="563"/>
      <c r="BK91" s="563"/>
      <c r="BL91" s="563"/>
      <c r="BM91" s="563"/>
      <c r="BN91" s="563"/>
      <c r="BO91" s="563"/>
      <c r="BP91" s="563"/>
      <c r="BQ91" s="563"/>
      <c r="BR91" s="563"/>
      <c r="BS91" s="563"/>
      <c r="BT91" s="563"/>
      <c r="BU91" s="563"/>
      <c r="BV91" s="563"/>
      <c r="BW91" s="563"/>
      <c r="BX91" s="563"/>
      <c r="BY91" s="563"/>
      <c r="BZ91" s="563"/>
      <c r="CA91" s="563"/>
      <c r="CB91" s="563"/>
      <c r="CC91" s="563"/>
      <c r="CD91" s="563"/>
      <c r="CE91" s="563"/>
      <c r="CF91" s="563"/>
      <c r="CG91" s="563"/>
      <c r="CH91" s="563"/>
      <c r="CI91" s="563"/>
      <c r="CJ91" s="563"/>
      <c r="CK91" s="563"/>
      <c r="CL91" s="563"/>
      <c r="CM91" s="563"/>
      <c r="CN91" s="563"/>
      <c r="CO91" s="563"/>
      <c r="CP91" s="563"/>
      <c r="CQ91" s="563"/>
      <c r="CR91" s="563"/>
      <c r="CS91" s="563"/>
      <c r="CT91" s="563"/>
      <c r="CU91" s="563"/>
      <c r="CV91" s="563"/>
      <c r="CW91" s="563"/>
      <c r="CX91" s="563"/>
      <c r="CY91" s="563"/>
      <c r="CZ91" s="563"/>
      <c r="DA91" s="563"/>
      <c r="DB91" s="563"/>
      <c r="DC91" s="563"/>
      <c r="DD91" s="563"/>
      <c r="DE91" s="563"/>
      <c r="DF91" s="563"/>
      <c r="DG91" s="563"/>
      <c r="DH91" s="563"/>
      <c r="DI91" s="563"/>
      <c r="DJ91" s="563"/>
      <c r="DK91" s="563"/>
      <c r="DL91" s="563"/>
      <c r="DM91" s="563"/>
      <c r="DN91" s="563"/>
      <c r="DO91" s="563"/>
      <c r="DP91" s="563"/>
      <c r="DQ91" s="563"/>
      <c r="DR91" s="563"/>
      <c r="DS91" s="563"/>
      <c r="DT91" s="563"/>
      <c r="DU91" s="563"/>
      <c r="DV91" s="563"/>
      <c r="DW91" s="563"/>
      <c r="DX91" s="563"/>
      <c r="DY91" s="563"/>
      <c r="DZ91" s="563"/>
      <c r="EA91" s="563"/>
      <c r="EB91" s="563"/>
      <c r="EC91" s="563"/>
      <c r="ED91" s="563"/>
      <c r="EE91" s="563"/>
      <c r="EF91" s="563"/>
      <c r="EG91" s="563"/>
      <c r="EH91" s="563"/>
      <c r="EI91" s="563"/>
      <c r="EJ91" s="563"/>
      <c r="EK91" s="563"/>
      <c r="EL91" s="563"/>
      <c r="EM91" s="563"/>
      <c r="EN91" s="563"/>
      <c r="EO91" s="563"/>
      <c r="EP91" s="563"/>
      <c r="EQ91" s="563"/>
      <c r="ER91" s="563"/>
      <c r="ES91" s="563"/>
      <c r="ET91" s="563"/>
      <c r="EU91" s="563"/>
      <c r="EV91" s="563"/>
      <c r="EW91" s="563"/>
      <c r="EX91" s="563"/>
      <c r="EY91" s="563"/>
      <c r="EZ91" s="563"/>
    </row>
    <row r="92" spans="1:156" s="510" customFormat="1">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c r="AB92" s="562"/>
      <c r="AC92" s="562"/>
      <c r="AD92" s="562"/>
      <c r="AE92" s="562"/>
      <c r="AF92" s="562"/>
      <c r="AG92" s="562"/>
      <c r="AH92" s="562"/>
      <c r="AI92" s="562"/>
      <c r="AJ92" s="562"/>
      <c r="AK92" s="562"/>
      <c r="AL92" s="562"/>
      <c r="AM92" s="562"/>
      <c r="AN92" s="562"/>
      <c r="AO92" s="562"/>
      <c r="AP92" s="562"/>
      <c r="AQ92" s="562"/>
      <c r="AR92" s="562"/>
      <c r="AS92" s="562"/>
      <c r="AT92" s="562"/>
      <c r="AU92" s="562"/>
      <c r="AV92" s="562"/>
      <c r="AW92" s="562"/>
      <c r="AX92" s="562"/>
      <c r="AY92" s="562"/>
      <c r="AZ92" s="562"/>
      <c r="BA92" s="562"/>
      <c r="BB92" s="562"/>
      <c r="BC92" s="562"/>
      <c r="BD92" s="562"/>
      <c r="BE92" s="562"/>
      <c r="BF92" s="562"/>
      <c r="BG92" s="562"/>
      <c r="BH92" s="562"/>
      <c r="BI92" s="562"/>
      <c r="BJ92" s="562"/>
      <c r="BK92" s="562"/>
      <c r="BL92" s="562"/>
      <c r="BM92" s="562"/>
      <c r="BN92" s="562"/>
      <c r="BO92" s="562"/>
      <c r="BP92" s="562"/>
      <c r="BQ92" s="562"/>
      <c r="BR92" s="562"/>
      <c r="BS92" s="562"/>
      <c r="BT92" s="562"/>
      <c r="BU92" s="562"/>
      <c r="BV92" s="562"/>
      <c r="BW92" s="562"/>
      <c r="BX92" s="562"/>
      <c r="BY92" s="562"/>
      <c r="BZ92" s="562"/>
      <c r="CA92" s="562"/>
      <c r="CB92" s="562"/>
      <c r="CC92" s="562"/>
      <c r="CD92" s="562"/>
      <c r="CE92" s="562"/>
      <c r="CF92" s="562"/>
      <c r="CG92" s="562"/>
      <c r="CH92" s="562"/>
      <c r="CI92" s="562"/>
      <c r="CJ92" s="562"/>
      <c r="CK92" s="562"/>
      <c r="CL92" s="562"/>
      <c r="CM92" s="562"/>
      <c r="CN92" s="562"/>
      <c r="CO92" s="562"/>
      <c r="CP92" s="562"/>
      <c r="CQ92" s="562"/>
      <c r="CR92" s="562"/>
      <c r="CS92" s="562"/>
      <c r="CT92" s="562"/>
      <c r="CU92" s="562"/>
      <c r="CV92" s="562"/>
      <c r="CW92" s="562"/>
      <c r="CX92" s="562"/>
      <c r="CY92" s="562"/>
      <c r="CZ92" s="562"/>
      <c r="DA92" s="562"/>
      <c r="DB92" s="562"/>
      <c r="DC92" s="562"/>
      <c r="DD92" s="562"/>
      <c r="DE92" s="562"/>
      <c r="DF92" s="562"/>
      <c r="DG92" s="562"/>
      <c r="DH92" s="562"/>
      <c r="DI92" s="562"/>
      <c r="DJ92" s="562"/>
      <c r="DK92" s="562"/>
      <c r="DL92" s="562"/>
      <c r="DM92" s="562"/>
      <c r="DN92" s="562"/>
      <c r="DO92" s="562"/>
      <c r="DP92" s="562"/>
      <c r="DQ92" s="562"/>
      <c r="DR92" s="562"/>
      <c r="DS92" s="562"/>
      <c r="DT92" s="562"/>
      <c r="DU92" s="562"/>
      <c r="DV92" s="562"/>
      <c r="DW92" s="562"/>
      <c r="DX92" s="562"/>
      <c r="DY92" s="562"/>
      <c r="DZ92" s="562"/>
      <c r="EA92" s="562"/>
      <c r="EB92" s="562"/>
      <c r="EC92" s="562"/>
      <c r="ED92" s="562"/>
      <c r="EE92" s="562"/>
      <c r="EF92" s="562"/>
      <c r="EG92" s="562"/>
      <c r="EH92" s="562"/>
      <c r="EI92" s="562"/>
      <c r="EJ92" s="562"/>
      <c r="EK92" s="562"/>
      <c r="EL92" s="562"/>
      <c r="EM92" s="562"/>
      <c r="EN92" s="562"/>
      <c r="EO92" s="562"/>
      <c r="EP92" s="562"/>
      <c r="EQ92" s="562"/>
      <c r="ER92" s="562"/>
      <c r="ES92" s="562"/>
      <c r="ET92" s="562"/>
      <c r="EU92" s="562"/>
      <c r="EV92" s="562"/>
      <c r="EW92" s="562"/>
      <c r="EX92" s="562"/>
      <c r="EY92" s="562"/>
      <c r="EZ92" s="562"/>
    </row>
    <row r="93" spans="1:156" s="510" customFormat="1">
      <c r="A93" s="563"/>
      <c r="B93" s="563"/>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E93" s="563"/>
      <c r="AF93" s="563"/>
      <c r="AG93" s="563"/>
      <c r="AH93" s="563"/>
      <c r="AI93" s="563"/>
      <c r="AJ93" s="563"/>
      <c r="AK93" s="563"/>
      <c r="AL93" s="563"/>
      <c r="AM93" s="563"/>
      <c r="AN93" s="563"/>
      <c r="AO93" s="563"/>
      <c r="AP93" s="563"/>
      <c r="AQ93" s="563"/>
      <c r="AR93" s="563"/>
      <c r="AS93" s="563"/>
      <c r="AT93" s="563"/>
      <c r="AU93" s="563"/>
      <c r="AV93" s="563"/>
      <c r="AW93" s="563"/>
      <c r="AX93" s="563"/>
      <c r="AY93" s="563"/>
      <c r="AZ93" s="563"/>
      <c r="BA93" s="563"/>
      <c r="BB93" s="563"/>
      <c r="BC93" s="563"/>
      <c r="BD93" s="563"/>
      <c r="BE93" s="563"/>
      <c r="BF93" s="563"/>
      <c r="BG93" s="563"/>
      <c r="BH93" s="563"/>
      <c r="BI93" s="563"/>
      <c r="BJ93" s="563"/>
      <c r="BK93" s="563"/>
      <c r="BL93" s="563"/>
      <c r="BM93" s="563"/>
      <c r="BN93" s="563"/>
      <c r="BO93" s="563"/>
      <c r="BP93" s="563"/>
      <c r="BQ93" s="563"/>
      <c r="BR93" s="563"/>
      <c r="BS93" s="563"/>
      <c r="BT93" s="563"/>
      <c r="BU93" s="563"/>
      <c r="BV93" s="563"/>
      <c r="BW93" s="563"/>
      <c r="BX93" s="563"/>
      <c r="BY93" s="563"/>
      <c r="BZ93" s="563"/>
      <c r="CA93" s="563"/>
      <c r="CB93" s="563"/>
      <c r="CC93" s="563"/>
      <c r="CD93" s="563"/>
      <c r="CE93" s="563"/>
      <c r="CF93" s="563"/>
      <c r="CG93" s="563"/>
      <c r="CH93" s="563"/>
      <c r="CI93" s="563"/>
      <c r="CJ93" s="563"/>
      <c r="CK93" s="563"/>
      <c r="CL93" s="563"/>
      <c r="CM93" s="563"/>
      <c r="CN93" s="563"/>
      <c r="CO93" s="563"/>
      <c r="CP93" s="563"/>
      <c r="CQ93" s="563"/>
      <c r="CR93" s="563"/>
      <c r="CS93" s="563"/>
      <c r="CT93" s="563"/>
      <c r="CU93" s="563"/>
      <c r="CV93" s="563"/>
      <c r="CW93" s="563"/>
      <c r="CX93" s="563"/>
      <c r="CY93" s="563"/>
      <c r="CZ93" s="563"/>
      <c r="DA93" s="563"/>
      <c r="DB93" s="563"/>
      <c r="DC93" s="563"/>
      <c r="DD93" s="563"/>
      <c r="DE93" s="563"/>
      <c r="DF93" s="563"/>
      <c r="DG93" s="563"/>
      <c r="DH93" s="563"/>
      <c r="DI93" s="563"/>
      <c r="DJ93" s="563"/>
      <c r="DK93" s="563"/>
      <c r="DL93" s="563"/>
      <c r="DM93" s="563"/>
      <c r="DN93" s="563"/>
      <c r="DO93" s="563"/>
      <c r="DP93" s="563"/>
      <c r="DQ93" s="563"/>
      <c r="DR93" s="563"/>
      <c r="DS93" s="563"/>
      <c r="DT93" s="563"/>
      <c r="DU93" s="563"/>
      <c r="DV93" s="563"/>
      <c r="DW93" s="563"/>
      <c r="DX93" s="563"/>
      <c r="DY93" s="563"/>
      <c r="DZ93" s="563"/>
      <c r="EA93" s="563"/>
      <c r="EB93" s="563"/>
      <c r="EC93" s="563"/>
      <c r="ED93" s="563"/>
      <c r="EE93" s="563"/>
      <c r="EF93" s="563"/>
      <c r="EG93" s="563"/>
      <c r="EH93" s="563"/>
      <c r="EI93" s="563"/>
      <c r="EJ93" s="563"/>
      <c r="EK93" s="563"/>
      <c r="EL93" s="563"/>
      <c r="EM93" s="563"/>
      <c r="EN93" s="563"/>
      <c r="EO93" s="563"/>
      <c r="EP93" s="563"/>
      <c r="EQ93" s="563"/>
      <c r="ER93" s="563"/>
      <c r="ES93" s="563"/>
      <c r="ET93" s="563"/>
      <c r="EU93" s="563"/>
      <c r="EV93" s="563"/>
      <c r="EW93" s="563"/>
      <c r="EX93" s="563"/>
      <c r="EY93" s="563"/>
      <c r="EZ93" s="563"/>
    </row>
    <row r="94" spans="1:156" s="510" customFormat="1">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c r="AB94" s="562"/>
      <c r="AC94" s="562"/>
      <c r="AD94" s="562"/>
      <c r="AE94" s="562"/>
      <c r="AF94" s="562"/>
      <c r="AG94" s="562"/>
      <c r="AH94" s="562"/>
      <c r="AI94" s="562"/>
      <c r="AJ94" s="562"/>
      <c r="AK94" s="562"/>
      <c r="AL94" s="562"/>
      <c r="AM94" s="562"/>
      <c r="AN94" s="562"/>
      <c r="AO94" s="562"/>
      <c r="AP94" s="562"/>
      <c r="AQ94" s="562"/>
      <c r="AR94" s="562"/>
      <c r="AS94" s="562"/>
      <c r="AT94" s="562"/>
      <c r="AU94" s="562"/>
      <c r="AV94" s="562"/>
      <c r="AW94" s="562"/>
      <c r="AX94" s="562"/>
      <c r="AY94" s="562"/>
      <c r="AZ94" s="562"/>
      <c r="BA94" s="562"/>
      <c r="BB94" s="562"/>
      <c r="BC94" s="562"/>
      <c r="BD94" s="562"/>
      <c r="BE94" s="562"/>
      <c r="BF94" s="562"/>
      <c r="BG94" s="562"/>
      <c r="BH94" s="562"/>
      <c r="BI94" s="562"/>
      <c r="BJ94" s="562"/>
      <c r="BK94" s="562"/>
      <c r="BL94" s="562"/>
      <c r="BM94" s="562"/>
      <c r="BN94" s="562"/>
      <c r="BO94" s="562"/>
      <c r="BP94" s="562"/>
      <c r="BQ94" s="562"/>
      <c r="BR94" s="562"/>
      <c r="BS94" s="562"/>
      <c r="BT94" s="562"/>
      <c r="BU94" s="562"/>
      <c r="BV94" s="562"/>
      <c r="BW94" s="562"/>
      <c r="BX94" s="562"/>
      <c r="BY94" s="562"/>
      <c r="BZ94" s="562"/>
      <c r="CA94" s="562"/>
      <c r="CB94" s="562"/>
      <c r="CC94" s="562"/>
      <c r="CD94" s="562"/>
      <c r="CE94" s="562"/>
      <c r="CF94" s="562"/>
      <c r="CG94" s="562"/>
      <c r="CH94" s="562"/>
      <c r="CI94" s="562"/>
      <c r="CJ94" s="562"/>
      <c r="CK94" s="562"/>
      <c r="CL94" s="562"/>
      <c r="CM94" s="562"/>
      <c r="CN94" s="562"/>
      <c r="CO94" s="562"/>
      <c r="CP94" s="562"/>
      <c r="CQ94" s="562"/>
      <c r="CR94" s="562"/>
      <c r="CS94" s="562"/>
      <c r="CT94" s="562"/>
      <c r="CU94" s="562"/>
      <c r="CV94" s="562"/>
      <c r="CW94" s="562"/>
      <c r="CX94" s="562"/>
      <c r="CY94" s="562"/>
      <c r="CZ94" s="562"/>
      <c r="DA94" s="562"/>
      <c r="DB94" s="562"/>
      <c r="DC94" s="562"/>
      <c r="DD94" s="562"/>
      <c r="DE94" s="562"/>
      <c r="DF94" s="562"/>
      <c r="DG94" s="562"/>
      <c r="DH94" s="562"/>
      <c r="DI94" s="562"/>
      <c r="DJ94" s="562"/>
      <c r="DK94" s="562"/>
      <c r="DL94" s="562"/>
      <c r="DM94" s="562"/>
      <c r="DN94" s="562"/>
      <c r="DO94" s="562"/>
      <c r="DP94" s="562"/>
      <c r="DQ94" s="562"/>
      <c r="DR94" s="562"/>
      <c r="DS94" s="562"/>
      <c r="DT94" s="562"/>
      <c r="DU94" s="562"/>
      <c r="DV94" s="562"/>
      <c r="DW94" s="562"/>
      <c r="DX94" s="562"/>
      <c r="DY94" s="562"/>
      <c r="DZ94" s="562"/>
      <c r="EA94" s="562"/>
      <c r="EB94" s="562"/>
      <c r="EC94" s="562"/>
      <c r="ED94" s="562"/>
      <c r="EE94" s="562"/>
      <c r="EF94" s="562"/>
      <c r="EG94" s="562"/>
      <c r="EH94" s="562"/>
      <c r="EI94" s="562"/>
      <c r="EJ94" s="562"/>
      <c r="EK94" s="562"/>
      <c r="EL94" s="562"/>
      <c r="EM94" s="562"/>
      <c r="EN94" s="562"/>
      <c r="EO94" s="562"/>
      <c r="EP94" s="562"/>
      <c r="EQ94" s="562"/>
      <c r="ER94" s="562"/>
      <c r="ES94" s="562"/>
      <c r="ET94" s="562"/>
      <c r="EU94" s="562"/>
      <c r="EV94" s="562"/>
      <c r="EW94" s="562"/>
      <c r="EX94" s="562"/>
      <c r="EY94" s="562"/>
      <c r="EZ94" s="562"/>
    </row>
    <row r="95" spans="1:156" s="510" customFormat="1">
      <c r="A95" s="563"/>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c r="AG95" s="563"/>
      <c r="AH95" s="563"/>
      <c r="AI95" s="563"/>
      <c r="AJ95" s="563"/>
      <c r="AK95" s="563"/>
      <c r="AL95" s="563"/>
      <c r="AM95" s="563"/>
      <c r="AN95" s="563"/>
      <c r="AO95" s="563"/>
      <c r="AP95" s="563"/>
      <c r="AQ95" s="563"/>
      <c r="AR95" s="563"/>
      <c r="AS95" s="563"/>
      <c r="AT95" s="563"/>
      <c r="AU95" s="563"/>
      <c r="AV95" s="563"/>
      <c r="AW95" s="563"/>
      <c r="AX95" s="563"/>
      <c r="AY95" s="563"/>
      <c r="AZ95" s="563"/>
      <c r="BA95" s="563"/>
      <c r="BB95" s="563"/>
      <c r="BC95" s="563"/>
      <c r="BD95" s="563"/>
      <c r="BE95" s="563"/>
      <c r="BF95" s="563"/>
      <c r="BG95" s="563"/>
      <c r="BH95" s="563"/>
      <c r="BI95" s="563"/>
      <c r="BJ95" s="563"/>
      <c r="BK95" s="563"/>
      <c r="BL95" s="563"/>
      <c r="BM95" s="563"/>
      <c r="BN95" s="563"/>
      <c r="BO95" s="563"/>
      <c r="BP95" s="563"/>
      <c r="BQ95" s="563"/>
      <c r="BR95" s="563"/>
      <c r="BS95" s="563"/>
      <c r="BT95" s="563"/>
      <c r="BU95" s="563"/>
      <c r="BV95" s="563"/>
      <c r="BW95" s="563"/>
      <c r="BX95" s="563"/>
      <c r="BY95" s="563"/>
      <c r="BZ95" s="563"/>
      <c r="CA95" s="563"/>
      <c r="CB95" s="563"/>
      <c r="CC95" s="563"/>
      <c r="CD95" s="563"/>
      <c r="CE95" s="563"/>
      <c r="CF95" s="563"/>
      <c r="CG95" s="563"/>
      <c r="CH95" s="563"/>
      <c r="CI95" s="563"/>
      <c r="CJ95" s="563"/>
      <c r="CK95" s="563"/>
      <c r="CL95" s="563"/>
      <c r="CM95" s="563"/>
      <c r="CN95" s="563"/>
      <c r="CO95" s="563"/>
      <c r="CP95" s="563"/>
      <c r="CQ95" s="563"/>
      <c r="CR95" s="563"/>
      <c r="CS95" s="563"/>
      <c r="CT95" s="563"/>
      <c r="CU95" s="563"/>
      <c r="CV95" s="563"/>
      <c r="CW95" s="563"/>
      <c r="CX95" s="563"/>
      <c r="CY95" s="563"/>
      <c r="CZ95" s="563"/>
      <c r="DA95" s="563"/>
      <c r="DB95" s="563"/>
      <c r="DC95" s="563"/>
      <c r="DD95" s="563"/>
      <c r="DE95" s="563"/>
      <c r="DF95" s="563"/>
      <c r="DG95" s="563"/>
      <c r="DH95" s="563"/>
      <c r="DI95" s="563"/>
      <c r="DJ95" s="563"/>
      <c r="DK95" s="563"/>
      <c r="DL95" s="563"/>
      <c r="DM95" s="563"/>
      <c r="DN95" s="563"/>
      <c r="DO95" s="563"/>
      <c r="DP95" s="563"/>
      <c r="DQ95" s="563"/>
      <c r="DR95" s="563"/>
      <c r="DS95" s="563"/>
      <c r="DT95" s="563"/>
      <c r="DU95" s="563"/>
      <c r="DV95" s="563"/>
      <c r="DW95" s="563"/>
      <c r="DX95" s="563"/>
      <c r="DY95" s="563"/>
      <c r="DZ95" s="563"/>
      <c r="EA95" s="563"/>
      <c r="EB95" s="563"/>
      <c r="EC95" s="563"/>
      <c r="ED95" s="563"/>
      <c r="EE95" s="563"/>
      <c r="EF95" s="563"/>
      <c r="EG95" s="563"/>
      <c r="EH95" s="563"/>
      <c r="EI95" s="563"/>
      <c r="EJ95" s="563"/>
      <c r="EK95" s="563"/>
      <c r="EL95" s="563"/>
      <c r="EM95" s="563"/>
      <c r="EN95" s="563"/>
      <c r="EO95" s="563"/>
      <c r="EP95" s="563"/>
      <c r="EQ95" s="563"/>
      <c r="ER95" s="563"/>
      <c r="ES95" s="563"/>
      <c r="ET95" s="563"/>
      <c r="EU95" s="563"/>
      <c r="EV95" s="563"/>
      <c r="EW95" s="563"/>
      <c r="EX95" s="563"/>
      <c r="EY95" s="563"/>
      <c r="EZ95" s="563"/>
    </row>
    <row r="96" spans="1:156" s="510" customFormat="1">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c r="AB96" s="562"/>
      <c r="AC96" s="562"/>
      <c r="AD96" s="562"/>
      <c r="AE96" s="562"/>
      <c r="AF96" s="562"/>
      <c r="AG96" s="562"/>
      <c r="AH96" s="562"/>
      <c r="AI96" s="562"/>
      <c r="AJ96" s="562"/>
      <c r="AK96" s="562"/>
      <c r="AL96" s="562"/>
      <c r="AM96" s="562"/>
      <c r="AN96" s="562"/>
      <c r="AO96" s="562"/>
      <c r="AP96" s="562"/>
      <c r="AQ96" s="562"/>
      <c r="AR96" s="562"/>
      <c r="AS96" s="562"/>
      <c r="AT96" s="562"/>
      <c r="AU96" s="562"/>
      <c r="AV96" s="562"/>
      <c r="AW96" s="562"/>
      <c r="AX96" s="562"/>
      <c r="AY96" s="562"/>
      <c r="AZ96" s="562"/>
      <c r="BA96" s="562"/>
      <c r="BB96" s="562"/>
      <c r="BC96" s="562"/>
      <c r="BD96" s="562"/>
      <c r="BE96" s="562"/>
      <c r="BF96" s="562"/>
      <c r="BG96" s="562"/>
      <c r="BH96" s="562"/>
      <c r="BI96" s="562"/>
      <c r="BJ96" s="562"/>
      <c r="BK96" s="562"/>
      <c r="BL96" s="562"/>
      <c r="BM96" s="562"/>
      <c r="BN96" s="562"/>
      <c r="BO96" s="562"/>
      <c r="BP96" s="562"/>
      <c r="BQ96" s="562"/>
      <c r="BR96" s="562"/>
      <c r="BS96" s="562"/>
      <c r="BT96" s="562"/>
      <c r="BU96" s="562"/>
      <c r="BV96" s="562"/>
      <c r="BW96" s="562"/>
      <c r="BX96" s="562"/>
      <c r="BY96" s="562"/>
      <c r="BZ96" s="562"/>
      <c r="CA96" s="562"/>
      <c r="CB96" s="562"/>
      <c r="CC96" s="562"/>
      <c r="CD96" s="562"/>
      <c r="CE96" s="562"/>
      <c r="CF96" s="562"/>
      <c r="CG96" s="562"/>
      <c r="CH96" s="562"/>
      <c r="CI96" s="562"/>
      <c r="CJ96" s="562"/>
      <c r="CK96" s="562"/>
      <c r="CL96" s="562"/>
      <c r="CM96" s="562"/>
      <c r="CN96" s="562"/>
      <c r="CO96" s="562"/>
      <c r="CP96" s="562"/>
      <c r="CQ96" s="562"/>
      <c r="CR96" s="562"/>
      <c r="CS96" s="562"/>
      <c r="CT96" s="562"/>
      <c r="CU96" s="562"/>
      <c r="CV96" s="562"/>
      <c r="CW96" s="562"/>
      <c r="CX96" s="562"/>
      <c r="CY96" s="562"/>
      <c r="CZ96" s="562"/>
      <c r="DA96" s="562"/>
      <c r="DB96" s="562"/>
      <c r="DC96" s="562"/>
      <c r="DD96" s="562"/>
      <c r="DE96" s="562"/>
      <c r="DF96" s="562"/>
      <c r="DG96" s="562"/>
      <c r="DH96" s="562"/>
      <c r="DI96" s="562"/>
      <c r="DJ96" s="562"/>
      <c r="DK96" s="562"/>
      <c r="DL96" s="562"/>
      <c r="DM96" s="562"/>
      <c r="DN96" s="562"/>
      <c r="DO96" s="562"/>
      <c r="DP96" s="562"/>
      <c r="DQ96" s="562"/>
      <c r="DR96" s="562"/>
      <c r="DS96" s="562"/>
      <c r="DT96" s="562"/>
      <c r="DU96" s="562"/>
      <c r="DV96" s="562"/>
      <c r="DW96" s="562"/>
      <c r="DX96" s="562"/>
      <c r="DY96" s="562"/>
      <c r="DZ96" s="562"/>
      <c r="EA96" s="562"/>
      <c r="EB96" s="562"/>
      <c r="EC96" s="562"/>
      <c r="ED96" s="562"/>
      <c r="EE96" s="562"/>
      <c r="EF96" s="562"/>
      <c r="EG96" s="562"/>
      <c r="EH96" s="562"/>
      <c r="EI96" s="562"/>
      <c r="EJ96" s="562"/>
      <c r="EK96" s="562"/>
      <c r="EL96" s="562"/>
      <c r="EM96" s="562"/>
      <c r="EN96" s="562"/>
      <c r="EO96" s="562"/>
      <c r="EP96" s="562"/>
      <c r="EQ96" s="562"/>
      <c r="ER96" s="562"/>
      <c r="ES96" s="562"/>
      <c r="ET96" s="562"/>
      <c r="EU96" s="562"/>
      <c r="EV96" s="562"/>
      <c r="EW96" s="562"/>
      <c r="EX96" s="562"/>
      <c r="EY96" s="562"/>
      <c r="EZ96" s="562"/>
    </row>
    <row r="97" spans="1:156" s="510" customFormat="1">
      <c r="A97" s="563"/>
      <c r="B97" s="563"/>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c r="AG97" s="563"/>
      <c r="AH97" s="563"/>
      <c r="AI97" s="563"/>
      <c r="AJ97" s="563"/>
      <c r="AK97" s="563"/>
      <c r="AL97" s="563"/>
      <c r="AM97" s="563"/>
      <c r="AN97" s="563"/>
      <c r="AO97" s="563"/>
      <c r="AP97" s="563"/>
      <c r="AQ97" s="563"/>
      <c r="AR97" s="563"/>
      <c r="AS97" s="563"/>
      <c r="AT97" s="563"/>
      <c r="AU97" s="563"/>
      <c r="AV97" s="563"/>
      <c r="AW97" s="563"/>
      <c r="AX97" s="563"/>
      <c r="AY97" s="563"/>
      <c r="AZ97" s="563"/>
      <c r="BA97" s="563"/>
      <c r="BB97" s="563"/>
      <c r="BC97" s="563"/>
      <c r="BD97" s="563"/>
      <c r="BE97" s="563"/>
      <c r="BF97" s="563"/>
      <c r="BG97" s="563"/>
      <c r="BH97" s="563"/>
      <c r="BI97" s="563"/>
      <c r="BJ97" s="563"/>
      <c r="BK97" s="563"/>
      <c r="BL97" s="563"/>
      <c r="BM97" s="563"/>
      <c r="BN97" s="563"/>
      <c r="BO97" s="563"/>
      <c r="BP97" s="563"/>
      <c r="BQ97" s="563"/>
      <c r="BR97" s="563"/>
      <c r="BS97" s="563"/>
      <c r="BT97" s="563"/>
      <c r="BU97" s="563"/>
      <c r="BV97" s="563"/>
      <c r="BW97" s="563"/>
      <c r="BX97" s="563"/>
      <c r="BY97" s="563"/>
      <c r="BZ97" s="563"/>
      <c r="CA97" s="563"/>
      <c r="CB97" s="563"/>
      <c r="CC97" s="563"/>
      <c r="CD97" s="563"/>
      <c r="CE97" s="563"/>
      <c r="CF97" s="563"/>
      <c r="CG97" s="563"/>
      <c r="CH97" s="563"/>
      <c r="CI97" s="563"/>
      <c r="CJ97" s="563"/>
      <c r="CK97" s="563"/>
      <c r="CL97" s="563"/>
      <c r="CM97" s="563"/>
      <c r="CN97" s="563"/>
      <c r="CO97" s="563"/>
      <c r="CP97" s="563"/>
      <c r="CQ97" s="563"/>
      <c r="CR97" s="563"/>
      <c r="CS97" s="563"/>
      <c r="CT97" s="563"/>
      <c r="CU97" s="563"/>
      <c r="CV97" s="563"/>
      <c r="CW97" s="563"/>
      <c r="CX97" s="563"/>
      <c r="CY97" s="563"/>
      <c r="CZ97" s="563"/>
      <c r="DA97" s="563"/>
      <c r="DB97" s="563"/>
      <c r="DC97" s="563"/>
      <c r="DD97" s="563"/>
      <c r="DE97" s="563"/>
      <c r="DF97" s="563"/>
      <c r="DG97" s="563"/>
      <c r="DH97" s="563"/>
      <c r="DI97" s="563"/>
      <c r="DJ97" s="563"/>
      <c r="DK97" s="563"/>
      <c r="DL97" s="563"/>
      <c r="DM97" s="563"/>
      <c r="DN97" s="563"/>
      <c r="DO97" s="563"/>
      <c r="DP97" s="563"/>
      <c r="DQ97" s="563"/>
      <c r="DR97" s="563"/>
      <c r="DS97" s="563"/>
      <c r="DT97" s="563"/>
      <c r="DU97" s="563"/>
      <c r="DV97" s="563"/>
      <c r="DW97" s="563"/>
      <c r="DX97" s="563"/>
      <c r="DY97" s="563"/>
      <c r="DZ97" s="563"/>
      <c r="EA97" s="563"/>
      <c r="EB97" s="563"/>
      <c r="EC97" s="563"/>
      <c r="ED97" s="563"/>
      <c r="EE97" s="563"/>
      <c r="EF97" s="563"/>
      <c r="EG97" s="563"/>
      <c r="EH97" s="563"/>
      <c r="EI97" s="563"/>
      <c r="EJ97" s="563"/>
      <c r="EK97" s="563"/>
      <c r="EL97" s="563"/>
      <c r="EM97" s="563"/>
      <c r="EN97" s="563"/>
      <c r="EO97" s="563"/>
      <c r="EP97" s="563"/>
      <c r="EQ97" s="563"/>
      <c r="ER97" s="563"/>
      <c r="ES97" s="563"/>
      <c r="ET97" s="563"/>
      <c r="EU97" s="563"/>
      <c r="EV97" s="563"/>
      <c r="EW97" s="563"/>
      <c r="EX97" s="563"/>
      <c r="EY97" s="563"/>
      <c r="EZ97" s="563"/>
    </row>
    <row r="98" spans="1:156" s="510" customFormat="1">
      <c r="A98" s="562"/>
      <c r="B98" s="562"/>
      <c r="C98" s="562"/>
      <c r="D98" s="562"/>
      <c r="E98" s="562"/>
      <c r="F98" s="562"/>
      <c r="G98" s="562"/>
      <c r="H98" s="562"/>
      <c r="I98" s="562"/>
      <c r="J98" s="562"/>
      <c r="K98" s="562"/>
      <c r="L98" s="562"/>
      <c r="M98" s="562"/>
      <c r="N98" s="562"/>
      <c r="O98" s="562"/>
      <c r="P98" s="562"/>
      <c r="Q98" s="562"/>
      <c r="R98" s="562"/>
      <c r="S98" s="562"/>
      <c r="T98" s="562"/>
      <c r="U98" s="562"/>
      <c r="V98" s="562"/>
      <c r="W98" s="562"/>
      <c r="X98" s="562"/>
      <c r="Y98" s="562"/>
      <c r="Z98" s="562"/>
      <c r="AA98" s="562"/>
      <c r="AB98" s="562"/>
      <c r="AC98" s="562"/>
      <c r="AD98" s="562"/>
      <c r="AE98" s="562"/>
      <c r="AF98" s="562"/>
      <c r="AG98" s="562"/>
      <c r="AH98" s="562"/>
      <c r="AI98" s="562"/>
      <c r="AJ98" s="562"/>
      <c r="AK98" s="562"/>
      <c r="AL98" s="562"/>
      <c r="AM98" s="562"/>
      <c r="AN98" s="562"/>
      <c r="AO98" s="562"/>
      <c r="AP98" s="562"/>
      <c r="AQ98" s="562"/>
      <c r="AR98" s="562"/>
      <c r="AS98" s="562"/>
      <c r="AT98" s="562"/>
      <c r="AU98" s="562"/>
      <c r="AV98" s="562"/>
      <c r="AW98" s="562"/>
      <c r="AX98" s="562"/>
      <c r="AY98" s="562"/>
      <c r="AZ98" s="562"/>
      <c r="BA98" s="562"/>
      <c r="BB98" s="562"/>
      <c r="BC98" s="562"/>
      <c r="BD98" s="562"/>
      <c r="BE98" s="562"/>
      <c r="BF98" s="562"/>
      <c r="BG98" s="562"/>
      <c r="BH98" s="562"/>
      <c r="BI98" s="562"/>
      <c r="BJ98" s="562"/>
      <c r="BK98" s="562"/>
      <c r="BL98" s="562"/>
      <c r="BM98" s="562"/>
      <c r="BN98" s="562"/>
      <c r="BO98" s="562"/>
      <c r="BP98" s="562"/>
      <c r="BQ98" s="562"/>
      <c r="BR98" s="562"/>
      <c r="BS98" s="562"/>
      <c r="BT98" s="562"/>
      <c r="BU98" s="562"/>
      <c r="BV98" s="562"/>
      <c r="BW98" s="562"/>
      <c r="BX98" s="562"/>
      <c r="BY98" s="562"/>
      <c r="BZ98" s="562"/>
      <c r="CA98" s="562"/>
      <c r="CB98" s="562"/>
      <c r="CC98" s="562"/>
      <c r="CD98" s="562"/>
      <c r="CE98" s="562"/>
      <c r="CF98" s="562"/>
      <c r="CG98" s="562"/>
      <c r="CH98" s="562"/>
      <c r="CI98" s="562"/>
      <c r="CJ98" s="562"/>
      <c r="CK98" s="562"/>
      <c r="CL98" s="562"/>
      <c r="CM98" s="562"/>
      <c r="CN98" s="562"/>
      <c r="CO98" s="562"/>
      <c r="CP98" s="562"/>
      <c r="CQ98" s="562"/>
      <c r="CR98" s="562"/>
      <c r="CS98" s="562"/>
      <c r="CT98" s="562"/>
      <c r="CU98" s="562"/>
      <c r="CV98" s="562"/>
      <c r="CW98" s="562"/>
      <c r="CX98" s="562"/>
      <c r="CY98" s="562"/>
      <c r="CZ98" s="562"/>
      <c r="DA98" s="562"/>
      <c r="DB98" s="562"/>
      <c r="DC98" s="562"/>
      <c r="DD98" s="562"/>
      <c r="DE98" s="562"/>
      <c r="DF98" s="562"/>
      <c r="DG98" s="562"/>
      <c r="DH98" s="562"/>
      <c r="DI98" s="562"/>
      <c r="DJ98" s="562"/>
      <c r="DK98" s="562"/>
      <c r="DL98" s="562"/>
      <c r="DM98" s="562"/>
      <c r="DN98" s="562"/>
      <c r="DO98" s="562"/>
      <c r="DP98" s="562"/>
      <c r="DQ98" s="562"/>
      <c r="DR98" s="562"/>
      <c r="DS98" s="562"/>
      <c r="DT98" s="562"/>
      <c r="DU98" s="562"/>
      <c r="DV98" s="562"/>
      <c r="DW98" s="562"/>
      <c r="DX98" s="562"/>
      <c r="DY98" s="562"/>
      <c r="DZ98" s="562"/>
      <c r="EA98" s="562"/>
      <c r="EB98" s="562"/>
      <c r="EC98" s="562"/>
      <c r="ED98" s="562"/>
      <c r="EE98" s="562"/>
      <c r="EF98" s="562"/>
      <c r="EG98" s="562"/>
      <c r="EH98" s="562"/>
      <c r="EI98" s="562"/>
      <c r="EJ98" s="562"/>
      <c r="EK98" s="562"/>
      <c r="EL98" s="562"/>
      <c r="EM98" s="562"/>
      <c r="EN98" s="562"/>
      <c r="EO98" s="562"/>
      <c r="EP98" s="562"/>
      <c r="EQ98" s="562"/>
      <c r="ER98" s="562"/>
      <c r="ES98" s="562"/>
      <c r="ET98" s="562"/>
      <c r="EU98" s="562"/>
      <c r="EV98" s="562"/>
      <c r="EW98" s="562"/>
      <c r="EX98" s="562"/>
      <c r="EY98" s="562"/>
      <c r="EZ98" s="562"/>
    </row>
    <row r="99" spans="1:156" s="510" customFormat="1">
      <c r="A99" s="563"/>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c r="AG99" s="563"/>
      <c r="AH99" s="563"/>
      <c r="AI99" s="563"/>
      <c r="AJ99" s="563"/>
      <c r="AK99" s="563"/>
      <c r="AL99" s="563"/>
      <c r="AM99" s="563"/>
      <c r="AN99" s="563"/>
      <c r="AO99" s="563"/>
      <c r="AP99" s="563"/>
      <c r="AQ99" s="563"/>
      <c r="AR99" s="563"/>
      <c r="AS99" s="563"/>
      <c r="AT99" s="563"/>
      <c r="AU99" s="563"/>
      <c r="AV99" s="563"/>
      <c r="AW99" s="563"/>
      <c r="AX99" s="563"/>
      <c r="AY99" s="563"/>
      <c r="AZ99" s="563"/>
      <c r="BA99" s="563"/>
      <c r="BB99" s="563"/>
      <c r="BC99" s="563"/>
      <c r="BD99" s="563"/>
      <c r="BE99" s="563"/>
      <c r="BF99" s="563"/>
      <c r="BG99" s="563"/>
      <c r="BH99" s="563"/>
      <c r="BI99" s="563"/>
      <c r="BJ99" s="563"/>
      <c r="BK99" s="563"/>
      <c r="BL99" s="563"/>
      <c r="BM99" s="563"/>
      <c r="BN99" s="563"/>
      <c r="BO99" s="563"/>
      <c r="BP99" s="563"/>
      <c r="BQ99" s="563"/>
      <c r="BR99" s="563"/>
      <c r="BS99" s="563"/>
      <c r="BT99" s="563"/>
      <c r="BU99" s="563"/>
      <c r="BV99" s="563"/>
      <c r="BW99" s="563"/>
      <c r="BX99" s="563"/>
      <c r="BY99" s="563"/>
      <c r="BZ99" s="563"/>
      <c r="CA99" s="563"/>
      <c r="CB99" s="563"/>
      <c r="CC99" s="563"/>
      <c r="CD99" s="563"/>
      <c r="CE99" s="563"/>
      <c r="CF99" s="563"/>
      <c r="CG99" s="563"/>
      <c r="CH99" s="563"/>
      <c r="CI99" s="563"/>
      <c r="CJ99" s="563"/>
      <c r="CK99" s="563"/>
      <c r="CL99" s="563"/>
      <c r="CM99" s="563"/>
      <c r="CN99" s="563"/>
      <c r="CO99" s="563"/>
      <c r="CP99" s="563"/>
      <c r="CQ99" s="563"/>
      <c r="CR99" s="563"/>
      <c r="CS99" s="563"/>
      <c r="CT99" s="563"/>
      <c r="CU99" s="563"/>
      <c r="CV99" s="563"/>
      <c r="CW99" s="563"/>
      <c r="CX99" s="563"/>
      <c r="CY99" s="563"/>
      <c r="CZ99" s="563"/>
      <c r="DA99" s="563"/>
      <c r="DB99" s="563"/>
      <c r="DC99" s="563"/>
      <c r="DD99" s="563"/>
      <c r="DE99" s="563"/>
      <c r="DF99" s="563"/>
      <c r="DG99" s="563"/>
      <c r="DH99" s="563"/>
      <c r="DI99" s="563"/>
      <c r="DJ99" s="563"/>
      <c r="DK99" s="563"/>
      <c r="DL99" s="563"/>
      <c r="DM99" s="563"/>
      <c r="DN99" s="563"/>
      <c r="DO99" s="563"/>
      <c r="DP99" s="563"/>
      <c r="DQ99" s="563"/>
      <c r="DR99" s="563"/>
      <c r="DS99" s="563"/>
      <c r="DT99" s="563"/>
      <c r="DU99" s="563"/>
      <c r="DV99" s="563"/>
      <c r="DW99" s="563"/>
      <c r="DX99" s="563"/>
      <c r="DY99" s="563"/>
      <c r="DZ99" s="563"/>
      <c r="EA99" s="563"/>
      <c r="EB99" s="563"/>
      <c r="EC99" s="563"/>
      <c r="ED99" s="563"/>
      <c r="EE99" s="563"/>
      <c r="EF99" s="563"/>
      <c r="EG99" s="563"/>
      <c r="EH99" s="563"/>
      <c r="EI99" s="563"/>
      <c r="EJ99" s="563"/>
      <c r="EK99" s="563"/>
      <c r="EL99" s="563"/>
      <c r="EM99" s="563"/>
      <c r="EN99" s="563"/>
      <c r="EO99" s="563"/>
      <c r="EP99" s="563"/>
      <c r="EQ99" s="563"/>
      <c r="ER99" s="563"/>
      <c r="ES99" s="563"/>
      <c r="ET99" s="563"/>
      <c r="EU99" s="563"/>
      <c r="EV99" s="563"/>
      <c r="EW99" s="563"/>
      <c r="EX99" s="563"/>
      <c r="EY99" s="563"/>
      <c r="EZ99" s="563"/>
    </row>
    <row r="100" spans="1:156" s="510" customFormat="1">
      <c r="A100" s="562"/>
      <c r="B100" s="562"/>
      <c r="C100" s="562"/>
      <c r="D100" s="562"/>
      <c r="E100" s="562"/>
      <c r="F100" s="562"/>
      <c r="G100" s="562"/>
      <c r="H100" s="562"/>
      <c r="I100" s="562"/>
      <c r="J100" s="562"/>
      <c r="K100" s="562"/>
      <c r="L100" s="562"/>
      <c r="M100" s="562"/>
      <c r="N100" s="562"/>
      <c r="O100" s="562"/>
      <c r="P100" s="562"/>
      <c r="Q100" s="562"/>
      <c r="R100" s="562"/>
      <c r="S100" s="562"/>
      <c r="T100" s="562"/>
      <c r="U100" s="562"/>
      <c r="V100" s="562"/>
      <c r="W100" s="562"/>
      <c r="X100" s="562"/>
      <c r="Y100" s="562"/>
      <c r="Z100" s="562"/>
      <c r="AA100" s="562"/>
      <c r="AB100" s="562"/>
      <c r="AC100" s="562"/>
      <c r="AD100" s="562"/>
      <c r="AE100" s="562"/>
      <c r="AF100" s="562"/>
      <c r="AG100" s="562"/>
      <c r="AH100" s="562"/>
      <c r="AI100" s="562"/>
      <c r="AJ100" s="562"/>
      <c r="AK100" s="562"/>
      <c r="AL100" s="562"/>
      <c r="AM100" s="562"/>
      <c r="AN100" s="562"/>
      <c r="AO100" s="562"/>
      <c r="AP100" s="562"/>
      <c r="AQ100" s="562"/>
      <c r="AR100" s="562"/>
      <c r="AS100" s="562"/>
      <c r="AT100" s="562"/>
      <c r="AU100" s="562"/>
      <c r="AV100" s="562"/>
      <c r="AW100" s="562"/>
      <c r="AX100" s="562"/>
      <c r="AY100" s="562"/>
      <c r="AZ100" s="562"/>
      <c r="BA100" s="562"/>
      <c r="BB100" s="562"/>
      <c r="BC100" s="562"/>
      <c r="BD100" s="562"/>
      <c r="BE100" s="562"/>
      <c r="BF100" s="562"/>
      <c r="BG100" s="562"/>
      <c r="BH100" s="562"/>
      <c r="BI100" s="562"/>
      <c r="BJ100" s="562"/>
      <c r="BK100" s="562"/>
      <c r="BL100" s="562"/>
      <c r="BM100" s="562"/>
      <c r="BN100" s="562"/>
      <c r="BO100" s="562"/>
      <c r="BP100" s="562"/>
      <c r="BQ100" s="562"/>
      <c r="BR100" s="562"/>
      <c r="BS100" s="562"/>
      <c r="BT100" s="562"/>
      <c r="BU100" s="562"/>
      <c r="BV100" s="562"/>
      <c r="BW100" s="562"/>
      <c r="BX100" s="562"/>
      <c r="BY100" s="562"/>
      <c r="BZ100" s="562"/>
      <c r="CA100" s="562"/>
      <c r="CB100" s="562"/>
      <c r="CC100" s="562"/>
      <c r="CD100" s="562"/>
      <c r="CE100" s="562"/>
      <c r="CF100" s="562"/>
      <c r="CG100" s="562"/>
      <c r="CH100" s="562"/>
      <c r="CI100" s="562"/>
      <c r="CJ100" s="562"/>
      <c r="CK100" s="562"/>
      <c r="CL100" s="562"/>
      <c r="CM100" s="562"/>
      <c r="CN100" s="562"/>
      <c r="CO100" s="562"/>
      <c r="CP100" s="562"/>
      <c r="CQ100" s="562"/>
      <c r="CR100" s="562"/>
      <c r="CS100" s="562"/>
      <c r="CT100" s="562"/>
      <c r="CU100" s="562"/>
      <c r="CV100" s="562"/>
      <c r="CW100" s="562"/>
      <c r="CX100" s="562"/>
      <c r="CY100" s="562"/>
      <c r="CZ100" s="562"/>
      <c r="DA100" s="562"/>
      <c r="DB100" s="562"/>
      <c r="DC100" s="562"/>
      <c r="DD100" s="562"/>
      <c r="DE100" s="562"/>
      <c r="DF100" s="562"/>
      <c r="DG100" s="562"/>
      <c r="DH100" s="562"/>
      <c r="DI100" s="562"/>
      <c r="DJ100" s="562"/>
      <c r="DK100" s="562"/>
      <c r="DL100" s="562"/>
      <c r="DM100" s="562"/>
      <c r="DN100" s="562"/>
      <c r="DO100" s="562"/>
      <c r="DP100" s="562"/>
      <c r="DQ100" s="562"/>
      <c r="DR100" s="562"/>
      <c r="DS100" s="562"/>
      <c r="DT100" s="562"/>
      <c r="DU100" s="562"/>
      <c r="DV100" s="562"/>
      <c r="DW100" s="562"/>
      <c r="DX100" s="562"/>
      <c r="DY100" s="562"/>
      <c r="DZ100" s="562"/>
      <c r="EA100" s="562"/>
      <c r="EB100" s="562"/>
      <c r="EC100" s="562"/>
      <c r="ED100" s="562"/>
      <c r="EE100" s="562"/>
      <c r="EF100" s="562"/>
      <c r="EG100" s="562"/>
      <c r="EH100" s="562"/>
      <c r="EI100" s="562"/>
      <c r="EJ100" s="562"/>
      <c r="EK100" s="562"/>
      <c r="EL100" s="562"/>
      <c r="EM100" s="562"/>
      <c r="EN100" s="562"/>
      <c r="EO100" s="562"/>
      <c r="EP100" s="562"/>
      <c r="EQ100" s="562"/>
      <c r="ER100" s="562"/>
      <c r="ES100" s="562"/>
      <c r="ET100" s="562"/>
      <c r="EU100" s="562"/>
      <c r="EV100" s="562"/>
      <c r="EW100" s="562"/>
      <c r="EX100" s="562"/>
      <c r="EY100" s="562"/>
      <c r="EZ100" s="562"/>
    </row>
    <row r="101" spans="1:156" s="510" customFormat="1">
      <c r="A101" s="563"/>
      <c r="B101" s="563"/>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c r="AG101" s="563"/>
      <c r="AH101" s="563"/>
      <c r="AI101" s="563"/>
      <c r="AJ101" s="563"/>
      <c r="AK101" s="563"/>
      <c r="AL101" s="563"/>
      <c r="AM101" s="563"/>
      <c r="AN101" s="563"/>
      <c r="AO101" s="563"/>
      <c r="AP101" s="563"/>
      <c r="AQ101" s="563"/>
      <c r="AR101" s="563"/>
      <c r="AS101" s="563"/>
      <c r="AT101" s="563"/>
      <c r="AU101" s="563"/>
      <c r="AV101" s="563"/>
      <c r="AW101" s="563"/>
      <c r="AX101" s="563"/>
      <c r="AY101" s="563"/>
      <c r="AZ101" s="563"/>
      <c r="BA101" s="563"/>
      <c r="BB101" s="563"/>
      <c r="BC101" s="563"/>
      <c r="BD101" s="563"/>
      <c r="BE101" s="563"/>
      <c r="BF101" s="563"/>
      <c r="BG101" s="563"/>
      <c r="BH101" s="563"/>
      <c r="BI101" s="563"/>
      <c r="BJ101" s="563"/>
      <c r="BK101" s="563"/>
      <c r="BL101" s="563"/>
      <c r="BM101" s="563"/>
      <c r="BN101" s="563"/>
      <c r="BO101" s="563"/>
      <c r="BP101" s="563"/>
      <c r="BQ101" s="563"/>
      <c r="BR101" s="563"/>
      <c r="BS101" s="563"/>
      <c r="BT101" s="563"/>
      <c r="BU101" s="563"/>
      <c r="BV101" s="563"/>
      <c r="BW101" s="563"/>
      <c r="BX101" s="563"/>
      <c r="BY101" s="563"/>
      <c r="BZ101" s="563"/>
      <c r="CA101" s="563"/>
      <c r="CB101" s="563"/>
      <c r="CC101" s="563"/>
      <c r="CD101" s="563"/>
      <c r="CE101" s="563"/>
      <c r="CF101" s="563"/>
      <c r="CG101" s="563"/>
      <c r="CH101" s="563"/>
      <c r="CI101" s="563"/>
      <c r="CJ101" s="563"/>
      <c r="CK101" s="563"/>
      <c r="CL101" s="563"/>
      <c r="CM101" s="563"/>
      <c r="CN101" s="563"/>
      <c r="CO101" s="563"/>
      <c r="CP101" s="563"/>
      <c r="CQ101" s="563"/>
      <c r="CR101" s="563"/>
      <c r="CS101" s="563"/>
      <c r="CT101" s="563"/>
      <c r="CU101" s="563"/>
      <c r="CV101" s="563"/>
      <c r="CW101" s="563"/>
      <c r="CX101" s="563"/>
      <c r="CY101" s="563"/>
      <c r="CZ101" s="563"/>
      <c r="DA101" s="563"/>
      <c r="DB101" s="563"/>
      <c r="DC101" s="563"/>
      <c r="DD101" s="563"/>
      <c r="DE101" s="563"/>
      <c r="DF101" s="563"/>
      <c r="DG101" s="563"/>
      <c r="DH101" s="563"/>
      <c r="DI101" s="563"/>
      <c r="DJ101" s="563"/>
      <c r="DK101" s="563"/>
      <c r="DL101" s="563"/>
      <c r="DM101" s="563"/>
      <c r="DN101" s="563"/>
      <c r="DO101" s="563"/>
      <c r="DP101" s="563"/>
      <c r="DQ101" s="563"/>
      <c r="DR101" s="563"/>
      <c r="DS101" s="563"/>
      <c r="DT101" s="563"/>
      <c r="DU101" s="563"/>
      <c r="DV101" s="563"/>
      <c r="DW101" s="563"/>
      <c r="DX101" s="563"/>
      <c r="DY101" s="563"/>
      <c r="DZ101" s="563"/>
      <c r="EA101" s="563"/>
      <c r="EB101" s="563"/>
      <c r="EC101" s="563"/>
      <c r="ED101" s="563"/>
      <c r="EE101" s="563"/>
      <c r="EF101" s="563"/>
      <c r="EG101" s="563"/>
      <c r="EH101" s="563"/>
      <c r="EI101" s="563"/>
      <c r="EJ101" s="563"/>
      <c r="EK101" s="563"/>
      <c r="EL101" s="563"/>
      <c r="EM101" s="563"/>
      <c r="EN101" s="563"/>
      <c r="EO101" s="563"/>
      <c r="EP101" s="563"/>
      <c r="EQ101" s="563"/>
      <c r="ER101" s="563"/>
      <c r="ES101" s="563"/>
      <c r="ET101" s="563"/>
      <c r="EU101" s="563"/>
      <c r="EV101" s="563"/>
      <c r="EW101" s="563"/>
      <c r="EX101" s="563"/>
      <c r="EY101" s="563"/>
      <c r="EZ101" s="563"/>
    </row>
    <row r="102" spans="1:156" s="510" customFormat="1">
      <c r="A102" s="562"/>
      <c r="B102" s="562"/>
      <c r="C102" s="562"/>
      <c r="D102" s="562"/>
      <c r="E102" s="562"/>
      <c r="F102" s="562"/>
      <c r="G102" s="562"/>
      <c r="H102" s="562"/>
      <c r="I102" s="562"/>
      <c r="J102" s="562"/>
      <c r="K102" s="562"/>
      <c r="L102" s="562"/>
      <c r="M102" s="562"/>
      <c r="N102" s="562"/>
      <c r="O102" s="562"/>
      <c r="P102" s="562"/>
      <c r="Q102" s="562"/>
      <c r="R102" s="562"/>
      <c r="S102" s="562"/>
      <c r="T102" s="562"/>
      <c r="U102" s="562"/>
      <c r="V102" s="562"/>
      <c r="W102" s="562"/>
      <c r="X102" s="562"/>
      <c r="Y102" s="562"/>
      <c r="Z102" s="562"/>
      <c r="AA102" s="562"/>
      <c r="AB102" s="562"/>
      <c r="AC102" s="562"/>
      <c r="AD102" s="562"/>
      <c r="AE102" s="562"/>
      <c r="AF102" s="562"/>
      <c r="AG102" s="562"/>
      <c r="AH102" s="562"/>
      <c r="AI102" s="562"/>
      <c r="AJ102" s="562"/>
      <c r="AK102" s="562"/>
      <c r="AL102" s="562"/>
      <c r="AM102" s="562"/>
      <c r="AN102" s="562"/>
      <c r="AO102" s="562"/>
      <c r="AP102" s="562"/>
      <c r="AQ102" s="562"/>
      <c r="AR102" s="562"/>
      <c r="AS102" s="562"/>
      <c r="AT102" s="562"/>
      <c r="AU102" s="562"/>
      <c r="AV102" s="562"/>
      <c r="AW102" s="562"/>
      <c r="AX102" s="562"/>
      <c r="AY102" s="562"/>
      <c r="AZ102" s="562"/>
      <c r="BA102" s="562"/>
      <c r="BB102" s="562"/>
      <c r="BC102" s="562"/>
      <c r="BD102" s="562"/>
      <c r="BE102" s="562"/>
      <c r="BF102" s="562"/>
      <c r="BG102" s="562"/>
      <c r="BH102" s="562"/>
      <c r="BI102" s="562"/>
      <c r="BJ102" s="562"/>
      <c r="BK102" s="562"/>
      <c r="BL102" s="562"/>
      <c r="BM102" s="562"/>
      <c r="BN102" s="562"/>
      <c r="BO102" s="562"/>
      <c r="BP102" s="562"/>
      <c r="BQ102" s="562"/>
      <c r="BR102" s="562"/>
      <c r="BS102" s="562"/>
      <c r="BT102" s="562"/>
      <c r="BU102" s="562"/>
      <c r="BV102" s="562"/>
      <c r="BW102" s="562"/>
      <c r="BX102" s="562"/>
      <c r="BY102" s="562"/>
      <c r="BZ102" s="562"/>
      <c r="CA102" s="562"/>
      <c r="CB102" s="562"/>
      <c r="CC102" s="562"/>
      <c r="CD102" s="562"/>
      <c r="CE102" s="562"/>
      <c r="CF102" s="562"/>
      <c r="CG102" s="562"/>
      <c r="CH102" s="562"/>
      <c r="CI102" s="562"/>
      <c r="CJ102" s="562"/>
      <c r="CK102" s="562"/>
      <c r="CL102" s="562"/>
      <c r="CM102" s="562"/>
      <c r="CN102" s="562"/>
      <c r="CO102" s="562"/>
      <c r="CP102" s="562"/>
      <c r="CQ102" s="562"/>
      <c r="CR102" s="562"/>
      <c r="CS102" s="562"/>
      <c r="CT102" s="562"/>
      <c r="CU102" s="562"/>
      <c r="CV102" s="562"/>
      <c r="CW102" s="562"/>
      <c r="CX102" s="562"/>
      <c r="CY102" s="562"/>
      <c r="CZ102" s="562"/>
      <c r="DA102" s="562"/>
      <c r="DB102" s="562"/>
      <c r="DC102" s="562"/>
      <c r="DD102" s="562"/>
      <c r="DE102" s="562"/>
      <c r="DF102" s="562"/>
      <c r="DG102" s="562"/>
      <c r="DH102" s="562"/>
      <c r="DI102" s="562"/>
      <c r="DJ102" s="562"/>
      <c r="DK102" s="562"/>
      <c r="DL102" s="562"/>
      <c r="DM102" s="562"/>
      <c r="DN102" s="562"/>
      <c r="DO102" s="562"/>
      <c r="DP102" s="562"/>
      <c r="DQ102" s="562"/>
      <c r="DR102" s="562"/>
      <c r="DS102" s="562"/>
      <c r="DT102" s="562"/>
      <c r="DU102" s="562"/>
      <c r="DV102" s="562"/>
      <c r="DW102" s="562"/>
      <c r="DX102" s="562"/>
      <c r="DY102" s="562"/>
      <c r="DZ102" s="562"/>
      <c r="EA102" s="562"/>
      <c r="EB102" s="562"/>
      <c r="EC102" s="562"/>
      <c r="ED102" s="562"/>
      <c r="EE102" s="562"/>
      <c r="EF102" s="562"/>
      <c r="EG102" s="562"/>
      <c r="EH102" s="562"/>
      <c r="EI102" s="562"/>
      <c r="EJ102" s="562"/>
      <c r="EK102" s="562"/>
      <c r="EL102" s="562"/>
      <c r="EM102" s="562"/>
      <c r="EN102" s="562"/>
      <c r="EO102" s="562"/>
      <c r="EP102" s="562"/>
      <c r="EQ102" s="562"/>
      <c r="ER102" s="562"/>
      <c r="ES102" s="562"/>
      <c r="ET102" s="562"/>
      <c r="EU102" s="562"/>
      <c r="EV102" s="562"/>
      <c r="EW102" s="562"/>
      <c r="EX102" s="562"/>
      <c r="EY102" s="562"/>
      <c r="EZ102" s="562"/>
    </row>
    <row r="103" spans="1:156" s="510" customFormat="1">
      <c r="A103" s="563"/>
      <c r="B103" s="563"/>
      <c r="C103" s="563"/>
      <c r="D103" s="563"/>
      <c r="E103" s="563"/>
      <c r="F103" s="563"/>
      <c r="G103" s="563"/>
      <c r="H103" s="563"/>
      <c r="I103" s="563"/>
      <c r="J103" s="563"/>
      <c r="K103" s="563"/>
      <c r="L103" s="563"/>
      <c r="M103" s="563"/>
      <c r="N103" s="563"/>
      <c r="O103" s="563"/>
      <c r="P103" s="563"/>
      <c r="Q103" s="563"/>
      <c r="R103" s="563"/>
      <c r="S103" s="563"/>
      <c r="T103" s="563"/>
      <c r="U103" s="563"/>
      <c r="V103" s="563"/>
      <c r="W103" s="563"/>
      <c r="X103" s="563"/>
      <c r="Y103" s="563"/>
      <c r="Z103" s="563"/>
      <c r="AA103" s="563"/>
      <c r="AB103" s="563"/>
      <c r="AC103" s="563"/>
      <c r="AD103" s="563"/>
      <c r="AE103" s="563"/>
      <c r="AF103" s="563"/>
      <c r="AG103" s="563"/>
      <c r="AH103" s="563"/>
      <c r="AI103" s="563"/>
      <c r="AJ103" s="563"/>
      <c r="AK103" s="563"/>
      <c r="AL103" s="563"/>
      <c r="AM103" s="563"/>
      <c r="AN103" s="563"/>
      <c r="AO103" s="563"/>
      <c r="AP103" s="563"/>
      <c r="AQ103" s="563"/>
      <c r="AR103" s="563"/>
      <c r="AS103" s="563"/>
      <c r="AT103" s="563"/>
      <c r="AU103" s="563"/>
      <c r="AV103" s="563"/>
      <c r="AW103" s="563"/>
      <c r="AX103" s="563"/>
      <c r="AY103" s="563"/>
      <c r="AZ103" s="563"/>
      <c r="BA103" s="563"/>
      <c r="BB103" s="563"/>
      <c r="BC103" s="563"/>
      <c r="BD103" s="563"/>
      <c r="BE103" s="563"/>
      <c r="BF103" s="563"/>
      <c r="BG103" s="563"/>
      <c r="BH103" s="563"/>
      <c r="BI103" s="563"/>
      <c r="BJ103" s="563"/>
      <c r="BK103" s="563"/>
      <c r="BL103" s="563"/>
      <c r="BM103" s="563"/>
      <c r="BN103" s="563"/>
      <c r="BO103" s="563"/>
      <c r="BP103" s="563"/>
      <c r="BQ103" s="563"/>
      <c r="BR103" s="563"/>
      <c r="BS103" s="563"/>
      <c r="BT103" s="563"/>
      <c r="BU103" s="563"/>
      <c r="BV103" s="563"/>
      <c r="BW103" s="563"/>
      <c r="BX103" s="563"/>
      <c r="BY103" s="563"/>
      <c r="BZ103" s="563"/>
      <c r="CA103" s="563"/>
      <c r="CB103" s="563"/>
      <c r="CC103" s="563"/>
      <c r="CD103" s="563"/>
      <c r="CE103" s="563"/>
      <c r="CF103" s="563"/>
      <c r="CG103" s="563"/>
      <c r="CH103" s="563"/>
      <c r="CI103" s="563"/>
      <c r="CJ103" s="563"/>
      <c r="CK103" s="563"/>
      <c r="CL103" s="563"/>
      <c r="CM103" s="563"/>
      <c r="CN103" s="563"/>
      <c r="CO103" s="563"/>
      <c r="CP103" s="563"/>
      <c r="CQ103" s="563"/>
      <c r="CR103" s="563"/>
      <c r="CS103" s="563"/>
      <c r="CT103" s="563"/>
      <c r="CU103" s="563"/>
      <c r="CV103" s="563"/>
      <c r="CW103" s="563"/>
      <c r="CX103" s="563"/>
      <c r="CY103" s="563"/>
      <c r="CZ103" s="563"/>
      <c r="DA103" s="563"/>
      <c r="DB103" s="563"/>
      <c r="DC103" s="563"/>
      <c r="DD103" s="563"/>
      <c r="DE103" s="563"/>
      <c r="DF103" s="563"/>
      <c r="DG103" s="563"/>
      <c r="DH103" s="563"/>
      <c r="DI103" s="563"/>
      <c r="DJ103" s="563"/>
      <c r="DK103" s="563"/>
      <c r="DL103" s="563"/>
      <c r="DM103" s="563"/>
      <c r="DN103" s="563"/>
      <c r="DO103" s="563"/>
      <c r="DP103" s="563"/>
      <c r="DQ103" s="563"/>
      <c r="DR103" s="563"/>
      <c r="DS103" s="563"/>
      <c r="DT103" s="563"/>
      <c r="DU103" s="563"/>
      <c r="DV103" s="563"/>
      <c r="DW103" s="563"/>
      <c r="DX103" s="563"/>
      <c r="DY103" s="563"/>
      <c r="DZ103" s="563"/>
      <c r="EA103" s="563"/>
      <c r="EB103" s="563"/>
      <c r="EC103" s="563"/>
      <c r="ED103" s="563"/>
      <c r="EE103" s="563"/>
      <c r="EF103" s="563"/>
      <c r="EG103" s="563"/>
      <c r="EH103" s="563"/>
      <c r="EI103" s="563"/>
      <c r="EJ103" s="563"/>
      <c r="EK103" s="563"/>
      <c r="EL103" s="563"/>
      <c r="EM103" s="563"/>
      <c r="EN103" s="563"/>
      <c r="EO103" s="563"/>
      <c r="EP103" s="563"/>
      <c r="EQ103" s="563"/>
      <c r="ER103" s="563"/>
      <c r="ES103" s="563"/>
      <c r="ET103" s="563"/>
      <c r="EU103" s="563"/>
      <c r="EV103" s="563"/>
      <c r="EW103" s="563"/>
      <c r="EX103" s="563"/>
      <c r="EY103" s="563"/>
      <c r="EZ103" s="563"/>
    </row>
    <row r="104" spans="1:156" s="510" customFormat="1">
      <c r="A104" s="562"/>
      <c r="B104" s="562"/>
      <c r="C104" s="562"/>
      <c r="D104" s="562"/>
      <c r="E104" s="562"/>
      <c r="F104" s="562"/>
      <c r="G104" s="562"/>
      <c r="H104" s="562"/>
      <c r="I104" s="562"/>
      <c r="J104" s="562"/>
      <c r="K104" s="562"/>
      <c r="L104" s="562"/>
      <c r="M104" s="562"/>
      <c r="N104" s="562"/>
      <c r="O104" s="562"/>
      <c r="P104" s="562"/>
      <c r="Q104" s="562"/>
      <c r="R104" s="562"/>
      <c r="S104" s="562"/>
      <c r="T104" s="562"/>
      <c r="U104" s="562"/>
      <c r="V104" s="562"/>
      <c r="W104" s="562"/>
      <c r="X104" s="562"/>
      <c r="Y104" s="562"/>
      <c r="Z104" s="562"/>
      <c r="AA104" s="562"/>
      <c r="AB104" s="562"/>
      <c r="AC104" s="562"/>
      <c r="AD104" s="562"/>
      <c r="AE104" s="562"/>
      <c r="AF104" s="562"/>
      <c r="AG104" s="562"/>
      <c r="AH104" s="562"/>
      <c r="AI104" s="562"/>
      <c r="AJ104" s="562"/>
      <c r="AK104" s="562"/>
      <c r="AL104" s="562"/>
      <c r="AM104" s="562"/>
      <c r="AN104" s="562"/>
      <c r="AO104" s="562"/>
      <c r="AP104" s="562"/>
      <c r="AQ104" s="562"/>
      <c r="AR104" s="562"/>
      <c r="AS104" s="562"/>
      <c r="AT104" s="562"/>
      <c r="AU104" s="562"/>
      <c r="AV104" s="562"/>
      <c r="AW104" s="562"/>
      <c r="AX104" s="562"/>
      <c r="AY104" s="562"/>
      <c r="AZ104" s="562"/>
      <c r="BA104" s="562"/>
      <c r="BB104" s="562"/>
      <c r="BC104" s="562"/>
      <c r="BD104" s="562"/>
      <c r="BE104" s="562"/>
      <c r="BF104" s="562"/>
      <c r="BG104" s="562"/>
      <c r="BH104" s="562"/>
      <c r="BI104" s="562"/>
      <c r="BJ104" s="562"/>
      <c r="BK104" s="562"/>
      <c r="BL104" s="562"/>
      <c r="BM104" s="562"/>
      <c r="BN104" s="562"/>
      <c r="BO104" s="562"/>
      <c r="BP104" s="562"/>
      <c r="BQ104" s="562"/>
      <c r="BR104" s="562"/>
      <c r="BS104" s="562"/>
      <c r="BT104" s="562"/>
      <c r="BU104" s="562"/>
      <c r="BV104" s="562"/>
      <c r="BW104" s="562"/>
      <c r="BX104" s="562"/>
      <c r="BY104" s="562"/>
      <c r="BZ104" s="562"/>
      <c r="CA104" s="562"/>
      <c r="CB104" s="562"/>
      <c r="CC104" s="562"/>
      <c r="CD104" s="562"/>
      <c r="CE104" s="562"/>
      <c r="CF104" s="562"/>
      <c r="CG104" s="562"/>
      <c r="CH104" s="562"/>
      <c r="CI104" s="562"/>
      <c r="CJ104" s="562"/>
      <c r="CK104" s="562"/>
      <c r="CL104" s="562"/>
      <c r="CM104" s="562"/>
      <c r="CN104" s="562"/>
      <c r="CO104" s="562"/>
      <c r="CP104" s="562"/>
      <c r="CQ104" s="562"/>
      <c r="CR104" s="562"/>
      <c r="CS104" s="562"/>
      <c r="CT104" s="562"/>
      <c r="CU104" s="562"/>
      <c r="CV104" s="562"/>
      <c r="CW104" s="562"/>
      <c r="CX104" s="562"/>
      <c r="CY104" s="562"/>
      <c r="CZ104" s="562"/>
      <c r="DA104" s="562"/>
      <c r="DB104" s="562"/>
      <c r="DC104" s="562"/>
      <c r="DD104" s="562"/>
      <c r="DE104" s="562"/>
      <c r="DF104" s="562"/>
      <c r="DG104" s="562"/>
      <c r="DH104" s="562"/>
      <c r="DI104" s="562"/>
      <c r="DJ104" s="562"/>
      <c r="DK104" s="562"/>
      <c r="DL104" s="562"/>
      <c r="DM104" s="562"/>
      <c r="DN104" s="562"/>
      <c r="DO104" s="562"/>
      <c r="DP104" s="562"/>
      <c r="DQ104" s="562"/>
      <c r="DR104" s="562"/>
      <c r="DS104" s="562"/>
      <c r="DT104" s="562"/>
      <c r="DU104" s="562"/>
      <c r="DV104" s="562"/>
      <c r="DW104" s="562"/>
      <c r="DX104" s="562"/>
      <c r="DY104" s="562"/>
      <c r="DZ104" s="562"/>
      <c r="EA104" s="562"/>
      <c r="EB104" s="562"/>
      <c r="EC104" s="562"/>
      <c r="ED104" s="562"/>
      <c r="EE104" s="562"/>
      <c r="EF104" s="562"/>
      <c r="EG104" s="562"/>
      <c r="EH104" s="562"/>
      <c r="EI104" s="562"/>
      <c r="EJ104" s="562"/>
      <c r="EK104" s="562"/>
      <c r="EL104" s="562"/>
      <c r="EM104" s="562"/>
      <c r="EN104" s="562"/>
      <c r="EO104" s="562"/>
      <c r="EP104" s="562"/>
      <c r="EQ104" s="562"/>
      <c r="ER104" s="562"/>
      <c r="ES104" s="562"/>
      <c r="ET104" s="562"/>
      <c r="EU104" s="562"/>
      <c r="EV104" s="562"/>
      <c r="EW104" s="562"/>
      <c r="EX104" s="562"/>
      <c r="EY104" s="562"/>
      <c r="EZ104" s="562"/>
    </row>
    <row r="105" spans="1:156" s="510" customFormat="1">
      <c r="A105" s="563"/>
      <c r="B105" s="563"/>
      <c r="C105" s="563"/>
      <c r="D105" s="563"/>
      <c r="E105" s="563"/>
      <c r="F105" s="563"/>
      <c r="G105" s="563"/>
      <c r="H105" s="563"/>
      <c r="I105" s="563"/>
      <c r="J105" s="563"/>
      <c r="K105" s="563"/>
      <c r="L105" s="563"/>
      <c r="M105" s="563"/>
      <c r="N105" s="563"/>
      <c r="O105" s="563"/>
      <c r="P105" s="563"/>
      <c r="Q105" s="563"/>
      <c r="R105" s="563"/>
      <c r="S105" s="563"/>
      <c r="T105" s="563"/>
      <c r="U105" s="563"/>
      <c r="V105" s="563"/>
      <c r="W105" s="563"/>
      <c r="X105" s="563"/>
      <c r="Y105" s="563"/>
      <c r="Z105" s="563"/>
      <c r="AA105" s="563"/>
      <c r="AB105" s="563"/>
      <c r="AC105" s="563"/>
      <c r="AD105" s="563"/>
      <c r="AE105" s="563"/>
      <c r="AF105" s="563"/>
      <c r="AG105" s="563"/>
      <c r="AH105" s="563"/>
      <c r="AI105" s="563"/>
      <c r="AJ105" s="563"/>
      <c r="AK105" s="563"/>
      <c r="AL105" s="563"/>
      <c r="AM105" s="563"/>
      <c r="AN105" s="563"/>
      <c r="AO105" s="563"/>
      <c r="AP105" s="563"/>
      <c r="AQ105" s="563"/>
      <c r="AR105" s="563"/>
      <c r="AS105" s="563"/>
      <c r="AT105" s="563"/>
      <c r="AU105" s="563"/>
      <c r="AV105" s="563"/>
      <c r="AW105" s="563"/>
      <c r="AX105" s="563"/>
      <c r="AY105" s="563"/>
      <c r="AZ105" s="563"/>
      <c r="BA105" s="563"/>
      <c r="BB105" s="563"/>
      <c r="BC105" s="563"/>
      <c r="BD105" s="563"/>
      <c r="BE105" s="563"/>
      <c r="BF105" s="563"/>
      <c r="BG105" s="563"/>
      <c r="BH105" s="563"/>
      <c r="BI105" s="563"/>
      <c r="BJ105" s="563"/>
      <c r="BK105" s="563"/>
      <c r="BL105" s="563"/>
      <c r="BM105" s="563"/>
      <c r="BN105" s="563"/>
      <c r="BO105" s="563"/>
      <c r="BP105" s="563"/>
      <c r="BQ105" s="563"/>
      <c r="BR105" s="563"/>
      <c r="BS105" s="563"/>
      <c r="BT105" s="563"/>
      <c r="BU105" s="563"/>
      <c r="BV105" s="563"/>
      <c r="BW105" s="563"/>
      <c r="BX105" s="563"/>
      <c r="BY105" s="563"/>
      <c r="BZ105" s="563"/>
      <c r="CA105" s="563"/>
      <c r="CB105" s="563"/>
      <c r="CC105" s="563"/>
      <c r="CD105" s="563"/>
      <c r="CE105" s="563"/>
      <c r="CF105" s="563"/>
      <c r="CG105" s="563"/>
      <c r="CH105" s="563"/>
      <c r="CI105" s="563"/>
      <c r="CJ105" s="563"/>
      <c r="CK105" s="563"/>
      <c r="CL105" s="563"/>
      <c r="CM105" s="563"/>
      <c r="CN105" s="563"/>
      <c r="CO105" s="563"/>
      <c r="CP105" s="563"/>
      <c r="CQ105" s="563"/>
      <c r="CR105" s="563"/>
      <c r="CS105" s="563"/>
      <c r="CT105" s="563"/>
      <c r="CU105" s="563"/>
      <c r="CV105" s="563"/>
      <c r="CW105" s="563"/>
      <c r="CX105" s="563"/>
      <c r="CY105" s="563"/>
      <c r="CZ105" s="563"/>
      <c r="DA105" s="563"/>
      <c r="DB105" s="563"/>
      <c r="DC105" s="563"/>
      <c r="DD105" s="563"/>
      <c r="DE105" s="563"/>
      <c r="DF105" s="563"/>
      <c r="DG105" s="563"/>
      <c r="DH105" s="563"/>
      <c r="DI105" s="563"/>
      <c r="DJ105" s="563"/>
      <c r="DK105" s="563"/>
      <c r="DL105" s="563"/>
      <c r="DM105" s="563"/>
      <c r="DN105" s="563"/>
      <c r="DO105" s="563"/>
      <c r="DP105" s="563"/>
      <c r="DQ105" s="563"/>
      <c r="DR105" s="563"/>
      <c r="DS105" s="563"/>
      <c r="DT105" s="563"/>
      <c r="DU105" s="563"/>
      <c r="DV105" s="563"/>
      <c r="DW105" s="563"/>
      <c r="DX105" s="563"/>
      <c r="DY105" s="563"/>
      <c r="DZ105" s="563"/>
      <c r="EA105" s="563"/>
      <c r="EB105" s="563"/>
      <c r="EC105" s="563"/>
      <c r="ED105" s="563"/>
      <c r="EE105" s="563"/>
      <c r="EF105" s="563"/>
      <c r="EG105" s="563"/>
      <c r="EH105" s="563"/>
      <c r="EI105" s="563"/>
      <c r="EJ105" s="563"/>
      <c r="EK105" s="563"/>
      <c r="EL105" s="563"/>
      <c r="EM105" s="563"/>
      <c r="EN105" s="563"/>
      <c r="EO105" s="563"/>
      <c r="EP105" s="563"/>
      <c r="EQ105" s="563"/>
      <c r="ER105" s="563"/>
      <c r="ES105" s="563"/>
      <c r="ET105" s="563"/>
      <c r="EU105" s="563"/>
      <c r="EV105" s="563"/>
      <c r="EW105" s="563"/>
      <c r="EX105" s="563"/>
      <c r="EY105" s="563"/>
      <c r="EZ105" s="563"/>
    </row>
    <row r="106" spans="1:156" s="510" customFormat="1">
      <c r="A106" s="562"/>
      <c r="B106" s="562"/>
      <c r="C106" s="562"/>
      <c r="D106" s="562"/>
      <c r="E106" s="562"/>
      <c r="F106" s="562"/>
      <c r="G106" s="562"/>
      <c r="H106" s="562"/>
      <c r="I106" s="562"/>
      <c r="J106" s="562"/>
      <c r="K106" s="562"/>
      <c r="L106" s="562"/>
      <c r="M106" s="562"/>
      <c r="N106" s="562"/>
      <c r="O106" s="562"/>
      <c r="P106" s="562"/>
      <c r="Q106" s="562"/>
      <c r="R106" s="562"/>
      <c r="S106" s="562"/>
      <c r="T106" s="562"/>
      <c r="U106" s="562"/>
      <c r="V106" s="562"/>
      <c r="W106" s="562"/>
      <c r="X106" s="562"/>
      <c r="Y106" s="562"/>
      <c r="Z106" s="562"/>
      <c r="AA106" s="562"/>
      <c r="AB106" s="562"/>
      <c r="AC106" s="562"/>
      <c r="AD106" s="562"/>
      <c r="AE106" s="562"/>
      <c r="AF106" s="562"/>
      <c r="AG106" s="562"/>
      <c r="AH106" s="562"/>
      <c r="AI106" s="562"/>
      <c r="AJ106" s="562"/>
      <c r="AK106" s="562"/>
      <c r="AL106" s="562"/>
      <c r="AM106" s="562"/>
      <c r="AN106" s="562"/>
      <c r="AO106" s="562"/>
      <c r="AP106" s="562"/>
      <c r="AQ106" s="562"/>
      <c r="AR106" s="562"/>
      <c r="AS106" s="562"/>
      <c r="AT106" s="562"/>
      <c r="AU106" s="562"/>
      <c r="AV106" s="562"/>
      <c r="AW106" s="562"/>
      <c r="AX106" s="562"/>
      <c r="AY106" s="562"/>
      <c r="AZ106" s="562"/>
      <c r="BA106" s="562"/>
      <c r="BB106" s="562"/>
      <c r="BC106" s="562"/>
      <c r="BD106" s="562"/>
      <c r="BE106" s="562"/>
      <c r="BF106" s="562"/>
      <c r="BG106" s="562"/>
      <c r="BH106" s="562"/>
      <c r="BI106" s="562"/>
      <c r="BJ106" s="562"/>
      <c r="BK106" s="562"/>
      <c r="BL106" s="562"/>
      <c r="BM106" s="562"/>
      <c r="BN106" s="562"/>
      <c r="BO106" s="562"/>
      <c r="BP106" s="562"/>
      <c r="BQ106" s="562"/>
      <c r="BR106" s="562"/>
      <c r="BS106" s="562"/>
      <c r="BT106" s="562"/>
      <c r="BU106" s="562"/>
      <c r="BV106" s="562"/>
      <c r="BW106" s="562"/>
      <c r="BX106" s="562"/>
      <c r="BY106" s="562"/>
      <c r="BZ106" s="562"/>
      <c r="CA106" s="562"/>
      <c r="CB106" s="562"/>
      <c r="CC106" s="562"/>
      <c r="CD106" s="562"/>
      <c r="CE106" s="562"/>
      <c r="CF106" s="562"/>
      <c r="CG106" s="562"/>
      <c r="CH106" s="562"/>
      <c r="CI106" s="562"/>
      <c r="CJ106" s="562"/>
      <c r="CK106" s="562"/>
      <c r="CL106" s="562"/>
      <c r="CM106" s="562"/>
      <c r="CN106" s="562"/>
      <c r="CO106" s="562"/>
      <c r="CP106" s="562"/>
      <c r="CQ106" s="562"/>
      <c r="CR106" s="562"/>
      <c r="CS106" s="562"/>
      <c r="CT106" s="562"/>
      <c r="CU106" s="562"/>
      <c r="CV106" s="562"/>
      <c r="CW106" s="562"/>
      <c r="CX106" s="562"/>
      <c r="CY106" s="562"/>
      <c r="CZ106" s="562"/>
      <c r="DA106" s="562"/>
      <c r="DB106" s="562"/>
      <c r="DC106" s="562"/>
      <c r="DD106" s="562"/>
      <c r="DE106" s="562"/>
      <c r="DF106" s="562"/>
      <c r="DG106" s="562"/>
      <c r="DH106" s="562"/>
      <c r="DI106" s="562"/>
      <c r="DJ106" s="562"/>
      <c r="DK106" s="562"/>
      <c r="DL106" s="562"/>
      <c r="DM106" s="562"/>
      <c r="DN106" s="562"/>
      <c r="DO106" s="562"/>
      <c r="DP106" s="562"/>
      <c r="DQ106" s="562"/>
      <c r="DR106" s="562"/>
      <c r="DS106" s="562"/>
      <c r="DT106" s="562"/>
      <c r="DU106" s="562"/>
      <c r="DV106" s="562"/>
      <c r="DW106" s="562"/>
      <c r="DX106" s="562"/>
      <c r="DY106" s="562"/>
      <c r="DZ106" s="562"/>
      <c r="EA106" s="562"/>
      <c r="EB106" s="562"/>
      <c r="EC106" s="562"/>
      <c r="ED106" s="562"/>
      <c r="EE106" s="562"/>
      <c r="EF106" s="562"/>
      <c r="EG106" s="562"/>
      <c r="EH106" s="562"/>
      <c r="EI106" s="562"/>
      <c r="EJ106" s="562"/>
      <c r="EK106" s="562"/>
      <c r="EL106" s="562"/>
      <c r="EM106" s="562"/>
      <c r="EN106" s="562"/>
      <c r="EO106" s="562"/>
      <c r="EP106" s="562"/>
      <c r="EQ106" s="562"/>
      <c r="ER106" s="562"/>
      <c r="ES106" s="562"/>
      <c r="ET106" s="562"/>
      <c r="EU106" s="562"/>
      <c r="EV106" s="562"/>
      <c r="EW106" s="562"/>
      <c r="EX106" s="562"/>
      <c r="EY106" s="562"/>
      <c r="EZ106" s="562"/>
    </row>
    <row r="107" spans="1:156" s="510" customFormat="1">
      <c r="A107" s="563"/>
      <c r="B107" s="563"/>
      <c r="C107" s="563"/>
      <c r="D107" s="563"/>
      <c r="E107" s="563"/>
      <c r="F107" s="563"/>
      <c r="G107" s="563"/>
      <c r="H107" s="563"/>
      <c r="I107" s="563"/>
      <c r="J107" s="563"/>
      <c r="K107" s="563"/>
      <c r="L107" s="563"/>
      <c r="M107" s="563"/>
      <c r="N107" s="563"/>
      <c r="O107" s="563"/>
      <c r="P107" s="563"/>
      <c r="Q107" s="563"/>
      <c r="R107" s="563"/>
      <c r="S107" s="563"/>
      <c r="T107" s="563"/>
      <c r="U107" s="563"/>
      <c r="V107" s="563"/>
      <c r="W107" s="563"/>
      <c r="X107" s="563"/>
      <c r="Y107" s="563"/>
      <c r="Z107" s="563"/>
      <c r="AA107" s="563"/>
      <c r="AB107" s="563"/>
      <c r="AC107" s="563"/>
      <c r="AD107" s="563"/>
      <c r="AE107" s="563"/>
      <c r="AF107" s="563"/>
      <c r="AG107" s="563"/>
      <c r="AH107" s="563"/>
      <c r="AI107" s="563"/>
      <c r="AJ107" s="563"/>
      <c r="AK107" s="563"/>
      <c r="AL107" s="563"/>
      <c r="AM107" s="563"/>
      <c r="AN107" s="563"/>
      <c r="AO107" s="563"/>
      <c r="AP107" s="563"/>
      <c r="AQ107" s="563"/>
      <c r="AR107" s="563"/>
      <c r="AS107" s="563"/>
      <c r="AT107" s="563"/>
      <c r="AU107" s="563"/>
      <c r="AV107" s="563"/>
      <c r="AW107" s="563"/>
      <c r="AX107" s="563"/>
      <c r="AY107" s="563"/>
      <c r="AZ107" s="563"/>
      <c r="BA107" s="563"/>
      <c r="BB107" s="563"/>
      <c r="BC107" s="563"/>
      <c r="BD107" s="563"/>
      <c r="BE107" s="563"/>
      <c r="BF107" s="563"/>
      <c r="BG107" s="563"/>
      <c r="BH107" s="563"/>
      <c r="BI107" s="563"/>
      <c r="BJ107" s="563"/>
      <c r="BK107" s="563"/>
      <c r="BL107" s="563"/>
      <c r="BM107" s="563"/>
      <c r="BN107" s="563"/>
      <c r="BO107" s="563"/>
      <c r="BP107" s="563"/>
      <c r="BQ107" s="563"/>
      <c r="BR107" s="563"/>
      <c r="BS107" s="563"/>
      <c r="BT107" s="563"/>
      <c r="BU107" s="563"/>
      <c r="BV107" s="563"/>
      <c r="BW107" s="563"/>
      <c r="BX107" s="563"/>
      <c r="BY107" s="563"/>
      <c r="BZ107" s="563"/>
      <c r="CA107" s="563"/>
      <c r="CB107" s="563"/>
      <c r="CC107" s="563"/>
      <c r="CD107" s="563"/>
      <c r="CE107" s="563"/>
      <c r="CF107" s="563"/>
      <c r="CG107" s="563"/>
      <c r="CH107" s="563"/>
      <c r="CI107" s="563"/>
      <c r="CJ107" s="563"/>
      <c r="CK107" s="563"/>
      <c r="CL107" s="563"/>
      <c r="CM107" s="563"/>
      <c r="CN107" s="563"/>
      <c r="CO107" s="563"/>
      <c r="CP107" s="563"/>
      <c r="CQ107" s="563"/>
      <c r="CR107" s="563"/>
      <c r="CS107" s="563"/>
      <c r="CT107" s="563"/>
      <c r="CU107" s="563"/>
      <c r="CV107" s="563"/>
      <c r="CW107" s="563"/>
      <c r="CX107" s="563"/>
      <c r="CY107" s="563"/>
      <c r="CZ107" s="563"/>
      <c r="DA107" s="563"/>
      <c r="DB107" s="563"/>
      <c r="DC107" s="563"/>
      <c r="DD107" s="563"/>
      <c r="DE107" s="563"/>
      <c r="DF107" s="563"/>
      <c r="DG107" s="563"/>
      <c r="DH107" s="563"/>
      <c r="DI107" s="563"/>
      <c r="DJ107" s="563"/>
      <c r="DK107" s="563"/>
      <c r="DL107" s="563"/>
      <c r="DM107" s="563"/>
      <c r="DN107" s="563"/>
      <c r="DO107" s="563"/>
      <c r="DP107" s="563"/>
      <c r="DQ107" s="563"/>
      <c r="DR107" s="563"/>
      <c r="DS107" s="563"/>
      <c r="DT107" s="563"/>
      <c r="DU107" s="563"/>
      <c r="DV107" s="563"/>
      <c r="DW107" s="563"/>
      <c r="DX107" s="563"/>
      <c r="DY107" s="563"/>
      <c r="DZ107" s="563"/>
      <c r="EA107" s="563"/>
      <c r="EB107" s="563"/>
      <c r="EC107" s="563"/>
      <c r="ED107" s="563"/>
      <c r="EE107" s="563"/>
      <c r="EF107" s="563"/>
      <c r="EG107" s="563"/>
      <c r="EH107" s="563"/>
      <c r="EI107" s="563"/>
      <c r="EJ107" s="563"/>
      <c r="EK107" s="563"/>
      <c r="EL107" s="563"/>
      <c r="EM107" s="563"/>
      <c r="EN107" s="563"/>
      <c r="EO107" s="563"/>
      <c r="EP107" s="563"/>
      <c r="EQ107" s="563"/>
      <c r="ER107" s="563"/>
      <c r="ES107" s="563"/>
      <c r="ET107" s="563"/>
      <c r="EU107" s="563"/>
      <c r="EV107" s="563"/>
      <c r="EW107" s="563"/>
      <c r="EX107" s="563"/>
      <c r="EY107" s="563"/>
      <c r="EZ107" s="563"/>
    </row>
    <row r="108" spans="1:156" s="510" customFormat="1">
      <c r="A108" s="562"/>
      <c r="B108" s="562"/>
      <c r="C108" s="562"/>
      <c r="D108" s="562"/>
      <c r="E108" s="562"/>
      <c r="F108" s="562"/>
      <c r="G108" s="562"/>
      <c r="H108" s="562"/>
      <c r="I108" s="562"/>
      <c r="J108" s="562"/>
      <c r="K108" s="562"/>
      <c r="L108" s="562"/>
      <c r="M108" s="562"/>
      <c r="N108" s="562"/>
      <c r="O108" s="562"/>
      <c r="P108" s="562"/>
      <c r="Q108" s="562"/>
      <c r="R108" s="562"/>
      <c r="S108" s="562"/>
      <c r="T108" s="562"/>
      <c r="U108" s="562"/>
      <c r="V108" s="562"/>
      <c r="W108" s="562"/>
      <c r="X108" s="562"/>
      <c r="Y108" s="562"/>
      <c r="Z108" s="562"/>
      <c r="AA108" s="562"/>
      <c r="AB108" s="562"/>
      <c r="AC108" s="562"/>
      <c r="AD108" s="562"/>
      <c r="AE108" s="562"/>
      <c r="AF108" s="562"/>
      <c r="AG108" s="562"/>
      <c r="AH108" s="562"/>
      <c r="AI108" s="562"/>
      <c r="AJ108" s="562"/>
      <c r="AK108" s="562"/>
      <c r="AL108" s="562"/>
      <c r="AM108" s="562"/>
      <c r="AN108" s="562"/>
      <c r="AO108" s="562"/>
      <c r="AP108" s="562"/>
      <c r="AQ108" s="562"/>
      <c r="AR108" s="562"/>
      <c r="AS108" s="562"/>
      <c r="AT108" s="562"/>
      <c r="AU108" s="562"/>
      <c r="AV108" s="562"/>
      <c r="AW108" s="562"/>
      <c r="AX108" s="562"/>
      <c r="AY108" s="562"/>
      <c r="AZ108" s="562"/>
      <c r="BA108" s="562"/>
      <c r="BB108" s="562"/>
      <c r="BC108" s="562"/>
      <c r="BD108" s="562"/>
      <c r="BE108" s="562"/>
      <c r="BF108" s="562"/>
      <c r="BG108" s="562"/>
      <c r="BH108" s="562"/>
      <c r="BI108" s="562"/>
      <c r="BJ108" s="562"/>
      <c r="BK108" s="562"/>
      <c r="BL108" s="562"/>
      <c r="BM108" s="562"/>
      <c r="BN108" s="562"/>
      <c r="BO108" s="562"/>
      <c r="BP108" s="562"/>
      <c r="BQ108" s="562"/>
      <c r="BR108" s="562"/>
      <c r="BS108" s="562"/>
      <c r="BT108" s="562"/>
      <c r="BU108" s="562"/>
      <c r="BV108" s="562"/>
      <c r="BW108" s="562"/>
      <c r="BX108" s="562"/>
      <c r="BY108" s="562"/>
      <c r="BZ108" s="562"/>
      <c r="CA108" s="562"/>
      <c r="CB108" s="562"/>
      <c r="CC108" s="562"/>
      <c r="CD108" s="562"/>
      <c r="CE108" s="562"/>
      <c r="CF108" s="562"/>
      <c r="CG108" s="562"/>
      <c r="CH108" s="562"/>
      <c r="CI108" s="562"/>
      <c r="CJ108" s="562"/>
      <c r="CK108" s="562"/>
      <c r="CL108" s="562"/>
      <c r="CM108" s="562"/>
      <c r="CN108" s="562"/>
      <c r="CO108" s="562"/>
      <c r="CP108" s="562"/>
      <c r="CQ108" s="562"/>
      <c r="CR108" s="562"/>
      <c r="CS108" s="562"/>
      <c r="CT108" s="562"/>
      <c r="CU108" s="562"/>
      <c r="CV108" s="562"/>
      <c r="CW108" s="562"/>
      <c r="CX108" s="562"/>
      <c r="CY108" s="562"/>
      <c r="CZ108" s="562"/>
      <c r="DA108" s="562"/>
      <c r="DB108" s="562"/>
      <c r="DC108" s="562"/>
      <c r="DD108" s="562"/>
      <c r="DE108" s="562"/>
      <c r="DF108" s="562"/>
      <c r="DG108" s="562"/>
      <c r="DH108" s="562"/>
      <c r="DI108" s="562"/>
      <c r="DJ108" s="562"/>
      <c r="DK108" s="562"/>
      <c r="DL108" s="562"/>
      <c r="DM108" s="562"/>
      <c r="DN108" s="562"/>
      <c r="DO108" s="562"/>
      <c r="DP108" s="562"/>
      <c r="DQ108" s="562"/>
      <c r="DR108" s="562"/>
      <c r="DS108" s="562"/>
      <c r="DT108" s="562"/>
      <c r="DU108" s="562"/>
      <c r="DV108" s="562"/>
      <c r="DW108" s="562"/>
      <c r="DX108" s="562"/>
      <c r="DY108" s="562"/>
      <c r="DZ108" s="562"/>
      <c r="EA108" s="562"/>
      <c r="EB108" s="562"/>
      <c r="EC108" s="562"/>
      <c r="ED108" s="562"/>
      <c r="EE108" s="562"/>
      <c r="EF108" s="562"/>
      <c r="EG108" s="562"/>
      <c r="EH108" s="562"/>
      <c r="EI108" s="562"/>
      <c r="EJ108" s="562"/>
      <c r="EK108" s="562"/>
      <c r="EL108" s="562"/>
      <c r="EM108" s="562"/>
      <c r="EN108" s="562"/>
      <c r="EO108" s="562"/>
      <c r="EP108" s="562"/>
      <c r="EQ108" s="562"/>
      <c r="ER108" s="562"/>
      <c r="ES108" s="562"/>
      <c r="ET108" s="562"/>
      <c r="EU108" s="562"/>
      <c r="EV108" s="562"/>
      <c r="EW108" s="562"/>
      <c r="EX108" s="562"/>
      <c r="EY108" s="562"/>
      <c r="EZ108" s="562"/>
    </row>
    <row r="109" spans="1:156" s="510" customFormat="1">
      <c r="A109" s="563"/>
      <c r="B109" s="563"/>
      <c r="C109" s="563"/>
      <c r="D109" s="563"/>
      <c r="E109" s="563"/>
      <c r="F109" s="563"/>
      <c r="G109" s="563"/>
      <c r="H109" s="563"/>
      <c r="I109" s="563"/>
      <c r="J109" s="563"/>
      <c r="K109" s="563"/>
      <c r="L109" s="563"/>
      <c r="M109" s="563"/>
      <c r="N109" s="563"/>
      <c r="O109" s="563"/>
      <c r="P109" s="563"/>
      <c r="Q109" s="563"/>
      <c r="R109" s="563"/>
      <c r="S109" s="563"/>
      <c r="T109" s="563"/>
      <c r="U109" s="563"/>
      <c r="V109" s="563"/>
      <c r="W109" s="563"/>
      <c r="X109" s="563"/>
      <c r="Y109" s="563"/>
      <c r="Z109" s="563"/>
      <c r="AA109" s="563"/>
      <c r="AB109" s="563"/>
      <c r="AC109" s="563"/>
      <c r="AD109" s="563"/>
      <c r="AE109" s="563"/>
      <c r="AF109" s="563"/>
      <c r="AG109" s="563"/>
      <c r="AH109" s="563"/>
      <c r="AI109" s="563"/>
      <c r="AJ109" s="563"/>
      <c r="AK109" s="563"/>
      <c r="AL109" s="563"/>
      <c r="AM109" s="563"/>
      <c r="AN109" s="563"/>
      <c r="AO109" s="563"/>
      <c r="AP109" s="563"/>
      <c r="AQ109" s="563"/>
      <c r="AR109" s="563"/>
      <c r="AS109" s="563"/>
      <c r="AT109" s="563"/>
      <c r="AU109" s="563"/>
      <c r="AV109" s="563"/>
      <c r="AW109" s="563"/>
      <c r="AX109" s="563"/>
      <c r="AY109" s="563"/>
      <c r="AZ109" s="563"/>
      <c r="BA109" s="563"/>
      <c r="BB109" s="563"/>
      <c r="BC109" s="563"/>
      <c r="BD109" s="563"/>
      <c r="BE109" s="563"/>
      <c r="BF109" s="563"/>
      <c r="BG109" s="563"/>
      <c r="BH109" s="563"/>
      <c r="BI109" s="563"/>
      <c r="BJ109" s="563"/>
      <c r="BK109" s="563"/>
      <c r="BL109" s="563"/>
      <c r="BM109" s="563"/>
      <c r="BN109" s="563"/>
      <c r="BO109" s="563"/>
      <c r="BP109" s="563"/>
      <c r="BQ109" s="563"/>
      <c r="BR109" s="563"/>
      <c r="BS109" s="563"/>
      <c r="BT109" s="563"/>
      <c r="BU109" s="563"/>
      <c r="BV109" s="563"/>
      <c r="BW109" s="563"/>
      <c r="BX109" s="563"/>
      <c r="BY109" s="563"/>
      <c r="BZ109" s="563"/>
      <c r="CA109" s="563"/>
      <c r="CB109" s="563"/>
      <c r="CC109" s="563"/>
      <c r="CD109" s="563"/>
      <c r="CE109" s="563"/>
      <c r="CF109" s="563"/>
      <c r="CG109" s="563"/>
      <c r="CH109" s="563"/>
      <c r="CI109" s="563"/>
      <c r="CJ109" s="563"/>
      <c r="CK109" s="563"/>
      <c r="CL109" s="563"/>
      <c r="CM109" s="563"/>
      <c r="CN109" s="563"/>
      <c r="CO109" s="563"/>
      <c r="CP109" s="563"/>
      <c r="CQ109" s="563"/>
      <c r="CR109" s="563"/>
      <c r="CS109" s="563"/>
      <c r="CT109" s="563"/>
      <c r="CU109" s="563"/>
      <c r="CV109" s="563"/>
      <c r="CW109" s="563"/>
      <c r="CX109" s="563"/>
      <c r="CY109" s="563"/>
      <c r="CZ109" s="563"/>
      <c r="DA109" s="563"/>
      <c r="DB109" s="563"/>
      <c r="DC109" s="563"/>
      <c r="DD109" s="563"/>
      <c r="DE109" s="563"/>
      <c r="DF109" s="563"/>
      <c r="DG109" s="563"/>
      <c r="DH109" s="563"/>
      <c r="DI109" s="563"/>
      <c r="DJ109" s="563"/>
      <c r="DK109" s="563"/>
      <c r="DL109" s="563"/>
      <c r="DM109" s="563"/>
      <c r="DN109" s="563"/>
      <c r="DO109" s="563"/>
      <c r="DP109" s="563"/>
      <c r="DQ109" s="563"/>
      <c r="DR109" s="563"/>
      <c r="DS109" s="563"/>
      <c r="DT109" s="563"/>
      <c r="DU109" s="563"/>
      <c r="DV109" s="563"/>
      <c r="DW109" s="563"/>
      <c r="DX109" s="563"/>
      <c r="DY109" s="563"/>
      <c r="DZ109" s="563"/>
      <c r="EA109" s="563"/>
      <c r="EB109" s="563"/>
      <c r="EC109" s="563"/>
      <c r="ED109" s="563"/>
      <c r="EE109" s="563"/>
      <c r="EF109" s="563"/>
      <c r="EG109" s="563"/>
      <c r="EH109" s="563"/>
      <c r="EI109" s="563"/>
      <c r="EJ109" s="563"/>
      <c r="EK109" s="563"/>
      <c r="EL109" s="563"/>
      <c r="EM109" s="563"/>
      <c r="EN109" s="563"/>
      <c r="EO109" s="563"/>
      <c r="EP109" s="563"/>
      <c r="EQ109" s="563"/>
      <c r="ER109" s="563"/>
      <c r="ES109" s="563"/>
      <c r="ET109" s="563"/>
      <c r="EU109" s="563"/>
      <c r="EV109" s="563"/>
      <c r="EW109" s="563"/>
      <c r="EX109" s="563"/>
      <c r="EY109" s="563"/>
      <c r="EZ109" s="563"/>
    </row>
    <row r="110" spans="1:156" s="510" customFormat="1">
      <c r="A110" s="562"/>
      <c r="B110" s="562"/>
      <c r="C110" s="562"/>
      <c r="D110" s="562"/>
      <c r="E110" s="562"/>
      <c r="F110" s="562"/>
      <c r="G110" s="562"/>
      <c r="H110" s="562"/>
      <c r="I110" s="562"/>
      <c r="J110" s="562"/>
      <c r="K110" s="562"/>
      <c r="L110" s="562"/>
      <c r="M110" s="562"/>
      <c r="N110" s="562"/>
      <c r="O110" s="562"/>
      <c r="P110" s="562"/>
      <c r="Q110" s="562"/>
      <c r="R110" s="562"/>
      <c r="S110" s="562"/>
      <c r="T110" s="562"/>
      <c r="U110" s="562"/>
      <c r="V110" s="562"/>
      <c r="W110" s="562"/>
      <c r="X110" s="562"/>
      <c r="Y110" s="562"/>
      <c r="Z110" s="562"/>
      <c r="AA110" s="562"/>
      <c r="AB110" s="562"/>
      <c r="AC110" s="562"/>
      <c r="AD110" s="562"/>
      <c r="AE110" s="562"/>
      <c r="AF110" s="562"/>
      <c r="AG110" s="562"/>
      <c r="AH110" s="562"/>
      <c r="AI110" s="562"/>
      <c r="AJ110" s="562"/>
      <c r="AK110" s="562"/>
      <c r="AL110" s="562"/>
      <c r="AM110" s="562"/>
      <c r="AN110" s="562"/>
      <c r="AO110" s="562"/>
      <c r="AP110" s="562"/>
      <c r="AQ110" s="562"/>
      <c r="AR110" s="562"/>
      <c r="AS110" s="562"/>
      <c r="AT110" s="562"/>
      <c r="AU110" s="562"/>
      <c r="AV110" s="562"/>
      <c r="AW110" s="562"/>
      <c r="AX110" s="562"/>
      <c r="AY110" s="562"/>
      <c r="AZ110" s="562"/>
      <c r="BA110" s="562"/>
      <c r="BB110" s="562"/>
      <c r="BC110" s="562"/>
      <c r="BD110" s="562"/>
      <c r="BE110" s="562"/>
      <c r="BF110" s="562"/>
      <c r="BG110" s="562"/>
      <c r="BH110" s="562"/>
      <c r="BI110" s="562"/>
      <c r="BJ110" s="562"/>
      <c r="BK110" s="562"/>
      <c r="BL110" s="562"/>
      <c r="BM110" s="562"/>
      <c r="BN110" s="562"/>
      <c r="BO110" s="562"/>
      <c r="BP110" s="562"/>
      <c r="BQ110" s="562"/>
      <c r="BR110" s="562"/>
      <c r="BS110" s="562"/>
      <c r="BT110" s="562"/>
      <c r="BU110" s="562"/>
      <c r="BV110" s="562"/>
      <c r="BW110" s="562"/>
      <c r="BX110" s="562"/>
      <c r="BY110" s="562"/>
      <c r="BZ110" s="562"/>
      <c r="CA110" s="562"/>
      <c r="CB110" s="562"/>
      <c r="CC110" s="562"/>
      <c r="CD110" s="562"/>
      <c r="CE110" s="562"/>
      <c r="CF110" s="562"/>
      <c r="CG110" s="562"/>
      <c r="CH110" s="562"/>
      <c r="CI110" s="562"/>
      <c r="CJ110" s="562"/>
      <c r="CK110" s="562"/>
      <c r="CL110" s="562"/>
      <c r="CM110" s="562"/>
      <c r="CN110" s="562"/>
      <c r="CO110" s="562"/>
      <c r="CP110" s="562"/>
      <c r="CQ110" s="562"/>
      <c r="CR110" s="562"/>
      <c r="CS110" s="562"/>
      <c r="CT110" s="562"/>
      <c r="CU110" s="562"/>
      <c r="CV110" s="562"/>
      <c r="CW110" s="562"/>
      <c r="CX110" s="562"/>
      <c r="CY110" s="562"/>
      <c r="CZ110" s="562"/>
      <c r="DA110" s="562"/>
      <c r="DB110" s="562"/>
      <c r="DC110" s="562"/>
      <c r="DD110" s="562"/>
      <c r="DE110" s="562"/>
      <c r="DF110" s="562"/>
      <c r="DG110" s="562"/>
      <c r="DH110" s="562"/>
      <c r="DI110" s="562"/>
      <c r="DJ110" s="562"/>
      <c r="DK110" s="562"/>
      <c r="DL110" s="562"/>
      <c r="DM110" s="562"/>
      <c r="DN110" s="562"/>
      <c r="DO110" s="562"/>
      <c r="DP110" s="562"/>
      <c r="DQ110" s="562"/>
      <c r="DR110" s="562"/>
      <c r="DS110" s="562"/>
      <c r="DT110" s="562"/>
      <c r="DU110" s="562"/>
      <c r="DV110" s="562"/>
      <c r="DW110" s="562"/>
      <c r="DX110" s="562"/>
      <c r="DY110" s="562"/>
      <c r="DZ110" s="562"/>
      <c r="EA110" s="562"/>
      <c r="EB110" s="562"/>
      <c r="EC110" s="562"/>
      <c r="ED110" s="562"/>
      <c r="EE110" s="562"/>
      <c r="EF110" s="562"/>
      <c r="EG110" s="562"/>
      <c r="EH110" s="562"/>
      <c r="EI110" s="562"/>
      <c r="EJ110" s="562"/>
      <c r="EK110" s="562"/>
      <c r="EL110" s="562"/>
      <c r="EM110" s="562"/>
      <c r="EN110" s="562"/>
      <c r="EO110" s="562"/>
      <c r="EP110" s="562"/>
      <c r="EQ110" s="562"/>
      <c r="ER110" s="562"/>
      <c r="ES110" s="562"/>
      <c r="ET110" s="562"/>
      <c r="EU110" s="562"/>
      <c r="EV110" s="562"/>
      <c r="EW110" s="562"/>
      <c r="EX110" s="562"/>
      <c r="EY110" s="562"/>
      <c r="EZ110" s="562"/>
    </row>
    <row r="111" spans="1:156" s="510" customFormat="1">
      <c r="A111" s="563"/>
      <c r="B111" s="563"/>
      <c r="C111" s="563"/>
      <c r="D111" s="563"/>
      <c r="E111" s="563"/>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c r="AB111" s="563"/>
      <c r="AC111" s="563"/>
      <c r="AD111" s="563"/>
      <c r="AE111" s="563"/>
      <c r="AF111" s="563"/>
      <c r="AG111" s="563"/>
      <c r="AH111" s="563"/>
      <c r="AI111" s="563"/>
      <c r="AJ111" s="563"/>
      <c r="AK111" s="563"/>
      <c r="AL111" s="563"/>
      <c r="AM111" s="563"/>
      <c r="AN111" s="563"/>
      <c r="AO111" s="563"/>
      <c r="AP111" s="563"/>
      <c r="AQ111" s="563"/>
      <c r="AR111" s="563"/>
      <c r="AS111" s="563"/>
      <c r="AT111" s="563"/>
      <c r="AU111" s="563"/>
      <c r="AV111" s="563"/>
      <c r="AW111" s="563"/>
      <c r="AX111" s="563"/>
      <c r="AY111" s="563"/>
      <c r="AZ111" s="563"/>
      <c r="BA111" s="563"/>
      <c r="BB111" s="563"/>
      <c r="BC111" s="563"/>
      <c r="BD111" s="563"/>
      <c r="BE111" s="563"/>
      <c r="BF111" s="563"/>
      <c r="BG111" s="563"/>
      <c r="BH111" s="563"/>
      <c r="BI111" s="563"/>
      <c r="BJ111" s="563"/>
      <c r="BK111" s="563"/>
      <c r="BL111" s="563"/>
      <c r="BM111" s="563"/>
      <c r="BN111" s="563"/>
      <c r="BO111" s="563"/>
      <c r="BP111" s="563"/>
      <c r="BQ111" s="563"/>
      <c r="BR111" s="563"/>
      <c r="BS111" s="563"/>
      <c r="BT111" s="563"/>
      <c r="BU111" s="563"/>
      <c r="BV111" s="563"/>
      <c r="BW111" s="563"/>
      <c r="BX111" s="563"/>
      <c r="BY111" s="563"/>
      <c r="BZ111" s="563"/>
      <c r="CA111" s="563"/>
      <c r="CB111" s="563"/>
      <c r="CC111" s="563"/>
      <c r="CD111" s="563"/>
      <c r="CE111" s="563"/>
      <c r="CF111" s="563"/>
      <c r="CG111" s="563"/>
      <c r="CH111" s="563"/>
      <c r="CI111" s="563"/>
      <c r="CJ111" s="563"/>
      <c r="CK111" s="563"/>
      <c r="CL111" s="563"/>
      <c r="CM111" s="563"/>
      <c r="CN111" s="563"/>
      <c r="CO111" s="563"/>
      <c r="CP111" s="563"/>
      <c r="CQ111" s="563"/>
      <c r="CR111" s="563"/>
      <c r="CS111" s="563"/>
      <c r="CT111" s="563"/>
      <c r="CU111" s="563"/>
      <c r="CV111" s="563"/>
      <c r="CW111" s="563"/>
      <c r="CX111" s="563"/>
      <c r="CY111" s="563"/>
      <c r="CZ111" s="563"/>
      <c r="DA111" s="563"/>
      <c r="DB111" s="563"/>
      <c r="DC111" s="563"/>
      <c r="DD111" s="563"/>
      <c r="DE111" s="563"/>
      <c r="DF111" s="563"/>
      <c r="DG111" s="563"/>
      <c r="DH111" s="563"/>
      <c r="DI111" s="563"/>
      <c r="DJ111" s="563"/>
      <c r="DK111" s="563"/>
      <c r="DL111" s="563"/>
      <c r="DM111" s="563"/>
      <c r="DN111" s="563"/>
      <c r="DO111" s="563"/>
      <c r="DP111" s="563"/>
      <c r="DQ111" s="563"/>
      <c r="DR111" s="563"/>
      <c r="DS111" s="563"/>
      <c r="DT111" s="563"/>
      <c r="DU111" s="563"/>
      <c r="DV111" s="563"/>
      <c r="DW111" s="563"/>
      <c r="DX111" s="563"/>
      <c r="DY111" s="563"/>
      <c r="DZ111" s="563"/>
      <c r="EA111" s="563"/>
      <c r="EB111" s="563"/>
      <c r="EC111" s="563"/>
      <c r="ED111" s="563"/>
      <c r="EE111" s="563"/>
      <c r="EF111" s="563"/>
      <c r="EG111" s="563"/>
      <c r="EH111" s="563"/>
      <c r="EI111" s="563"/>
      <c r="EJ111" s="563"/>
      <c r="EK111" s="563"/>
      <c r="EL111" s="563"/>
      <c r="EM111" s="563"/>
      <c r="EN111" s="563"/>
      <c r="EO111" s="563"/>
      <c r="EP111" s="563"/>
      <c r="EQ111" s="563"/>
      <c r="ER111" s="563"/>
      <c r="ES111" s="563"/>
      <c r="ET111" s="563"/>
      <c r="EU111" s="563"/>
      <c r="EV111" s="563"/>
      <c r="EW111" s="563"/>
      <c r="EX111" s="563"/>
      <c r="EY111" s="563"/>
      <c r="EZ111" s="563"/>
    </row>
    <row r="112" spans="1:156" s="510" customFormat="1">
      <c r="A112" s="562"/>
      <c r="B112" s="562"/>
      <c r="C112" s="562"/>
      <c r="D112" s="562"/>
      <c r="E112" s="562"/>
      <c r="F112" s="562"/>
      <c r="G112" s="562"/>
      <c r="H112" s="562"/>
      <c r="I112" s="562"/>
      <c r="J112" s="562"/>
      <c r="K112" s="562"/>
      <c r="L112" s="562"/>
      <c r="M112" s="562"/>
      <c r="N112" s="562"/>
      <c r="O112" s="562"/>
      <c r="P112" s="562"/>
      <c r="Q112" s="562"/>
      <c r="R112" s="562"/>
      <c r="S112" s="562"/>
      <c r="T112" s="562"/>
      <c r="U112" s="562"/>
      <c r="V112" s="562"/>
      <c r="W112" s="562"/>
      <c r="X112" s="562"/>
      <c r="Y112" s="562"/>
      <c r="Z112" s="562"/>
      <c r="AA112" s="562"/>
      <c r="AB112" s="562"/>
      <c r="AC112" s="562"/>
      <c r="AD112" s="562"/>
      <c r="AE112" s="562"/>
      <c r="AF112" s="562"/>
      <c r="AG112" s="562"/>
      <c r="AH112" s="562"/>
      <c r="AI112" s="562"/>
      <c r="AJ112" s="562"/>
      <c r="AK112" s="562"/>
      <c r="AL112" s="562"/>
      <c r="AM112" s="562"/>
      <c r="AN112" s="562"/>
      <c r="AO112" s="562"/>
      <c r="AP112" s="562"/>
      <c r="AQ112" s="562"/>
      <c r="AR112" s="562"/>
      <c r="AS112" s="562"/>
      <c r="AT112" s="562"/>
      <c r="AU112" s="562"/>
      <c r="AV112" s="562"/>
      <c r="AW112" s="562"/>
      <c r="AX112" s="562"/>
      <c r="AY112" s="562"/>
      <c r="AZ112" s="562"/>
      <c r="BA112" s="562"/>
      <c r="BB112" s="562"/>
      <c r="BC112" s="562"/>
      <c r="BD112" s="562"/>
      <c r="BE112" s="562"/>
      <c r="BF112" s="562"/>
      <c r="BG112" s="562"/>
      <c r="BH112" s="562"/>
      <c r="BI112" s="562"/>
      <c r="BJ112" s="562"/>
      <c r="BK112" s="562"/>
      <c r="BL112" s="562"/>
      <c r="BM112" s="562"/>
      <c r="BN112" s="562"/>
      <c r="BO112" s="562"/>
      <c r="BP112" s="562"/>
      <c r="BQ112" s="562"/>
      <c r="BR112" s="562"/>
      <c r="BS112" s="562"/>
      <c r="BT112" s="562"/>
      <c r="BU112" s="562"/>
      <c r="BV112" s="562"/>
      <c r="BW112" s="562"/>
      <c r="BX112" s="562"/>
      <c r="BY112" s="562"/>
      <c r="BZ112" s="562"/>
      <c r="CA112" s="562"/>
      <c r="CB112" s="562"/>
      <c r="CC112" s="562"/>
      <c r="CD112" s="562"/>
      <c r="CE112" s="562"/>
      <c r="CF112" s="562"/>
      <c r="CG112" s="562"/>
      <c r="CH112" s="562"/>
      <c r="CI112" s="562"/>
      <c r="CJ112" s="562"/>
      <c r="CK112" s="562"/>
      <c r="CL112" s="562"/>
      <c r="CM112" s="562"/>
      <c r="CN112" s="562"/>
      <c r="CO112" s="562"/>
      <c r="CP112" s="562"/>
      <c r="CQ112" s="562"/>
      <c r="CR112" s="562"/>
      <c r="CS112" s="562"/>
      <c r="CT112" s="562"/>
      <c r="CU112" s="562"/>
      <c r="CV112" s="562"/>
      <c r="CW112" s="562"/>
      <c r="CX112" s="562"/>
      <c r="CY112" s="562"/>
      <c r="CZ112" s="562"/>
      <c r="DA112" s="562"/>
      <c r="DB112" s="562"/>
      <c r="DC112" s="562"/>
      <c r="DD112" s="562"/>
      <c r="DE112" s="562"/>
      <c r="DF112" s="562"/>
      <c r="DG112" s="562"/>
      <c r="DH112" s="562"/>
      <c r="DI112" s="562"/>
      <c r="DJ112" s="562"/>
      <c r="DK112" s="562"/>
      <c r="DL112" s="562"/>
      <c r="DM112" s="562"/>
      <c r="DN112" s="562"/>
      <c r="DO112" s="562"/>
      <c r="DP112" s="562"/>
      <c r="DQ112" s="562"/>
      <c r="DR112" s="562"/>
      <c r="DS112" s="562"/>
      <c r="DT112" s="562"/>
      <c r="DU112" s="562"/>
      <c r="DV112" s="562"/>
      <c r="DW112" s="562"/>
      <c r="DX112" s="562"/>
      <c r="DY112" s="562"/>
      <c r="DZ112" s="562"/>
      <c r="EA112" s="562"/>
      <c r="EB112" s="562"/>
      <c r="EC112" s="562"/>
      <c r="ED112" s="562"/>
      <c r="EE112" s="562"/>
      <c r="EF112" s="562"/>
      <c r="EG112" s="562"/>
      <c r="EH112" s="562"/>
      <c r="EI112" s="562"/>
      <c r="EJ112" s="562"/>
      <c r="EK112" s="562"/>
      <c r="EL112" s="562"/>
      <c r="EM112" s="562"/>
      <c r="EN112" s="562"/>
      <c r="EO112" s="562"/>
      <c r="EP112" s="562"/>
      <c r="EQ112" s="562"/>
      <c r="ER112" s="562"/>
      <c r="ES112" s="562"/>
      <c r="ET112" s="562"/>
      <c r="EU112" s="562"/>
      <c r="EV112" s="562"/>
      <c r="EW112" s="562"/>
      <c r="EX112" s="562"/>
      <c r="EY112" s="562"/>
      <c r="EZ112" s="562"/>
    </row>
    <row r="113" spans="1:156" s="510" customFormat="1">
      <c r="A113" s="563"/>
      <c r="B113" s="563"/>
      <c r="C113" s="563"/>
      <c r="D113" s="563"/>
      <c r="E113" s="563"/>
      <c r="F113" s="563"/>
      <c r="G113" s="563"/>
      <c r="H113" s="563"/>
      <c r="I113" s="563"/>
      <c r="J113" s="563"/>
      <c r="K113" s="563"/>
      <c r="L113" s="563"/>
      <c r="M113" s="563"/>
      <c r="N113" s="563"/>
      <c r="O113" s="563"/>
      <c r="P113" s="563"/>
      <c r="Q113" s="563"/>
      <c r="R113" s="563"/>
      <c r="S113" s="563"/>
      <c r="T113" s="563"/>
      <c r="U113" s="563"/>
      <c r="V113" s="563"/>
      <c r="W113" s="563"/>
      <c r="X113" s="563"/>
      <c r="Y113" s="563"/>
      <c r="Z113" s="563"/>
      <c r="AA113" s="563"/>
      <c r="AB113" s="563"/>
      <c r="AC113" s="563"/>
      <c r="AD113" s="563"/>
      <c r="AE113" s="563"/>
      <c r="AF113" s="563"/>
      <c r="AG113" s="563"/>
      <c r="AH113" s="563"/>
      <c r="AI113" s="563"/>
      <c r="AJ113" s="563"/>
      <c r="AK113" s="563"/>
      <c r="AL113" s="563"/>
      <c r="AM113" s="563"/>
      <c r="AN113" s="563"/>
      <c r="AO113" s="563"/>
      <c r="AP113" s="563"/>
      <c r="AQ113" s="563"/>
      <c r="AR113" s="563"/>
      <c r="AS113" s="563"/>
      <c r="AT113" s="563"/>
      <c r="AU113" s="563"/>
      <c r="AV113" s="563"/>
      <c r="AW113" s="563"/>
      <c r="AX113" s="563"/>
      <c r="AY113" s="563"/>
      <c r="AZ113" s="563"/>
      <c r="BA113" s="563"/>
      <c r="BB113" s="563"/>
      <c r="BC113" s="563"/>
      <c r="BD113" s="563"/>
      <c r="BE113" s="563"/>
      <c r="BF113" s="563"/>
      <c r="BG113" s="563"/>
      <c r="BH113" s="563"/>
      <c r="BI113" s="563"/>
      <c r="BJ113" s="563"/>
      <c r="BK113" s="563"/>
      <c r="BL113" s="563"/>
      <c r="BM113" s="563"/>
      <c r="BN113" s="563"/>
      <c r="BO113" s="563"/>
      <c r="BP113" s="563"/>
      <c r="BQ113" s="563"/>
      <c r="BR113" s="563"/>
      <c r="BS113" s="563"/>
      <c r="BT113" s="563"/>
      <c r="BU113" s="563"/>
      <c r="BV113" s="563"/>
      <c r="BW113" s="563"/>
      <c r="BX113" s="563"/>
      <c r="BY113" s="563"/>
      <c r="BZ113" s="563"/>
      <c r="CA113" s="563"/>
      <c r="CB113" s="563"/>
      <c r="CC113" s="563"/>
      <c r="CD113" s="563"/>
      <c r="CE113" s="563"/>
      <c r="CF113" s="563"/>
      <c r="CG113" s="563"/>
      <c r="CH113" s="563"/>
      <c r="CI113" s="563"/>
      <c r="CJ113" s="563"/>
      <c r="CK113" s="563"/>
      <c r="CL113" s="563"/>
      <c r="CM113" s="563"/>
      <c r="CN113" s="563"/>
      <c r="CO113" s="563"/>
      <c r="CP113" s="563"/>
      <c r="CQ113" s="563"/>
      <c r="CR113" s="563"/>
      <c r="CS113" s="563"/>
      <c r="CT113" s="563"/>
      <c r="CU113" s="563"/>
      <c r="CV113" s="563"/>
      <c r="CW113" s="563"/>
      <c r="CX113" s="563"/>
      <c r="CY113" s="563"/>
      <c r="CZ113" s="563"/>
      <c r="DA113" s="563"/>
      <c r="DB113" s="563"/>
      <c r="DC113" s="563"/>
      <c r="DD113" s="563"/>
      <c r="DE113" s="563"/>
      <c r="DF113" s="563"/>
      <c r="DG113" s="563"/>
      <c r="DH113" s="563"/>
      <c r="DI113" s="563"/>
      <c r="DJ113" s="563"/>
      <c r="DK113" s="563"/>
      <c r="DL113" s="563"/>
      <c r="DM113" s="563"/>
      <c r="DN113" s="563"/>
      <c r="DO113" s="563"/>
      <c r="DP113" s="563"/>
      <c r="DQ113" s="563"/>
      <c r="DR113" s="563"/>
      <c r="DS113" s="563"/>
      <c r="DT113" s="563"/>
      <c r="DU113" s="563"/>
      <c r="DV113" s="563"/>
      <c r="DW113" s="563"/>
      <c r="DX113" s="563"/>
      <c r="DY113" s="563"/>
      <c r="DZ113" s="563"/>
      <c r="EA113" s="563"/>
      <c r="EB113" s="563"/>
      <c r="EC113" s="563"/>
      <c r="ED113" s="563"/>
      <c r="EE113" s="563"/>
      <c r="EF113" s="563"/>
      <c r="EG113" s="563"/>
      <c r="EH113" s="563"/>
      <c r="EI113" s="563"/>
      <c r="EJ113" s="563"/>
      <c r="EK113" s="563"/>
      <c r="EL113" s="563"/>
      <c r="EM113" s="563"/>
      <c r="EN113" s="563"/>
      <c r="EO113" s="563"/>
      <c r="EP113" s="563"/>
      <c r="EQ113" s="563"/>
      <c r="ER113" s="563"/>
      <c r="ES113" s="563"/>
      <c r="ET113" s="563"/>
      <c r="EU113" s="563"/>
      <c r="EV113" s="563"/>
      <c r="EW113" s="563"/>
      <c r="EX113" s="563"/>
      <c r="EY113" s="563"/>
      <c r="EZ113" s="563"/>
    </row>
    <row r="114" spans="1:156" s="510" customFormat="1">
      <c r="A114" s="562"/>
      <c r="B114" s="562"/>
      <c r="C114" s="562"/>
      <c r="D114" s="562"/>
      <c r="E114" s="562"/>
      <c r="F114" s="562"/>
      <c r="G114" s="562"/>
      <c r="H114" s="562"/>
      <c r="I114" s="562"/>
      <c r="J114" s="562"/>
      <c r="K114" s="562"/>
      <c r="L114" s="562"/>
      <c r="M114" s="562"/>
      <c r="N114" s="562"/>
      <c r="O114" s="562"/>
      <c r="P114" s="562"/>
      <c r="Q114" s="562"/>
      <c r="R114" s="562"/>
      <c r="S114" s="562"/>
      <c r="T114" s="562"/>
      <c r="U114" s="562"/>
      <c r="V114" s="562"/>
      <c r="W114" s="562"/>
      <c r="X114" s="562"/>
      <c r="Y114" s="562"/>
      <c r="Z114" s="562"/>
      <c r="AA114" s="562"/>
      <c r="AB114" s="562"/>
      <c r="AC114" s="562"/>
      <c r="AD114" s="562"/>
      <c r="AE114" s="562"/>
      <c r="AF114" s="562"/>
      <c r="AG114" s="562"/>
      <c r="AH114" s="562"/>
      <c r="AI114" s="562"/>
      <c r="AJ114" s="562"/>
      <c r="AK114" s="562"/>
      <c r="AL114" s="562"/>
      <c r="AM114" s="562"/>
      <c r="AN114" s="562"/>
      <c r="AO114" s="562"/>
      <c r="AP114" s="562"/>
      <c r="AQ114" s="562"/>
      <c r="AR114" s="562"/>
      <c r="AS114" s="562"/>
      <c r="AT114" s="562"/>
      <c r="AU114" s="562"/>
      <c r="AV114" s="562"/>
      <c r="AW114" s="562"/>
      <c r="AX114" s="562"/>
      <c r="AY114" s="562"/>
      <c r="AZ114" s="562"/>
      <c r="BA114" s="562"/>
      <c r="BB114" s="562"/>
      <c r="BC114" s="562"/>
      <c r="BD114" s="562"/>
      <c r="BE114" s="562"/>
      <c r="BF114" s="562"/>
      <c r="BG114" s="562"/>
      <c r="BH114" s="562"/>
      <c r="BI114" s="562"/>
      <c r="BJ114" s="562"/>
      <c r="BK114" s="562"/>
      <c r="BL114" s="562"/>
      <c r="BM114" s="562"/>
      <c r="BN114" s="562"/>
      <c r="BO114" s="562"/>
      <c r="BP114" s="562"/>
      <c r="BQ114" s="562"/>
      <c r="BR114" s="562"/>
      <c r="BS114" s="562"/>
      <c r="BT114" s="562"/>
      <c r="BU114" s="562"/>
      <c r="BV114" s="562"/>
      <c r="BW114" s="562"/>
      <c r="BX114" s="562"/>
      <c r="BY114" s="562"/>
      <c r="BZ114" s="562"/>
      <c r="CA114" s="562"/>
      <c r="CB114" s="562"/>
      <c r="CC114" s="562"/>
      <c r="CD114" s="562"/>
      <c r="CE114" s="562"/>
      <c r="CF114" s="562"/>
      <c r="CG114" s="562"/>
      <c r="CH114" s="562"/>
      <c r="CI114" s="562"/>
      <c r="CJ114" s="562"/>
      <c r="CK114" s="562"/>
      <c r="CL114" s="562"/>
      <c r="CM114" s="562"/>
      <c r="CN114" s="562"/>
      <c r="CO114" s="562"/>
      <c r="CP114" s="562"/>
      <c r="CQ114" s="562"/>
      <c r="CR114" s="562"/>
      <c r="CS114" s="562"/>
      <c r="CT114" s="562"/>
      <c r="CU114" s="562"/>
      <c r="CV114" s="562"/>
      <c r="CW114" s="562"/>
      <c r="CX114" s="562"/>
      <c r="CY114" s="562"/>
      <c r="CZ114" s="562"/>
      <c r="DA114" s="562"/>
      <c r="DB114" s="562"/>
      <c r="DC114" s="562"/>
      <c r="DD114" s="562"/>
      <c r="DE114" s="562"/>
      <c r="DF114" s="562"/>
      <c r="DG114" s="562"/>
      <c r="DH114" s="562"/>
      <c r="DI114" s="562"/>
      <c r="DJ114" s="562"/>
      <c r="DK114" s="562"/>
      <c r="DL114" s="562"/>
      <c r="DM114" s="562"/>
      <c r="DN114" s="562"/>
      <c r="DO114" s="562"/>
      <c r="DP114" s="562"/>
      <c r="DQ114" s="562"/>
      <c r="DR114" s="562"/>
      <c r="DS114" s="562"/>
      <c r="DT114" s="562"/>
      <c r="DU114" s="562"/>
      <c r="DV114" s="562"/>
      <c r="DW114" s="562"/>
      <c r="DX114" s="562"/>
      <c r="DY114" s="562"/>
      <c r="DZ114" s="562"/>
      <c r="EA114" s="562"/>
      <c r="EB114" s="562"/>
      <c r="EC114" s="562"/>
      <c r="ED114" s="562"/>
      <c r="EE114" s="562"/>
      <c r="EF114" s="562"/>
      <c r="EG114" s="562"/>
      <c r="EH114" s="562"/>
      <c r="EI114" s="562"/>
      <c r="EJ114" s="562"/>
      <c r="EK114" s="562"/>
      <c r="EL114" s="562"/>
      <c r="EM114" s="562"/>
      <c r="EN114" s="562"/>
      <c r="EO114" s="562"/>
      <c r="EP114" s="562"/>
      <c r="EQ114" s="562"/>
      <c r="ER114" s="562"/>
      <c r="ES114" s="562"/>
      <c r="ET114" s="562"/>
      <c r="EU114" s="562"/>
      <c r="EV114" s="562"/>
      <c r="EW114" s="562"/>
      <c r="EX114" s="562"/>
      <c r="EY114" s="562"/>
      <c r="EZ114" s="562"/>
    </row>
    <row r="115" spans="1:156" s="510" customFormat="1">
      <c r="A115" s="563"/>
      <c r="B115" s="563"/>
      <c r="C115" s="563"/>
      <c r="D115" s="563"/>
      <c r="E115" s="563"/>
      <c r="F115" s="563"/>
      <c r="G115" s="563"/>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3"/>
      <c r="AS115" s="563"/>
      <c r="AT115" s="563"/>
      <c r="AU115" s="563"/>
      <c r="AV115" s="563"/>
      <c r="AW115" s="563"/>
      <c r="AX115" s="563"/>
      <c r="AY115" s="563"/>
      <c r="AZ115" s="563"/>
      <c r="BA115" s="563"/>
      <c r="BB115" s="563"/>
      <c r="BC115" s="563"/>
      <c r="BD115" s="563"/>
      <c r="BE115" s="563"/>
      <c r="BF115" s="563"/>
      <c r="BG115" s="563"/>
      <c r="BH115" s="563"/>
      <c r="BI115" s="563"/>
      <c r="BJ115" s="563"/>
      <c r="BK115" s="563"/>
      <c r="BL115" s="563"/>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3"/>
      <c r="DC115" s="563"/>
      <c r="DD115" s="563"/>
      <c r="DE115" s="563"/>
      <c r="DF115" s="563"/>
      <c r="DG115" s="563"/>
      <c r="DH115" s="563"/>
      <c r="DI115" s="563"/>
      <c r="DJ115" s="563"/>
      <c r="DK115" s="563"/>
      <c r="DL115" s="563"/>
      <c r="DM115" s="563"/>
      <c r="DN115" s="563"/>
      <c r="DO115" s="563"/>
      <c r="DP115" s="563"/>
      <c r="DQ115" s="563"/>
      <c r="DR115" s="563"/>
      <c r="DS115" s="563"/>
      <c r="DT115" s="563"/>
      <c r="DU115" s="563"/>
      <c r="DV115" s="563"/>
      <c r="DW115" s="563"/>
      <c r="DX115" s="563"/>
      <c r="DY115" s="563"/>
      <c r="DZ115" s="563"/>
      <c r="EA115" s="563"/>
      <c r="EB115" s="563"/>
      <c r="EC115" s="563"/>
      <c r="ED115" s="563"/>
      <c r="EE115" s="563"/>
      <c r="EF115" s="563"/>
      <c r="EG115" s="563"/>
      <c r="EH115" s="563"/>
      <c r="EI115" s="563"/>
      <c r="EJ115" s="563"/>
      <c r="EK115" s="563"/>
      <c r="EL115" s="563"/>
      <c r="EM115" s="563"/>
      <c r="EN115" s="563"/>
      <c r="EO115" s="563"/>
      <c r="EP115" s="563"/>
      <c r="EQ115" s="563"/>
      <c r="ER115" s="563"/>
      <c r="ES115" s="563"/>
      <c r="ET115" s="563"/>
      <c r="EU115" s="563"/>
      <c r="EV115" s="563"/>
      <c r="EW115" s="563"/>
      <c r="EX115" s="563"/>
      <c r="EY115" s="563"/>
      <c r="EZ115" s="563"/>
    </row>
    <row r="116" spans="1:156" s="510" customFormat="1">
      <c r="A116" s="562"/>
      <c r="B116" s="562"/>
      <c r="C116" s="562"/>
      <c r="D116" s="562"/>
      <c r="E116" s="562"/>
      <c r="F116" s="562"/>
      <c r="G116" s="562"/>
      <c r="H116" s="562"/>
      <c r="I116" s="562"/>
      <c r="J116" s="562"/>
      <c r="K116" s="562"/>
      <c r="L116" s="562"/>
      <c r="M116" s="562"/>
      <c r="N116" s="562"/>
      <c r="O116" s="562"/>
      <c r="P116" s="562"/>
      <c r="Q116" s="562"/>
      <c r="R116" s="562"/>
      <c r="S116" s="562"/>
      <c r="T116" s="562"/>
      <c r="U116" s="562"/>
      <c r="V116" s="562"/>
      <c r="W116" s="562"/>
      <c r="X116" s="562"/>
      <c r="Y116" s="562"/>
      <c r="Z116" s="562"/>
      <c r="AA116" s="562"/>
      <c r="AB116" s="562"/>
      <c r="AC116" s="562"/>
      <c r="AD116" s="562"/>
      <c r="AE116" s="562"/>
      <c r="AF116" s="562"/>
      <c r="AG116" s="562"/>
      <c r="AH116" s="562"/>
      <c r="AI116" s="562"/>
      <c r="AJ116" s="562"/>
      <c r="AK116" s="562"/>
      <c r="AL116" s="562"/>
      <c r="AM116" s="562"/>
      <c r="AN116" s="562"/>
      <c r="AO116" s="562"/>
      <c r="AP116" s="562"/>
      <c r="AQ116" s="562"/>
      <c r="AR116" s="562"/>
      <c r="AS116" s="562"/>
      <c r="AT116" s="562"/>
      <c r="AU116" s="562"/>
      <c r="AV116" s="562"/>
      <c r="AW116" s="562"/>
      <c r="AX116" s="562"/>
      <c r="AY116" s="562"/>
      <c r="AZ116" s="562"/>
      <c r="BA116" s="562"/>
      <c r="BB116" s="562"/>
      <c r="BC116" s="562"/>
      <c r="BD116" s="562"/>
      <c r="BE116" s="562"/>
      <c r="BF116" s="562"/>
      <c r="BG116" s="562"/>
      <c r="BH116" s="562"/>
      <c r="BI116" s="562"/>
      <c r="BJ116" s="562"/>
      <c r="BK116" s="562"/>
      <c r="BL116" s="562"/>
      <c r="BM116" s="562"/>
      <c r="BN116" s="562"/>
      <c r="BO116" s="562"/>
      <c r="BP116" s="562"/>
      <c r="BQ116" s="562"/>
      <c r="BR116" s="562"/>
      <c r="BS116" s="562"/>
      <c r="BT116" s="562"/>
      <c r="BU116" s="562"/>
      <c r="BV116" s="562"/>
      <c r="BW116" s="562"/>
      <c r="BX116" s="562"/>
      <c r="BY116" s="562"/>
      <c r="BZ116" s="562"/>
      <c r="CA116" s="562"/>
      <c r="CB116" s="562"/>
      <c r="CC116" s="562"/>
      <c r="CD116" s="562"/>
      <c r="CE116" s="562"/>
      <c r="CF116" s="562"/>
      <c r="CG116" s="562"/>
      <c r="CH116" s="562"/>
      <c r="CI116" s="562"/>
      <c r="CJ116" s="562"/>
      <c r="CK116" s="562"/>
      <c r="CL116" s="562"/>
      <c r="CM116" s="562"/>
      <c r="CN116" s="562"/>
      <c r="CO116" s="562"/>
      <c r="CP116" s="562"/>
      <c r="CQ116" s="562"/>
      <c r="CR116" s="562"/>
      <c r="CS116" s="562"/>
      <c r="CT116" s="562"/>
      <c r="CU116" s="562"/>
      <c r="CV116" s="562"/>
      <c r="CW116" s="562"/>
      <c r="CX116" s="562"/>
      <c r="CY116" s="562"/>
      <c r="CZ116" s="562"/>
      <c r="DA116" s="562"/>
      <c r="DB116" s="562"/>
      <c r="DC116" s="562"/>
      <c r="DD116" s="562"/>
      <c r="DE116" s="562"/>
      <c r="DF116" s="562"/>
      <c r="DG116" s="562"/>
      <c r="DH116" s="562"/>
      <c r="DI116" s="562"/>
      <c r="DJ116" s="562"/>
      <c r="DK116" s="562"/>
      <c r="DL116" s="562"/>
      <c r="DM116" s="562"/>
      <c r="DN116" s="562"/>
      <c r="DO116" s="562"/>
      <c r="DP116" s="562"/>
      <c r="DQ116" s="562"/>
      <c r="DR116" s="562"/>
      <c r="DS116" s="562"/>
      <c r="DT116" s="562"/>
      <c r="DU116" s="562"/>
      <c r="DV116" s="562"/>
      <c r="DW116" s="562"/>
      <c r="DX116" s="562"/>
      <c r="DY116" s="562"/>
      <c r="DZ116" s="562"/>
      <c r="EA116" s="562"/>
      <c r="EB116" s="562"/>
      <c r="EC116" s="562"/>
      <c r="ED116" s="562"/>
      <c r="EE116" s="562"/>
      <c r="EF116" s="562"/>
      <c r="EG116" s="562"/>
      <c r="EH116" s="562"/>
      <c r="EI116" s="562"/>
      <c r="EJ116" s="562"/>
      <c r="EK116" s="562"/>
      <c r="EL116" s="562"/>
      <c r="EM116" s="562"/>
      <c r="EN116" s="562"/>
      <c r="EO116" s="562"/>
      <c r="EP116" s="562"/>
      <c r="EQ116" s="562"/>
      <c r="ER116" s="562"/>
      <c r="ES116" s="562"/>
      <c r="ET116" s="562"/>
      <c r="EU116" s="562"/>
      <c r="EV116" s="562"/>
      <c r="EW116" s="562"/>
      <c r="EX116" s="562"/>
      <c r="EY116" s="562"/>
      <c r="EZ116" s="562"/>
    </row>
    <row r="117" spans="1:156" s="510" customFormat="1">
      <c r="A117" s="563"/>
      <c r="B117" s="563"/>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c r="AG117" s="563"/>
      <c r="AH117" s="563"/>
      <c r="AI117" s="563"/>
      <c r="AJ117" s="563"/>
      <c r="AK117" s="563"/>
      <c r="AL117" s="563"/>
      <c r="AM117" s="563"/>
      <c r="AN117" s="563"/>
      <c r="AO117" s="563"/>
      <c r="AP117" s="563"/>
      <c r="AQ117" s="563"/>
      <c r="AR117" s="563"/>
      <c r="AS117" s="563"/>
      <c r="AT117" s="563"/>
      <c r="AU117" s="563"/>
      <c r="AV117" s="563"/>
      <c r="AW117" s="563"/>
      <c r="AX117" s="563"/>
      <c r="AY117" s="563"/>
      <c r="AZ117" s="563"/>
      <c r="BA117" s="563"/>
      <c r="BB117" s="563"/>
      <c r="BC117" s="563"/>
      <c r="BD117" s="563"/>
      <c r="BE117" s="563"/>
      <c r="BF117" s="563"/>
      <c r="BG117" s="563"/>
      <c r="BH117" s="563"/>
      <c r="BI117" s="563"/>
      <c r="BJ117" s="563"/>
      <c r="BK117" s="563"/>
      <c r="BL117" s="563"/>
      <c r="BM117" s="563"/>
      <c r="BN117" s="563"/>
      <c r="BO117" s="563"/>
      <c r="BP117" s="563"/>
      <c r="BQ117" s="563"/>
      <c r="BR117" s="563"/>
      <c r="BS117" s="563"/>
      <c r="BT117" s="563"/>
      <c r="BU117" s="563"/>
      <c r="BV117" s="563"/>
      <c r="BW117" s="563"/>
      <c r="BX117" s="563"/>
      <c r="BY117" s="563"/>
      <c r="BZ117" s="563"/>
      <c r="CA117" s="563"/>
      <c r="CB117" s="563"/>
      <c r="CC117" s="563"/>
      <c r="CD117" s="563"/>
      <c r="CE117" s="563"/>
      <c r="CF117" s="563"/>
      <c r="CG117" s="563"/>
      <c r="CH117" s="563"/>
      <c r="CI117" s="563"/>
      <c r="CJ117" s="563"/>
      <c r="CK117" s="563"/>
      <c r="CL117" s="563"/>
      <c r="CM117" s="563"/>
      <c r="CN117" s="563"/>
      <c r="CO117" s="563"/>
      <c r="CP117" s="563"/>
      <c r="CQ117" s="563"/>
      <c r="CR117" s="563"/>
      <c r="CS117" s="563"/>
      <c r="CT117" s="563"/>
      <c r="CU117" s="563"/>
      <c r="CV117" s="563"/>
      <c r="CW117" s="563"/>
      <c r="CX117" s="563"/>
      <c r="CY117" s="563"/>
      <c r="CZ117" s="563"/>
      <c r="DA117" s="563"/>
      <c r="DB117" s="563"/>
      <c r="DC117" s="563"/>
      <c r="DD117" s="563"/>
      <c r="DE117" s="563"/>
      <c r="DF117" s="563"/>
      <c r="DG117" s="563"/>
      <c r="DH117" s="563"/>
      <c r="DI117" s="563"/>
      <c r="DJ117" s="563"/>
      <c r="DK117" s="563"/>
      <c r="DL117" s="563"/>
      <c r="DM117" s="563"/>
      <c r="DN117" s="563"/>
      <c r="DO117" s="563"/>
      <c r="DP117" s="563"/>
      <c r="DQ117" s="563"/>
      <c r="DR117" s="563"/>
      <c r="DS117" s="563"/>
      <c r="DT117" s="563"/>
      <c r="DU117" s="563"/>
      <c r="DV117" s="563"/>
      <c r="DW117" s="563"/>
      <c r="DX117" s="563"/>
      <c r="DY117" s="563"/>
      <c r="DZ117" s="563"/>
      <c r="EA117" s="563"/>
      <c r="EB117" s="563"/>
      <c r="EC117" s="563"/>
      <c r="ED117" s="563"/>
      <c r="EE117" s="563"/>
      <c r="EF117" s="563"/>
      <c r="EG117" s="563"/>
      <c r="EH117" s="563"/>
      <c r="EI117" s="563"/>
      <c r="EJ117" s="563"/>
      <c r="EK117" s="563"/>
      <c r="EL117" s="563"/>
      <c r="EM117" s="563"/>
      <c r="EN117" s="563"/>
      <c r="EO117" s="563"/>
      <c r="EP117" s="563"/>
      <c r="EQ117" s="563"/>
      <c r="ER117" s="563"/>
      <c r="ES117" s="563"/>
      <c r="ET117" s="563"/>
      <c r="EU117" s="563"/>
      <c r="EV117" s="563"/>
      <c r="EW117" s="563"/>
      <c r="EX117" s="563"/>
      <c r="EY117" s="563"/>
      <c r="EZ117" s="563"/>
    </row>
    <row r="118" spans="1:156" s="510" customFormat="1">
      <c r="A118" s="562"/>
      <c r="B118" s="562"/>
      <c r="C118" s="562"/>
      <c r="D118" s="562"/>
      <c r="E118" s="562"/>
      <c r="F118" s="562"/>
      <c r="G118" s="562"/>
      <c r="H118" s="562"/>
      <c r="I118" s="562"/>
      <c r="J118" s="562"/>
      <c r="K118" s="562"/>
      <c r="L118" s="562"/>
      <c r="M118" s="562"/>
      <c r="N118" s="562"/>
      <c r="O118" s="562"/>
      <c r="P118" s="562"/>
      <c r="Q118" s="562"/>
      <c r="R118" s="562"/>
      <c r="S118" s="562"/>
      <c r="T118" s="562"/>
      <c r="U118" s="562"/>
      <c r="V118" s="562"/>
      <c r="W118" s="562"/>
      <c r="X118" s="562"/>
      <c r="Y118" s="562"/>
      <c r="Z118" s="562"/>
      <c r="AA118" s="562"/>
      <c r="AB118" s="562"/>
      <c r="AC118" s="562"/>
      <c r="AD118" s="562"/>
      <c r="AE118" s="562"/>
      <c r="AF118" s="562"/>
      <c r="AG118" s="562"/>
      <c r="AH118" s="562"/>
      <c r="AI118" s="562"/>
      <c r="AJ118" s="562"/>
      <c r="AK118" s="562"/>
      <c r="AL118" s="562"/>
      <c r="AM118" s="562"/>
      <c r="AN118" s="562"/>
      <c r="AO118" s="562"/>
      <c r="AP118" s="562"/>
      <c r="AQ118" s="562"/>
      <c r="AR118" s="562"/>
      <c r="AS118" s="562"/>
      <c r="AT118" s="562"/>
      <c r="AU118" s="562"/>
      <c r="AV118" s="562"/>
      <c r="AW118" s="562"/>
      <c r="AX118" s="562"/>
      <c r="AY118" s="562"/>
      <c r="AZ118" s="562"/>
      <c r="BA118" s="562"/>
      <c r="BB118" s="562"/>
      <c r="BC118" s="562"/>
      <c r="BD118" s="562"/>
      <c r="BE118" s="562"/>
      <c r="BF118" s="562"/>
      <c r="BG118" s="562"/>
      <c r="BH118" s="562"/>
      <c r="BI118" s="562"/>
      <c r="BJ118" s="562"/>
      <c r="BK118" s="562"/>
      <c r="BL118" s="562"/>
      <c r="BM118" s="562"/>
      <c r="BN118" s="562"/>
      <c r="BO118" s="562"/>
      <c r="BP118" s="562"/>
      <c r="BQ118" s="562"/>
      <c r="BR118" s="562"/>
      <c r="BS118" s="562"/>
      <c r="BT118" s="562"/>
      <c r="BU118" s="562"/>
      <c r="BV118" s="562"/>
      <c r="BW118" s="562"/>
      <c r="BX118" s="562"/>
      <c r="BY118" s="562"/>
      <c r="BZ118" s="562"/>
      <c r="CA118" s="562"/>
      <c r="CB118" s="562"/>
      <c r="CC118" s="562"/>
      <c r="CD118" s="562"/>
      <c r="CE118" s="562"/>
      <c r="CF118" s="562"/>
      <c r="CG118" s="562"/>
      <c r="CH118" s="562"/>
      <c r="CI118" s="562"/>
      <c r="CJ118" s="562"/>
      <c r="CK118" s="562"/>
      <c r="CL118" s="562"/>
      <c r="CM118" s="562"/>
      <c r="CN118" s="562"/>
      <c r="CO118" s="562"/>
      <c r="CP118" s="562"/>
      <c r="CQ118" s="562"/>
      <c r="CR118" s="562"/>
      <c r="CS118" s="562"/>
      <c r="CT118" s="562"/>
      <c r="CU118" s="562"/>
      <c r="CV118" s="562"/>
      <c r="CW118" s="562"/>
      <c r="CX118" s="562"/>
      <c r="CY118" s="562"/>
      <c r="CZ118" s="562"/>
      <c r="DA118" s="562"/>
      <c r="DB118" s="562"/>
      <c r="DC118" s="562"/>
      <c r="DD118" s="562"/>
      <c r="DE118" s="562"/>
      <c r="DF118" s="562"/>
      <c r="DG118" s="562"/>
      <c r="DH118" s="562"/>
      <c r="DI118" s="562"/>
      <c r="DJ118" s="562"/>
      <c r="DK118" s="562"/>
      <c r="DL118" s="562"/>
      <c r="DM118" s="562"/>
      <c r="DN118" s="562"/>
      <c r="DO118" s="562"/>
      <c r="DP118" s="562"/>
      <c r="DQ118" s="562"/>
      <c r="DR118" s="562"/>
      <c r="DS118" s="562"/>
      <c r="DT118" s="562"/>
      <c r="DU118" s="562"/>
      <c r="DV118" s="562"/>
      <c r="DW118" s="562"/>
      <c r="DX118" s="562"/>
      <c r="DY118" s="562"/>
      <c r="DZ118" s="562"/>
      <c r="EA118" s="562"/>
      <c r="EB118" s="562"/>
      <c r="EC118" s="562"/>
      <c r="ED118" s="562"/>
      <c r="EE118" s="562"/>
      <c r="EF118" s="562"/>
      <c r="EG118" s="562"/>
      <c r="EH118" s="562"/>
      <c r="EI118" s="562"/>
      <c r="EJ118" s="562"/>
      <c r="EK118" s="562"/>
      <c r="EL118" s="562"/>
      <c r="EM118" s="562"/>
      <c r="EN118" s="562"/>
      <c r="EO118" s="562"/>
      <c r="EP118" s="562"/>
      <c r="EQ118" s="562"/>
      <c r="ER118" s="562"/>
      <c r="ES118" s="562"/>
      <c r="ET118" s="562"/>
      <c r="EU118" s="562"/>
      <c r="EV118" s="562"/>
      <c r="EW118" s="562"/>
      <c r="EX118" s="562"/>
      <c r="EY118" s="562"/>
      <c r="EZ118" s="562"/>
    </row>
    <row r="119" spans="1:156" s="510" customFormat="1">
      <c r="A119" s="563"/>
      <c r="B119" s="563"/>
      <c r="C119" s="563"/>
      <c r="D119" s="563"/>
      <c r="E119" s="563"/>
      <c r="F119" s="563"/>
      <c r="G119" s="563"/>
      <c r="H119" s="563"/>
      <c r="I119" s="563"/>
      <c r="J119" s="563"/>
      <c r="K119" s="563"/>
      <c r="L119" s="563"/>
      <c r="M119" s="563"/>
      <c r="N119" s="563"/>
      <c r="O119" s="563"/>
      <c r="P119" s="563"/>
      <c r="Q119" s="563"/>
      <c r="R119" s="563"/>
      <c r="S119" s="563"/>
      <c r="T119" s="563"/>
      <c r="U119" s="563"/>
      <c r="V119" s="563"/>
      <c r="W119" s="563"/>
      <c r="X119" s="563"/>
      <c r="Y119" s="563"/>
      <c r="Z119" s="563"/>
      <c r="AA119" s="563"/>
      <c r="AB119" s="563"/>
      <c r="AC119" s="563"/>
      <c r="AD119" s="563"/>
      <c r="AE119" s="563"/>
      <c r="AF119" s="563"/>
      <c r="AG119" s="563"/>
      <c r="AH119" s="563"/>
      <c r="AI119" s="563"/>
      <c r="AJ119" s="563"/>
      <c r="AK119" s="563"/>
      <c r="AL119" s="563"/>
      <c r="AM119" s="563"/>
      <c r="AN119" s="563"/>
      <c r="AO119" s="563"/>
      <c r="AP119" s="563"/>
      <c r="AQ119" s="563"/>
      <c r="AR119" s="563"/>
      <c r="AS119" s="563"/>
      <c r="AT119" s="563"/>
      <c r="AU119" s="563"/>
      <c r="AV119" s="563"/>
      <c r="AW119" s="563"/>
      <c r="AX119" s="563"/>
      <c r="AY119" s="563"/>
      <c r="AZ119" s="563"/>
      <c r="BA119" s="563"/>
      <c r="BB119" s="563"/>
      <c r="BC119" s="563"/>
      <c r="BD119" s="563"/>
      <c r="BE119" s="563"/>
      <c r="BF119" s="563"/>
      <c r="BG119" s="563"/>
      <c r="BH119" s="563"/>
      <c r="BI119" s="563"/>
      <c r="BJ119" s="563"/>
      <c r="BK119" s="563"/>
      <c r="BL119" s="563"/>
      <c r="BM119" s="563"/>
      <c r="BN119" s="563"/>
      <c r="BO119" s="563"/>
      <c r="BP119" s="563"/>
      <c r="BQ119" s="563"/>
      <c r="BR119" s="563"/>
      <c r="BS119" s="563"/>
      <c r="BT119" s="563"/>
      <c r="BU119" s="563"/>
      <c r="BV119" s="563"/>
      <c r="BW119" s="563"/>
      <c r="BX119" s="563"/>
      <c r="BY119" s="563"/>
      <c r="BZ119" s="563"/>
      <c r="CA119" s="563"/>
      <c r="CB119" s="563"/>
      <c r="CC119" s="563"/>
      <c r="CD119" s="563"/>
      <c r="CE119" s="563"/>
      <c r="CF119" s="563"/>
      <c r="CG119" s="563"/>
      <c r="CH119" s="563"/>
      <c r="CI119" s="563"/>
      <c r="CJ119" s="563"/>
      <c r="CK119" s="563"/>
      <c r="CL119" s="563"/>
      <c r="CM119" s="563"/>
      <c r="CN119" s="563"/>
      <c r="CO119" s="563"/>
      <c r="CP119" s="563"/>
      <c r="CQ119" s="563"/>
      <c r="CR119" s="563"/>
      <c r="CS119" s="563"/>
      <c r="CT119" s="563"/>
      <c r="CU119" s="563"/>
      <c r="CV119" s="563"/>
      <c r="CW119" s="563"/>
      <c r="CX119" s="563"/>
      <c r="CY119" s="563"/>
      <c r="CZ119" s="563"/>
      <c r="DA119" s="563"/>
      <c r="DB119" s="563"/>
      <c r="DC119" s="563"/>
      <c r="DD119" s="563"/>
      <c r="DE119" s="563"/>
      <c r="DF119" s="563"/>
      <c r="DG119" s="563"/>
      <c r="DH119" s="563"/>
      <c r="DI119" s="563"/>
      <c r="DJ119" s="563"/>
      <c r="DK119" s="563"/>
      <c r="DL119" s="563"/>
      <c r="DM119" s="563"/>
      <c r="DN119" s="563"/>
      <c r="DO119" s="563"/>
      <c r="DP119" s="563"/>
      <c r="DQ119" s="563"/>
      <c r="DR119" s="563"/>
      <c r="DS119" s="563"/>
      <c r="DT119" s="563"/>
      <c r="DU119" s="563"/>
      <c r="DV119" s="563"/>
      <c r="DW119" s="563"/>
      <c r="DX119" s="563"/>
      <c r="DY119" s="563"/>
      <c r="DZ119" s="563"/>
      <c r="EA119" s="563"/>
      <c r="EB119" s="563"/>
      <c r="EC119" s="563"/>
      <c r="ED119" s="563"/>
      <c r="EE119" s="563"/>
      <c r="EF119" s="563"/>
      <c r="EG119" s="563"/>
      <c r="EH119" s="563"/>
      <c r="EI119" s="563"/>
      <c r="EJ119" s="563"/>
      <c r="EK119" s="563"/>
      <c r="EL119" s="563"/>
      <c r="EM119" s="563"/>
      <c r="EN119" s="563"/>
      <c r="EO119" s="563"/>
      <c r="EP119" s="563"/>
      <c r="EQ119" s="563"/>
      <c r="ER119" s="563"/>
      <c r="ES119" s="563"/>
      <c r="ET119" s="563"/>
      <c r="EU119" s="563"/>
      <c r="EV119" s="563"/>
      <c r="EW119" s="563"/>
      <c r="EX119" s="563"/>
      <c r="EY119" s="563"/>
      <c r="EZ119" s="563"/>
    </row>
    <row r="120" spans="1:156" s="510" customFormat="1">
      <c r="A120" s="562"/>
      <c r="B120" s="562"/>
      <c r="C120" s="562"/>
      <c r="D120" s="562"/>
      <c r="E120" s="562"/>
      <c r="F120" s="562"/>
      <c r="G120" s="562"/>
      <c r="H120" s="562"/>
      <c r="I120" s="562"/>
      <c r="J120" s="562"/>
      <c r="K120" s="562"/>
      <c r="L120" s="562"/>
      <c r="M120" s="562"/>
      <c r="N120" s="562"/>
      <c r="O120" s="562"/>
      <c r="P120" s="562"/>
      <c r="Q120" s="562"/>
      <c r="R120" s="562"/>
      <c r="S120" s="562"/>
      <c r="T120" s="562"/>
      <c r="U120" s="562"/>
      <c r="V120" s="562"/>
      <c r="W120" s="562"/>
      <c r="X120" s="562"/>
      <c r="Y120" s="562"/>
      <c r="Z120" s="562"/>
      <c r="AA120" s="562"/>
      <c r="AB120" s="562"/>
      <c r="AC120" s="562"/>
      <c r="AD120" s="562"/>
      <c r="AE120" s="562"/>
      <c r="AF120" s="562"/>
      <c r="AG120" s="562"/>
      <c r="AH120" s="562"/>
      <c r="AI120" s="562"/>
      <c r="AJ120" s="562"/>
      <c r="AK120" s="562"/>
      <c r="AL120" s="562"/>
      <c r="AM120" s="562"/>
      <c r="AN120" s="562"/>
      <c r="AO120" s="562"/>
      <c r="AP120" s="562"/>
      <c r="AQ120" s="562"/>
      <c r="AR120" s="562"/>
      <c r="AS120" s="562"/>
      <c r="AT120" s="562"/>
      <c r="AU120" s="562"/>
      <c r="AV120" s="562"/>
      <c r="AW120" s="562"/>
      <c r="AX120" s="562"/>
      <c r="AY120" s="562"/>
      <c r="AZ120" s="562"/>
      <c r="BA120" s="562"/>
      <c r="BB120" s="562"/>
      <c r="BC120" s="562"/>
      <c r="BD120" s="562"/>
      <c r="BE120" s="562"/>
      <c r="BF120" s="562"/>
      <c r="BG120" s="562"/>
      <c r="BH120" s="562"/>
      <c r="BI120" s="562"/>
      <c r="BJ120" s="562"/>
      <c r="BK120" s="562"/>
      <c r="BL120" s="562"/>
      <c r="BM120" s="562"/>
      <c r="BN120" s="562"/>
      <c r="BO120" s="562"/>
      <c r="BP120" s="562"/>
      <c r="BQ120" s="562"/>
      <c r="BR120" s="562"/>
      <c r="BS120" s="562"/>
      <c r="BT120" s="562"/>
      <c r="BU120" s="562"/>
      <c r="BV120" s="562"/>
      <c r="BW120" s="562"/>
      <c r="BX120" s="562"/>
      <c r="BY120" s="562"/>
      <c r="BZ120" s="562"/>
      <c r="CA120" s="562"/>
      <c r="CB120" s="562"/>
      <c r="CC120" s="562"/>
      <c r="CD120" s="562"/>
      <c r="CE120" s="562"/>
      <c r="CF120" s="562"/>
      <c r="CG120" s="562"/>
      <c r="CH120" s="562"/>
      <c r="CI120" s="562"/>
      <c r="CJ120" s="562"/>
      <c r="CK120" s="562"/>
      <c r="CL120" s="562"/>
      <c r="CM120" s="562"/>
      <c r="CN120" s="562"/>
      <c r="CO120" s="562"/>
      <c r="CP120" s="562"/>
      <c r="CQ120" s="562"/>
      <c r="CR120" s="562"/>
      <c r="CS120" s="562"/>
      <c r="CT120" s="562"/>
      <c r="CU120" s="562"/>
      <c r="CV120" s="562"/>
      <c r="CW120" s="562"/>
      <c r="CX120" s="562"/>
      <c r="CY120" s="562"/>
      <c r="CZ120" s="562"/>
      <c r="DA120" s="562"/>
      <c r="DB120" s="562"/>
      <c r="DC120" s="562"/>
      <c r="DD120" s="562"/>
      <c r="DE120" s="562"/>
      <c r="DF120" s="562"/>
      <c r="DG120" s="562"/>
      <c r="DH120" s="562"/>
      <c r="DI120" s="562"/>
      <c r="DJ120" s="562"/>
      <c r="DK120" s="562"/>
      <c r="DL120" s="562"/>
      <c r="DM120" s="562"/>
      <c r="DN120" s="562"/>
      <c r="DO120" s="562"/>
      <c r="DP120" s="562"/>
      <c r="DQ120" s="562"/>
      <c r="DR120" s="562"/>
      <c r="DS120" s="562"/>
      <c r="DT120" s="562"/>
      <c r="DU120" s="562"/>
      <c r="DV120" s="562"/>
      <c r="DW120" s="562"/>
      <c r="DX120" s="562"/>
      <c r="DY120" s="562"/>
      <c r="DZ120" s="562"/>
      <c r="EA120" s="562"/>
      <c r="EB120" s="562"/>
      <c r="EC120" s="562"/>
      <c r="ED120" s="562"/>
      <c r="EE120" s="562"/>
      <c r="EF120" s="562"/>
      <c r="EG120" s="562"/>
      <c r="EH120" s="562"/>
      <c r="EI120" s="562"/>
      <c r="EJ120" s="562"/>
      <c r="EK120" s="562"/>
      <c r="EL120" s="562"/>
      <c r="EM120" s="562"/>
      <c r="EN120" s="562"/>
      <c r="EO120" s="562"/>
      <c r="EP120" s="562"/>
      <c r="EQ120" s="562"/>
      <c r="ER120" s="562"/>
      <c r="ES120" s="562"/>
      <c r="ET120" s="562"/>
      <c r="EU120" s="562"/>
      <c r="EV120" s="562"/>
      <c r="EW120" s="562"/>
      <c r="EX120" s="562"/>
      <c r="EY120" s="562"/>
      <c r="EZ120" s="562"/>
    </row>
    <row r="121" spans="1:156" s="510" customFormat="1">
      <c r="A121" s="563"/>
      <c r="B121" s="563"/>
      <c r="C121" s="563"/>
      <c r="D121" s="563"/>
      <c r="E121" s="563"/>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c r="AB121" s="563"/>
      <c r="AC121" s="563"/>
      <c r="AD121" s="563"/>
      <c r="AE121" s="563"/>
      <c r="AF121" s="563"/>
      <c r="AG121" s="563"/>
      <c r="AH121" s="563"/>
      <c r="AI121" s="563"/>
      <c r="AJ121" s="563"/>
      <c r="AK121" s="563"/>
      <c r="AL121" s="563"/>
      <c r="AM121" s="563"/>
      <c r="AN121" s="563"/>
      <c r="AO121" s="563"/>
      <c r="AP121" s="563"/>
      <c r="AQ121" s="563"/>
      <c r="AR121" s="563"/>
      <c r="AS121" s="563"/>
      <c r="AT121" s="563"/>
      <c r="AU121" s="563"/>
      <c r="AV121" s="563"/>
      <c r="AW121" s="563"/>
      <c r="AX121" s="563"/>
      <c r="AY121" s="563"/>
      <c r="AZ121" s="563"/>
      <c r="BA121" s="563"/>
      <c r="BB121" s="563"/>
      <c r="BC121" s="563"/>
      <c r="BD121" s="563"/>
      <c r="BE121" s="563"/>
      <c r="BF121" s="563"/>
      <c r="BG121" s="563"/>
      <c r="BH121" s="563"/>
      <c r="BI121" s="563"/>
      <c r="BJ121" s="563"/>
      <c r="BK121" s="563"/>
      <c r="BL121" s="563"/>
      <c r="BM121" s="563"/>
      <c r="BN121" s="563"/>
      <c r="BO121" s="563"/>
      <c r="BP121" s="563"/>
      <c r="BQ121" s="563"/>
      <c r="BR121" s="563"/>
      <c r="BS121" s="563"/>
      <c r="BT121" s="563"/>
      <c r="BU121" s="563"/>
      <c r="BV121" s="563"/>
      <c r="BW121" s="563"/>
      <c r="BX121" s="563"/>
      <c r="BY121" s="563"/>
      <c r="BZ121" s="563"/>
      <c r="CA121" s="563"/>
      <c r="CB121" s="563"/>
      <c r="CC121" s="563"/>
      <c r="CD121" s="563"/>
      <c r="CE121" s="563"/>
      <c r="CF121" s="563"/>
      <c r="CG121" s="563"/>
      <c r="CH121" s="563"/>
      <c r="CI121" s="563"/>
      <c r="CJ121" s="563"/>
      <c r="CK121" s="563"/>
      <c r="CL121" s="563"/>
      <c r="CM121" s="563"/>
      <c r="CN121" s="563"/>
      <c r="CO121" s="563"/>
      <c r="CP121" s="563"/>
      <c r="CQ121" s="563"/>
      <c r="CR121" s="563"/>
      <c r="CS121" s="563"/>
      <c r="CT121" s="563"/>
      <c r="CU121" s="563"/>
      <c r="CV121" s="563"/>
      <c r="CW121" s="563"/>
      <c r="CX121" s="563"/>
      <c r="CY121" s="563"/>
      <c r="CZ121" s="563"/>
      <c r="DA121" s="563"/>
      <c r="DB121" s="563"/>
      <c r="DC121" s="563"/>
      <c r="DD121" s="563"/>
      <c r="DE121" s="563"/>
      <c r="DF121" s="563"/>
      <c r="DG121" s="563"/>
      <c r="DH121" s="563"/>
      <c r="DI121" s="563"/>
      <c r="DJ121" s="563"/>
      <c r="DK121" s="563"/>
      <c r="DL121" s="563"/>
      <c r="DM121" s="563"/>
      <c r="DN121" s="563"/>
      <c r="DO121" s="563"/>
      <c r="DP121" s="563"/>
      <c r="DQ121" s="563"/>
      <c r="DR121" s="563"/>
      <c r="DS121" s="563"/>
      <c r="DT121" s="563"/>
      <c r="DU121" s="563"/>
      <c r="DV121" s="563"/>
      <c r="DW121" s="563"/>
      <c r="DX121" s="563"/>
      <c r="DY121" s="563"/>
      <c r="DZ121" s="563"/>
      <c r="EA121" s="563"/>
      <c r="EB121" s="563"/>
      <c r="EC121" s="563"/>
      <c r="ED121" s="563"/>
      <c r="EE121" s="563"/>
      <c r="EF121" s="563"/>
      <c r="EG121" s="563"/>
      <c r="EH121" s="563"/>
      <c r="EI121" s="563"/>
      <c r="EJ121" s="563"/>
      <c r="EK121" s="563"/>
      <c r="EL121" s="563"/>
      <c r="EM121" s="563"/>
      <c r="EN121" s="563"/>
      <c r="EO121" s="563"/>
      <c r="EP121" s="563"/>
      <c r="EQ121" s="563"/>
      <c r="ER121" s="563"/>
      <c r="ES121" s="563"/>
      <c r="ET121" s="563"/>
      <c r="EU121" s="563"/>
      <c r="EV121" s="563"/>
      <c r="EW121" s="563"/>
      <c r="EX121" s="563"/>
      <c r="EY121" s="563"/>
      <c r="EZ121" s="563"/>
    </row>
    <row r="122" spans="1:156" s="510" customFormat="1">
      <c r="A122" s="562"/>
      <c r="B122" s="562"/>
      <c r="C122" s="562"/>
      <c r="D122" s="562"/>
      <c r="E122" s="562"/>
      <c r="F122" s="562"/>
      <c r="G122" s="562"/>
      <c r="H122" s="562"/>
      <c r="I122" s="562"/>
      <c r="J122" s="562"/>
      <c r="K122" s="562"/>
      <c r="L122" s="562"/>
      <c r="M122" s="562"/>
      <c r="N122" s="562"/>
      <c r="O122" s="562"/>
      <c r="P122" s="562"/>
      <c r="Q122" s="562"/>
      <c r="R122" s="562"/>
      <c r="S122" s="562"/>
      <c r="T122" s="562"/>
      <c r="U122" s="562"/>
      <c r="V122" s="562"/>
      <c r="W122" s="562"/>
      <c r="X122" s="562"/>
      <c r="Y122" s="562"/>
      <c r="Z122" s="562"/>
      <c r="AA122" s="562"/>
      <c r="AB122" s="562"/>
      <c r="AC122" s="562"/>
      <c r="AD122" s="562"/>
      <c r="AE122" s="562"/>
      <c r="AF122" s="562"/>
      <c r="AG122" s="562"/>
      <c r="AH122" s="562"/>
      <c r="AI122" s="562"/>
      <c r="AJ122" s="562"/>
      <c r="AK122" s="562"/>
      <c r="AL122" s="562"/>
      <c r="AM122" s="562"/>
      <c r="AN122" s="562"/>
      <c r="AO122" s="562"/>
      <c r="AP122" s="562"/>
      <c r="AQ122" s="562"/>
      <c r="AR122" s="562"/>
      <c r="AS122" s="562"/>
      <c r="AT122" s="562"/>
      <c r="AU122" s="562"/>
      <c r="AV122" s="562"/>
      <c r="AW122" s="562"/>
      <c r="AX122" s="562"/>
      <c r="AY122" s="562"/>
      <c r="AZ122" s="562"/>
      <c r="BA122" s="562"/>
      <c r="BB122" s="562"/>
      <c r="BC122" s="562"/>
      <c r="BD122" s="562"/>
      <c r="BE122" s="562"/>
      <c r="BF122" s="562"/>
      <c r="BG122" s="562"/>
      <c r="BH122" s="562"/>
      <c r="BI122" s="562"/>
      <c r="BJ122" s="562"/>
      <c r="BK122" s="562"/>
      <c r="BL122" s="562"/>
      <c r="BM122" s="562"/>
      <c r="BN122" s="562"/>
      <c r="BO122" s="562"/>
      <c r="BP122" s="562"/>
      <c r="BQ122" s="562"/>
      <c r="BR122" s="562"/>
      <c r="BS122" s="562"/>
      <c r="BT122" s="562"/>
      <c r="BU122" s="562"/>
      <c r="BV122" s="562"/>
      <c r="BW122" s="562"/>
      <c r="BX122" s="562"/>
      <c r="BY122" s="562"/>
      <c r="BZ122" s="562"/>
      <c r="CA122" s="562"/>
      <c r="CB122" s="562"/>
      <c r="CC122" s="562"/>
      <c r="CD122" s="562"/>
      <c r="CE122" s="562"/>
      <c r="CF122" s="562"/>
      <c r="CG122" s="562"/>
      <c r="CH122" s="562"/>
      <c r="CI122" s="562"/>
      <c r="CJ122" s="562"/>
      <c r="CK122" s="562"/>
      <c r="CL122" s="562"/>
      <c r="CM122" s="562"/>
      <c r="CN122" s="562"/>
      <c r="CO122" s="562"/>
      <c r="CP122" s="562"/>
      <c r="CQ122" s="562"/>
      <c r="CR122" s="562"/>
      <c r="CS122" s="562"/>
      <c r="CT122" s="562"/>
      <c r="CU122" s="562"/>
      <c r="CV122" s="562"/>
      <c r="CW122" s="562"/>
      <c r="CX122" s="562"/>
      <c r="CY122" s="562"/>
      <c r="CZ122" s="562"/>
      <c r="DA122" s="562"/>
      <c r="DB122" s="562"/>
      <c r="DC122" s="562"/>
      <c r="DD122" s="562"/>
      <c r="DE122" s="562"/>
      <c r="DF122" s="562"/>
      <c r="DG122" s="562"/>
      <c r="DH122" s="562"/>
      <c r="DI122" s="562"/>
      <c r="DJ122" s="562"/>
      <c r="DK122" s="562"/>
      <c r="DL122" s="562"/>
      <c r="DM122" s="562"/>
      <c r="DN122" s="562"/>
      <c r="DO122" s="562"/>
      <c r="DP122" s="562"/>
      <c r="DQ122" s="562"/>
      <c r="DR122" s="562"/>
      <c r="DS122" s="562"/>
      <c r="DT122" s="562"/>
      <c r="DU122" s="562"/>
      <c r="DV122" s="562"/>
      <c r="DW122" s="562"/>
      <c r="DX122" s="562"/>
      <c r="DY122" s="562"/>
      <c r="DZ122" s="562"/>
      <c r="EA122" s="562"/>
      <c r="EB122" s="562"/>
      <c r="EC122" s="562"/>
      <c r="ED122" s="562"/>
      <c r="EE122" s="562"/>
      <c r="EF122" s="562"/>
      <c r="EG122" s="562"/>
      <c r="EH122" s="562"/>
      <c r="EI122" s="562"/>
      <c r="EJ122" s="562"/>
      <c r="EK122" s="562"/>
      <c r="EL122" s="562"/>
      <c r="EM122" s="562"/>
      <c r="EN122" s="562"/>
      <c r="EO122" s="562"/>
      <c r="EP122" s="562"/>
      <c r="EQ122" s="562"/>
      <c r="ER122" s="562"/>
      <c r="ES122" s="562"/>
      <c r="ET122" s="562"/>
      <c r="EU122" s="562"/>
      <c r="EV122" s="562"/>
      <c r="EW122" s="562"/>
      <c r="EX122" s="562"/>
      <c r="EY122" s="562"/>
      <c r="EZ122" s="562"/>
    </row>
    <row r="123" spans="1:156" s="510" customFormat="1">
      <c r="A123" s="563"/>
      <c r="B123" s="563"/>
      <c r="C123" s="563"/>
      <c r="D123" s="563"/>
      <c r="E123" s="563"/>
      <c r="F123" s="563"/>
      <c r="G123" s="563"/>
      <c r="H123" s="563"/>
      <c r="I123" s="563"/>
      <c r="J123" s="563"/>
      <c r="K123" s="563"/>
      <c r="L123" s="563"/>
      <c r="M123" s="563"/>
      <c r="N123" s="563"/>
      <c r="O123" s="563"/>
      <c r="P123" s="563"/>
      <c r="Q123" s="563"/>
      <c r="R123" s="563"/>
      <c r="S123" s="563"/>
      <c r="T123" s="563"/>
      <c r="U123" s="563"/>
      <c r="V123" s="563"/>
      <c r="W123" s="563"/>
      <c r="X123" s="563"/>
      <c r="Y123" s="563"/>
      <c r="Z123" s="563"/>
      <c r="AA123" s="563"/>
      <c r="AB123" s="563"/>
      <c r="AC123" s="563"/>
      <c r="AD123" s="563"/>
      <c r="AE123" s="563"/>
      <c r="AF123" s="563"/>
      <c r="AG123" s="563"/>
      <c r="AH123" s="563"/>
      <c r="AI123" s="563"/>
      <c r="AJ123" s="563"/>
      <c r="AK123" s="563"/>
      <c r="AL123" s="563"/>
      <c r="AM123" s="563"/>
      <c r="AN123" s="563"/>
      <c r="AO123" s="563"/>
      <c r="AP123" s="563"/>
      <c r="AQ123" s="563"/>
      <c r="AR123" s="563"/>
      <c r="AS123" s="563"/>
      <c r="AT123" s="563"/>
      <c r="AU123" s="563"/>
      <c r="AV123" s="563"/>
      <c r="AW123" s="563"/>
      <c r="AX123" s="563"/>
      <c r="AY123" s="563"/>
      <c r="AZ123" s="563"/>
      <c r="BA123" s="563"/>
      <c r="BB123" s="563"/>
      <c r="BC123" s="563"/>
      <c r="BD123" s="563"/>
      <c r="BE123" s="563"/>
      <c r="BF123" s="563"/>
      <c r="BG123" s="563"/>
      <c r="BH123" s="563"/>
      <c r="BI123" s="563"/>
      <c r="BJ123" s="563"/>
      <c r="BK123" s="563"/>
      <c r="BL123" s="563"/>
      <c r="BM123" s="563"/>
      <c r="BN123" s="563"/>
      <c r="BO123" s="563"/>
      <c r="BP123" s="563"/>
      <c r="BQ123" s="563"/>
      <c r="BR123" s="563"/>
      <c r="BS123" s="563"/>
      <c r="BT123" s="563"/>
      <c r="BU123" s="563"/>
      <c r="BV123" s="563"/>
      <c r="BW123" s="563"/>
      <c r="BX123" s="563"/>
      <c r="BY123" s="563"/>
      <c r="BZ123" s="563"/>
      <c r="CA123" s="563"/>
      <c r="CB123" s="563"/>
      <c r="CC123" s="563"/>
      <c r="CD123" s="563"/>
      <c r="CE123" s="563"/>
      <c r="CF123" s="563"/>
      <c r="CG123" s="563"/>
      <c r="CH123" s="563"/>
      <c r="CI123" s="563"/>
      <c r="CJ123" s="563"/>
      <c r="CK123" s="563"/>
      <c r="CL123" s="563"/>
      <c r="CM123" s="563"/>
      <c r="CN123" s="563"/>
      <c r="CO123" s="563"/>
      <c r="CP123" s="563"/>
      <c r="CQ123" s="563"/>
      <c r="CR123" s="563"/>
      <c r="CS123" s="563"/>
      <c r="CT123" s="563"/>
      <c r="CU123" s="563"/>
      <c r="CV123" s="563"/>
      <c r="CW123" s="563"/>
      <c r="CX123" s="563"/>
      <c r="CY123" s="563"/>
      <c r="CZ123" s="563"/>
      <c r="DA123" s="563"/>
      <c r="DB123" s="563"/>
      <c r="DC123" s="563"/>
      <c r="DD123" s="563"/>
      <c r="DE123" s="563"/>
      <c r="DF123" s="563"/>
      <c r="DG123" s="563"/>
      <c r="DH123" s="563"/>
      <c r="DI123" s="563"/>
      <c r="DJ123" s="563"/>
      <c r="DK123" s="563"/>
      <c r="DL123" s="563"/>
      <c r="DM123" s="563"/>
      <c r="DN123" s="563"/>
      <c r="DO123" s="563"/>
      <c r="DP123" s="563"/>
      <c r="DQ123" s="563"/>
      <c r="DR123" s="563"/>
      <c r="DS123" s="563"/>
      <c r="DT123" s="563"/>
      <c r="DU123" s="563"/>
      <c r="DV123" s="563"/>
      <c r="DW123" s="563"/>
      <c r="DX123" s="563"/>
      <c r="DY123" s="563"/>
      <c r="DZ123" s="563"/>
      <c r="EA123" s="563"/>
      <c r="EB123" s="563"/>
      <c r="EC123" s="563"/>
      <c r="ED123" s="563"/>
      <c r="EE123" s="563"/>
      <c r="EF123" s="563"/>
      <c r="EG123" s="563"/>
      <c r="EH123" s="563"/>
      <c r="EI123" s="563"/>
      <c r="EJ123" s="563"/>
      <c r="EK123" s="563"/>
      <c r="EL123" s="563"/>
      <c r="EM123" s="563"/>
      <c r="EN123" s="563"/>
      <c r="EO123" s="563"/>
      <c r="EP123" s="563"/>
      <c r="EQ123" s="563"/>
      <c r="ER123" s="563"/>
      <c r="ES123" s="563"/>
      <c r="ET123" s="563"/>
      <c r="EU123" s="563"/>
      <c r="EV123" s="563"/>
      <c r="EW123" s="563"/>
      <c r="EX123" s="563"/>
      <c r="EY123" s="563"/>
      <c r="EZ123" s="563"/>
    </row>
    <row r="124" spans="1:156" s="510" customFormat="1">
      <c r="A124" s="562"/>
      <c r="B124" s="562"/>
      <c r="C124" s="562"/>
      <c r="D124" s="562"/>
      <c r="E124" s="562"/>
      <c r="F124" s="562"/>
      <c r="G124" s="562"/>
      <c r="H124" s="562"/>
      <c r="I124" s="562"/>
      <c r="J124" s="562"/>
      <c r="K124" s="562"/>
      <c r="L124" s="562"/>
      <c r="M124" s="562"/>
      <c r="N124" s="562"/>
      <c r="O124" s="562"/>
      <c r="P124" s="562"/>
      <c r="Q124" s="562"/>
      <c r="R124" s="562"/>
      <c r="S124" s="562"/>
      <c r="T124" s="562"/>
      <c r="U124" s="562"/>
      <c r="V124" s="562"/>
      <c r="W124" s="562"/>
      <c r="X124" s="562"/>
      <c r="Y124" s="562"/>
      <c r="Z124" s="562"/>
      <c r="AA124" s="562"/>
      <c r="AB124" s="562"/>
      <c r="AC124" s="562"/>
      <c r="AD124" s="562"/>
      <c r="AE124" s="562"/>
      <c r="AF124" s="562"/>
      <c r="AG124" s="562"/>
      <c r="AH124" s="562"/>
      <c r="AI124" s="562"/>
      <c r="AJ124" s="562"/>
      <c r="AK124" s="562"/>
      <c r="AL124" s="562"/>
      <c r="AM124" s="562"/>
      <c r="AN124" s="562"/>
      <c r="AO124" s="562"/>
      <c r="AP124" s="562"/>
      <c r="AQ124" s="562"/>
      <c r="AR124" s="562"/>
      <c r="AS124" s="562"/>
      <c r="AT124" s="562"/>
      <c r="AU124" s="562"/>
      <c r="AV124" s="562"/>
      <c r="AW124" s="562"/>
      <c r="AX124" s="562"/>
      <c r="AY124" s="562"/>
      <c r="AZ124" s="562"/>
      <c r="BA124" s="562"/>
      <c r="BB124" s="562"/>
      <c r="BC124" s="562"/>
      <c r="BD124" s="562"/>
      <c r="BE124" s="562"/>
      <c r="BF124" s="562"/>
      <c r="BG124" s="562"/>
      <c r="BH124" s="562"/>
      <c r="BI124" s="562"/>
      <c r="BJ124" s="562"/>
      <c r="BK124" s="562"/>
      <c r="BL124" s="562"/>
      <c r="BM124" s="562"/>
      <c r="BN124" s="562"/>
      <c r="BO124" s="562"/>
      <c r="BP124" s="562"/>
      <c r="BQ124" s="562"/>
      <c r="BR124" s="562"/>
      <c r="BS124" s="562"/>
      <c r="BT124" s="562"/>
      <c r="BU124" s="562"/>
      <c r="BV124" s="562"/>
      <c r="BW124" s="562"/>
      <c r="BX124" s="562"/>
      <c r="BY124" s="562"/>
      <c r="BZ124" s="562"/>
      <c r="CA124" s="562"/>
      <c r="CB124" s="562"/>
      <c r="CC124" s="562"/>
      <c r="CD124" s="562"/>
      <c r="CE124" s="562"/>
      <c r="CF124" s="562"/>
      <c r="CG124" s="562"/>
      <c r="CH124" s="562"/>
      <c r="CI124" s="562"/>
      <c r="CJ124" s="562"/>
      <c r="CK124" s="562"/>
      <c r="CL124" s="562"/>
      <c r="CM124" s="562"/>
      <c r="CN124" s="562"/>
      <c r="CO124" s="562"/>
      <c r="CP124" s="562"/>
      <c r="CQ124" s="562"/>
      <c r="CR124" s="562"/>
      <c r="CS124" s="562"/>
      <c r="CT124" s="562"/>
      <c r="CU124" s="562"/>
      <c r="CV124" s="562"/>
      <c r="CW124" s="562"/>
      <c r="CX124" s="562"/>
      <c r="CY124" s="562"/>
      <c r="CZ124" s="562"/>
      <c r="DA124" s="562"/>
      <c r="DB124" s="562"/>
      <c r="DC124" s="562"/>
      <c r="DD124" s="562"/>
      <c r="DE124" s="562"/>
      <c r="DF124" s="562"/>
      <c r="DG124" s="562"/>
      <c r="DH124" s="562"/>
      <c r="DI124" s="562"/>
      <c r="DJ124" s="562"/>
      <c r="DK124" s="562"/>
      <c r="DL124" s="562"/>
      <c r="DM124" s="562"/>
      <c r="DN124" s="562"/>
      <c r="DO124" s="562"/>
      <c r="DP124" s="562"/>
      <c r="DQ124" s="562"/>
      <c r="DR124" s="562"/>
      <c r="DS124" s="562"/>
      <c r="DT124" s="562"/>
      <c r="DU124" s="562"/>
      <c r="DV124" s="562"/>
      <c r="DW124" s="562"/>
      <c r="DX124" s="562"/>
      <c r="DY124" s="562"/>
      <c r="DZ124" s="562"/>
      <c r="EA124" s="562"/>
      <c r="EB124" s="562"/>
      <c r="EC124" s="562"/>
      <c r="ED124" s="562"/>
      <c r="EE124" s="562"/>
      <c r="EF124" s="562"/>
      <c r="EG124" s="562"/>
      <c r="EH124" s="562"/>
      <c r="EI124" s="562"/>
      <c r="EJ124" s="562"/>
      <c r="EK124" s="562"/>
      <c r="EL124" s="562"/>
      <c r="EM124" s="562"/>
      <c r="EN124" s="562"/>
      <c r="EO124" s="562"/>
      <c r="EP124" s="562"/>
      <c r="EQ124" s="562"/>
      <c r="ER124" s="562"/>
      <c r="ES124" s="562"/>
      <c r="ET124" s="562"/>
      <c r="EU124" s="562"/>
      <c r="EV124" s="562"/>
      <c r="EW124" s="562"/>
      <c r="EX124" s="562"/>
      <c r="EY124" s="562"/>
      <c r="EZ124" s="562"/>
    </row>
    <row r="125" spans="1:156" s="510" customFormat="1">
      <c r="A125" s="563"/>
      <c r="B125" s="563"/>
      <c r="C125" s="563"/>
      <c r="D125" s="563"/>
      <c r="E125" s="563"/>
      <c r="F125" s="563"/>
      <c r="G125" s="563"/>
      <c r="H125" s="563"/>
      <c r="I125" s="563"/>
      <c r="J125" s="563"/>
      <c r="K125" s="563"/>
      <c r="L125" s="563"/>
      <c r="M125" s="563"/>
      <c r="N125" s="563"/>
      <c r="O125" s="563"/>
      <c r="P125" s="563"/>
      <c r="Q125" s="563"/>
      <c r="R125" s="563"/>
      <c r="S125" s="563"/>
      <c r="T125" s="563"/>
      <c r="U125" s="563"/>
      <c r="V125" s="563"/>
      <c r="W125" s="563"/>
      <c r="X125" s="563"/>
      <c r="Y125" s="563"/>
      <c r="Z125" s="563"/>
      <c r="AA125" s="563"/>
      <c r="AB125" s="563"/>
      <c r="AC125" s="563"/>
      <c r="AD125" s="563"/>
      <c r="AE125" s="563"/>
      <c r="AF125" s="563"/>
      <c r="AG125" s="563"/>
      <c r="AH125" s="563"/>
      <c r="AI125" s="563"/>
      <c r="AJ125" s="563"/>
      <c r="AK125" s="563"/>
      <c r="AL125" s="563"/>
      <c r="AM125" s="563"/>
      <c r="AN125" s="563"/>
      <c r="AO125" s="563"/>
      <c r="AP125" s="563"/>
      <c r="AQ125" s="563"/>
      <c r="AR125" s="563"/>
      <c r="AS125" s="563"/>
      <c r="AT125" s="563"/>
      <c r="AU125" s="563"/>
      <c r="AV125" s="563"/>
      <c r="AW125" s="563"/>
      <c r="AX125" s="563"/>
      <c r="AY125" s="563"/>
      <c r="AZ125" s="563"/>
      <c r="BA125" s="563"/>
      <c r="BB125" s="563"/>
      <c r="BC125" s="563"/>
      <c r="BD125" s="563"/>
      <c r="BE125" s="563"/>
      <c r="BF125" s="563"/>
      <c r="BG125" s="563"/>
      <c r="BH125" s="563"/>
      <c r="BI125" s="563"/>
      <c r="BJ125" s="563"/>
      <c r="BK125" s="563"/>
      <c r="BL125" s="563"/>
      <c r="BM125" s="563"/>
      <c r="BN125" s="563"/>
      <c r="BO125" s="563"/>
      <c r="BP125" s="563"/>
      <c r="BQ125" s="563"/>
      <c r="BR125" s="563"/>
      <c r="BS125" s="563"/>
      <c r="BT125" s="563"/>
      <c r="BU125" s="563"/>
      <c r="BV125" s="563"/>
      <c r="BW125" s="563"/>
      <c r="BX125" s="563"/>
      <c r="BY125" s="563"/>
      <c r="BZ125" s="563"/>
      <c r="CA125" s="563"/>
      <c r="CB125" s="563"/>
      <c r="CC125" s="563"/>
      <c r="CD125" s="563"/>
      <c r="CE125" s="563"/>
      <c r="CF125" s="563"/>
      <c r="CG125" s="563"/>
      <c r="CH125" s="563"/>
      <c r="CI125" s="563"/>
      <c r="CJ125" s="563"/>
      <c r="CK125" s="563"/>
      <c r="CL125" s="563"/>
      <c r="CM125" s="563"/>
      <c r="CN125" s="563"/>
      <c r="CO125" s="563"/>
      <c r="CP125" s="563"/>
      <c r="CQ125" s="563"/>
      <c r="CR125" s="563"/>
      <c r="CS125" s="563"/>
      <c r="CT125" s="563"/>
      <c r="CU125" s="563"/>
      <c r="CV125" s="563"/>
      <c r="CW125" s="563"/>
      <c r="CX125" s="563"/>
      <c r="CY125" s="563"/>
      <c r="CZ125" s="563"/>
      <c r="DA125" s="563"/>
      <c r="DB125" s="563"/>
      <c r="DC125" s="563"/>
      <c r="DD125" s="563"/>
      <c r="DE125" s="563"/>
      <c r="DF125" s="563"/>
      <c r="DG125" s="563"/>
      <c r="DH125" s="563"/>
      <c r="DI125" s="563"/>
      <c r="DJ125" s="563"/>
      <c r="DK125" s="563"/>
      <c r="DL125" s="563"/>
      <c r="DM125" s="563"/>
      <c r="DN125" s="563"/>
      <c r="DO125" s="563"/>
      <c r="DP125" s="563"/>
      <c r="DQ125" s="563"/>
      <c r="DR125" s="563"/>
      <c r="DS125" s="563"/>
      <c r="DT125" s="563"/>
      <c r="DU125" s="563"/>
      <c r="DV125" s="563"/>
      <c r="DW125" s="563"/>
      <c r="DX125" s="563"/>
      <c r="DY125" s="563"/>
      <c r="DZ125" s="563"/>
      <c r="EA125" s="563"/>
      <c r="EB125" s="563"/>
      <c r="EC125" s="563"/>
      <c r="ED125" s="563"/>
      <c r="EE125" s="563"/>
      <c r="EF125" s="563"/>
      <c r="EG125" s="563"/>
      <c r="EH125" s="563"/>
      <c r="EI125" s="563"/>
      <c r="EJ125" s="563"/>
      <c r="EK125" s="563"/>
      <c r="EL125" s="563"/>
      <c r="EM125" s="563"/>
      <c r="EN125" s="563"/>
      <c r="EO125" s="563"/>
      <c r="EP125" s="563"/>
      <c r="EQ125" s="563"/>
      <c r="ER125" s="563"/>
      <c r="ES125" s="563"/>
      <c r="ET125" s="563"/>
      <c r="EU125" s="563"/>
      <c r="EV125" s="563"/>
      <c r="EW125" s="563"/>
      <c r="EX125" s="563"/>
      <c r="EY125" s="563"/>
      <c r="EZ125" s="563"/>
    </row>
    <row r="126" spans="1:156" s="510" customFormat="1">
      <c r="A126" s="562"/>
      <c r="B126" s="562"/>
      <c r="C126" s="562"/>
      <c r="D126" s="562"/>
      <c r="E126" s="562"/>
      <c r="F126" s="562"/>
      <c r="G126" s="562"/>
      <c r="H126" s="562"/>
      <c r="I126" s="562"/>
      <c r="J126" s="562"/>
      <c r="K126" s="562"/>
      <c r="L126" s="562"/>
      <c r="M126" s="562"/>
      <c r="N126" s="562"/>
      <c r="O126" s="562"/>
      <c r="P126" s="562"/>
      <c r="Q126" s="562"/>
      <c r="R126" s="562"/>
      <c r="S126" s="562"/>
      <c r="T126" s="562"/>
      <c r="U126" s="562"/>
      <c r="V126" s="562"/>
      <c r="W126" s="562"/>
      <c r="X126" s="562"/>
      <c r="Y126" s="562"/>
      <c r="Z126" s="562"/>
      <c r="AA126" s="562"/>
      <c r="AB126" s="562"/>
      <c r="AC126" s="562"/>
      <c r="AD126" s="562"/>
      <c r="AE126" s="562"/>
      <c r="AF126" s="562"/>
      <c r="AG126" s="562"/>
      <c r="AH126" s="562"/>
      <c r="AI126" s="562"/>
      <c r="AJ126" s="562"/>
      <c r="AK126" s="562"/>
      <c r="AL126" s="562"/>
      <c r="AM126" s="562"/>
      <c r="AN126" s="562"/>
      <c r="AO126" s="562"/>
      <c r="AP126" s="562"/>
      <c r="AQ126" s="562"/>
      <c r="AR126" s="562"/>
      <c r="AS126" s="562"/>
      <c r="AT126" s="562"/>
      <c r="AU126" s="562"/>
      <c r="AV126" s="562"/>
      <c r="AW126" s="562"/>
      <c r="AX126" s="562"/>
      <c r="AY126" s="562"/>
      <c r="AZ126" s="562"/>
      <c r="BA126" s="562"/>
      <c r="BB126" s="562"/>
      <c r="BC126" s="562"/>
      <c r="BD126" s="562"/>
      <c r="BE126" s="562"/>
      <c r="BF126" s="562"/>
      <c r="BG126" s="562"/>
      <c r="BH126" s="562"/>
      <c r="BI126" s="562"/>
      <c r="BJ126" s="562"/>
      <c r="BK126" s="562"/>
      <c r="BL126" s="562"/>
      <c r="BM126" s="562"/>
      <c r="BN126" s="562"/>
      <c r="BO126" s="562"/>
      <c r="BP126" s="562"/>
      <c r="BQ126" s="562"/>
      <c r="BR126" s="562"/>
      <c r="BS126" s="562"/>
      <c r="BT126" s="562"/>
      <c r="BU126" s="562"/>
      <c r="BV126" s="562"/>
      <c r="BW126" s="562"/>
      <c r="BX126" s="562"/>
      <c r="BY126" s="562"/>
      <c r="BZ126" s="562"/>
      <c r="CA126" s="562"/>
      <c r="CB126" s="562"/>
      <c r="CC126" s="562"/>
      <c r="CD126" s="562"/>
      <c r="CE126" s="562"/>
      <c r="CF126" s="562"/>
      <c r="CG126" s="562"/>
      <c r="CH126" s="562"/>
      <c r="CI126" s="562"/>
      <c r="CJ126" s="562"/>
      <c r="CK126" s="562"/>
      <c r="CL126" s="562"/>
      <c r="CM126" s="562"/>
      <c r="CN126" s="562"/>
      <c r="CO126" s="562"/>
      <c r="CP126" s="562"/>
      <c r="CQ126" s="562"/>
      <c r="CR126" s="562"/>
      <c r="CS126" s="562"/>
      <c r="CT126" s="562"/>
      <c r="CU126" s="562"/>
      <c r="CV126" s="562"/>
      <c r="CW126" s="562"/>
      <c r="CX126" s="562"/>
      <c r="CY126" s="562"/>
      <c r="CZ126" s="562"/>
      <c r="DA126" s="562"/>
      <c r="DB126" s="562"/>
      <c r="DC126" s="562"/>
      <c r="DD126" s="562"/>
      <c r="DE126" s="562"/>
      <c r="DF126" s="562"/>
      <c r="DG126" s="562"/>
      <c r="DH126" s="562"/>
      <c r="DI126" s="562"/>
      <c r="DJ126" s="562"/>
      <c r="DK126" s="562"/>
      <c r="DL126" s="562"/>
      <c r="DM126" s="562"/>
      <c r="DN126" s="562"/>
      <c r="DO126" s="562"/>
      <c r="DP126" s="562"/>
      <c r="DQ126" s="562"/>
      <c r="DR126" s="562"/>
      <c r="DS126" s="562"/>
      <c r="DT126" s="562"/>
      <c r="DU126" s="562"/>
      <c r="DV126" s="562"/>
      <c r="DW126" s="562"/>
      <c r="DX126" s="562"/>
      <c r="DY126" s="562"/>
      <c r="DZ126" s="562"/>
      <c r="EA126" s="562"/>
      <c r="EB126" s="562"/>
      <c r="EC126" s="562"/>
      <c r="ED126" s="562"/>
      <c r="EE126" s="562"/>
      <c r="EF126" s="562"/>
      <c r="EG126" s="562"/>
      <c r="EH126" s="562"/>
      <c r="EI126" s="562"/>
      <c r="EJ126" s="562"/>
      <c r="EK126" s="562"/>
      <c r="EL126" s="562"/>
      <c r="EM126" s="562"/>
      <c r="EN126" s="562"/>
      <c r="EO126" s="562"/>
      <c r="EP126" s="562"/>
      <c r="EQ126" s="562"/>
      <c r="ER126" s="562"/>
      <c r="ES126" s="562"/>
      <c r="ET126" s="562"/>
      <c r="EU126" s="562"/>
      <c r="EV126" s="562"/>
      <c r="EW126" s="562"/>
      <c r="EX126" s="562"/>
      <c r="EY126" s="562"/>
      <c r="EZ126" s="562"/>
    </row>
    <row r="127" spans="1:156" s="510" customFormat="1">
      <c r="A127" s="563"/>
      <c r="B127" s="563"/>
      <c r="C127" s="563"/>
      <c r="D127" s="563"/>
      <c r="E127" s="563"/>
      <c r="F127" s="563"/>
      <c r="G127" s="563"/>
      <c r="H127" s="563"/>
      <c r="I127" s="563"/>
      <c r="J127" s="563"/>
      <c r="K127" s="563"/>
      <c r="L127" s="563"/>
      <c r="M127" s="563"/>
      <c r="N127" s="563"/>
      <c r="O127" s="563"/>
      <c r="P127" s="563"/>
      <c r="Q127" s="563"/>
      <c r="R127" s="563"/>
      <c r="S127" s="563"/>
      <c r="T127" s="563"/>
      <c r="U127" s="563"/>
      <c r="V127" s="563"/>
      <c r="W127" s="563"/>
      <c r="X127" s="563"/>
      <c r="Y127" s="563"/>
      <c r="Z127" s="563"/>
      <c r="AA127" s="563"/>
      <c r="AB127" s="563"/>
      <c r="AC127" s="563"/>
      <c r="AD127" s="563"/>
      <c r="AE127" s="563"/>
      <c r="AF127" s="563"/>
      <c r="AG127" s="563"/>
      <c r="AH127" s="563"/>
      <c r="AI127" s="563"/>
      <c r="AJ127" s="563"/>
      <c r="AK127" s="563"/>
      <c r="AL127" s="563"/>
      <c r="AM127" s="563"/>
      <c r="AN127" s="563"/>
      <c r="AO127" s="563"/>
      <c r="AP127" s="563"/>
      <c r="AQ127" s="563"/>
      <c r="AR127" s="563"/>
      <c r="AS127" s="563"/>
      <c r="AT127" s="563"/>
      <c r="AU127" s="563"/>
      <c r="AV127" s="563"/>
      <c r="AW127" s="563"/>
      <c r="AX127" s="563"/>
      <c r="AY127" s="563"/>
      <c r="AZ127" s="563"/>
      <c r="BA127" s="563"/>
      <c r="BB127" s="563"/>
      <c r="BC127" s="563"/>
      <c r="BD127" s="563"/>
      <c r="BE127" s="563"/>
      <c r="BF127" s="563"/>
      <c r="BG127" s="563"/>
      <c r="BH127" s="563"/>
      <c r="BI127" s="563"/>
      <c r="BJ127" s="563"/>
      <c r="BK127" s="563"/>
      <c r="BL127" s="563"/>
      <c r="BM127" s="563"/>
      <c r="BN127" s="563"/>
      <c r="BO127" s="563"/>
      <c r="BP127" s="563"/>
      <c r="BQ127" s="563"/>
      <c r="BR127" s="563"/>
      <c r="BS127" s="563"/>
      <c r="BT127" s="563"/>
      <c r="BU127" s="563"/>
      <c r="BV127" s="563"/>
      <c r="BW127" s="563"/>
      <c r="BX127" s="563"/>
      <c r="BY127" s="563"/>
      <c r="BZ127" s="563"/>
      <c r="CA127" s="563"/>
      <c r="CB127" s="563"/>
      <c r="CC127" s="563"/>
      <c r="CD127" s="563"/>
      <c r="CE127" s="563"/>
      <c r="CF127" s="563"/>
      <c r="CG127" s="563"/>
      <c r="CH127" s="563"/>
      <c r="CI127" s="563"/>
      <c r="CJ127" s="563"/>
      <c r="CK127" s="563"/>
      <c r="CL127" s="563"/>
      <c r="CM127" s="563"/>
      <c r="CN127" s="563"/>
      <c r="CO127" s="563"/>
      <c r="CP127" s="563"/>
      <c r="CQ127" s="563"/>
      <c r="CR127" s="563"/>
      <c r="CS127" s="563"/>
      <c r="CT127" s="563"/>
      <c r="CU127" s="563"/>
      <c r="CV127" s="563"/>
      <c r="CW127" s="563"/>
      <c r="CX127" s="563"/>
      <c r="CY127" s="563"/>
      <c r="CZ127" s="563"/>
      <c r="DA127" s="563"/>
      <c r="DB127" s="563"/>
      <c r="DC127" s="563"/>
      <c r="DD127" s="563"/>
      <c r="DE127" s="563"/>
      <c r="DF127" s="563"/>
      <c r="DG127" s="563"/>
      <c r="DH127" s="563"/>
      <c r="DI127" s="563"/>
      <c r="DJ127" s="563"/>
      <c r="DK127" s="563"/>
      <c r="DL127" s="563"/>
      <c r="DM127" s="563"/>
      <c r="DN127" s="563"/>
      <c r="DO127" s="563"/>
      <c r="DP127" s="563"/>
      <c r="DQ127" s="563"/>
      <c r="DR127" s="563"/>
      <c r="DS127" s="563"/>
      <c r="DT127" s="563"/>
      <c r="DU127" s="563"/>
      <c r="DV127" s="563"/>
      <c r="DW127" s="563"/>
      <c r="DX127" s="563"/>
      <c r="DY127" s="563"/>
      <c r="DZ127" s="563"/>
      <c r="EA127" s="563"/>
      <c r="EB127" s="563"/>
      <c r="EC127" s="563"/>
      <c r="ED127" s="563"/>
      <c r="EE127" s="563"/>
      <c r="EF127" s="563"/>
      <c r="EG127" s="563"/>
      <c r="EH127" s="563"/>
      <c r="EI127" s="563"/>
      <c r="EJ127" s="563"/>
      <c r="EK127" s="563"/>
      <c r="EL127" s="563"/>
      <c r="EM127" s="563"/>
      <c r="EN127" s="563"/>
      <c r="EO127" s="563"/>
      <c r="EP127" s="563"/>
      <c r="EQ127" s="563"/>
      <c r="ER127" s="563"/>
      <c r="ES127" s="563"/>
      <c r="ET127" s="563"/>
      <c r="EU127" s="563"/>
      <c r="EV127" s="563"/>
      <c r="EW127" s="563"/>
      <c r="EX127" s="563"/>
      <c r="EY127" s="563"/>
      <c r="EZ127" s="563"/>
    </row>
    <row r="128" spans="1:156" s="510" customFormat="1">
      <c r="A128" s="562"/>
      <c r="B128" s="562"/>
      <c r="C128" s="562"/>
      <c r="D128" s="562"/>
      <c r="E128" s="562"/>
      <c r="F128" s="562"/>
      <c r="G128" s="562"/>
      <c r="H128" s="562"/>
      <c r="I128" s="562"/>
      <c r="J128" s="562"/>
      <c r="K128" s="562"/>
      <c r="L128" s="562"/>
      <c r="M128" s="562"/>
      <c r="N128" s="562"/>
      <c r="O128" s="562"/>
      <c r="P128" s="562"/>
      <c r="Q128" s="562"/>
      <c r="R128" s="562"/>
      <c r="S128" s="562"/>
      <c r="T128" s="562"/>
      <c r="U128" s="562"/>
      <c r="V128" s="562"/>
      <c r="W128" s="562"/>
      <c r="X128" s="562"/>
      <c r="Y128" s="562"/>
      <c r="Z128" s="562"/>
      <c r="AA128" s="562"/>
      <c r="AB128" s="562"/>
      <c r="AC128" s="562"/>
      <c r="AD128" s="562"/>
      <c r="AE128" s="562"/>
      <c r="AF128" s="562"/>
      <c r="AG128" s="562"/>
      <c r="AH128" s="562"/>
      <c r="AI128" s="562"/>
      <c r="AJ128" s="562"/>
      <c r="AK128" s="562"/>
      <c r="AL128" s="562"/>
      <c r="AM128" s="562"/>
      <c r="AN128" s="562"/>
      <c r="AO128" s="562"/>
      <c r="AP128" s="562"/>
      <c r="AQ128" s="562"/>
      <c r="AR128" s="562"/>
      <c r="AS128" s="562"/>
      <c r="AT128" s="562"/>
      <c r="AU128" s="562"/>
      <c r="AV128" s="562"/>
      <c r="AW128" s="562"/>
      <c r="AX128" s="562"/>
      <c r="AY128" s="562"/>
      <c r="AZ128" s="562"/>
      <c r="BA128" s="562"/>
      <c r="BB128" s="562"/>
      <c r="BC128" s="562"/>
      <c r="BD128" s="562"/>
      <c r="BE128" s="562"/>
      <c r="BF128" s="562"/>
      <c r="BG128" s="562"/>
      <c r="BH128" s="562"/>
      <c r="BI128" s="562"/>
      <c r="BJ128" s="562"/>
      <c r="BK128" s="562"/>
      <c r="BL128" s="562"/>
      <c r="BM128" s="562"/>
      <c r="BN128" s="562"/>
      <c r="BO128" s="562"/>
      <c r="BP128" s="562"/>
      <c r="BQ128" s="562"/>
      <c r="BR128" s="562"/>
      <c r="BS128" s="562"/>
      <c r="BT128" s="562"/>
      <c r="BU128" s="562"/>
      <c r="BV128" s="562"/>
      <c r="BW128" s="562"/>
      <c r="BX128" s="562"/>
      <c r="BY128" s="562"/>
      <c r="BZ128" s="562"/>
      <c r="CA128" s="562"/>
      <c r="CB128" s="562"/>
      <c r="CC128" s="562"/>
      <c r="CD128" s="562"/>
      <c r="CE128" s="562"/>
      <c r="CF128" s="562"/>
      <c r="CG128" s="562"/>
      <c r="CH128" s="562"/>
      <c r="CI128" s="562"/>
      <c r="CJ128" s="562"/>
      <c r="CK128" s="562"/>
      <c r="CL128" s="562"/>
      <c r="CM128" s="562"/>
      <c r="CN128" s="562"/>
      <c r="CO128" s="562"/>
      <c r="CP128" s="562"/>
      <c r="CQ128" s="562"/>
      <c r="CR128" s="562"/>
      <c r="CS128" s="562"/>
      <c r="CT128" s="562"/>
      <c r="CU128" s="562"/>
      <c r="CV128" s="562"/>
      <c r="CW128" s="562"/>
      <c r="CX128" s="562"/>
      <c r="CY128" s="562"/>
      <c r="CZ128" s="562"/>
      <c r="DA128" s="562"/>
      <c r="DB128" s="562"/>
      <c r="DC128" s="562"/>
      <c r="DD128" s="562"/>
      <c r="DE128" s="562"/>
      <c r="DF128" s="562"/>
      <c r="DG128" s="562"/>
      <c r="DH128" s="562"/>
      <c r="DI128" s="562"/>
      <c r="DJ128" s="562"/>
      <c r="DK128" s="562"/>
      <c r="DL128" s="562"/>
      <c r="DM128" s="562"/>
      <c r="DN128" s="562"/>
      <c r="DO128" s="562"/>
      <c r="DP128" s="562"/>
      <c r="DQ128" s="562"/>
      <c r="DR128" s="562"/>
      <c r="DS128" s="562"/>
      <c r="DT128" s="562"/>
      <c r="DU128" s="562"/>
      <c r="DV128" s="562"/>
      <c r="DW128" s="562"/>
      <c r="DX128" s="562"/>
      <c r="DY128" s="562"/>
      <c r="DZ128" s="562"/>
      <c r="EA128" s="562"/>
      <c r="EB128" s="562"/>
      <c r="EC128" s="562"/>
      <c r="ED128" s="562"/>
      <c r="EE128" s="562"/>
      <c r="EF128" s="562"/>
      <c r="EG128" s="562"/>
      <c r="EH128" s="562"/>
      <c r="EI128" s="562"/>
      <c r="EJ128" s="562"/>
      <c r="EK128" s="562"/>
      <c r="EL128" s="562"/>
      <c r="EM128" s="562"/>
      <c r="EN128" s="562"/>
      <c r="EO128" s="562"/>
      <c r="EP128" s="562"/>
      <c r="EQ128" s="562"/>
      <c r="ER128" s="562"/>
      <c r="ES128" s="562"/>
      <c r="ET128" s="562"/>
      <c r="EU128" s="562"/>
      <c r="EV128" s="562"/>
      <c r="EW128" s="562"/>
      <c r="EX128" s="562"/>
      <c r="EY128" s="562"/>
      <c r="EZ128" s="562"/>
    </row>
    <row r="129" spans="1:156" s="510" customFormat="1">
      <c r="A129" s="563"/>
      <c r="B129" s="563"/>
      <c r="C129" s="563"/>
      <c r="D129" s="563"/>
      <c r="E129" s="563"/>
      <c r="F129" s="563"/>
      <c r="G129" s="563"/>
      <c r="H129" s="563"/>
      <c r="I129" s="563"/>
      <c r="J129" s="563"/>
      <c r="K129" s="563"/>
      <c r="L129" s="563"/>
      <c r="M129" s="563"/>
      <c r="N129" s="563"/>
      <c r="O129" s="563"/>
      <c r="P129" s="563"/>
      <c r="Q129" s="563"/>
      <c r="R129" s="563"/>
      <c r="S129" s="563"/>
      <c r="T129" s="563"/>
      <c r="U129" s="563"/>
      <c r="V129" s="563"/>
      <c r="W129" s="563"/>
      <c r="X129" s="563"/>
      <c r="Y129" s="563"/>
      <c r="Z129" s="563"/>
      <c r="AA129" s="563"/>
      <c r="AB129" s="563"/>
      <c r="AC129" s="563"/>
      <c r="AD129" s="563"/>
      <c r="AE129" s="563"/>
      <c r="AF129" s="563"/>
      <c r="AG129" s="563"/>
      <c r="AH129" s="563"/>
      <c r="AI129" s="563"/>
      <c r="AJ129" s="563"/>
      <c r="AK129" s="563"/>
      <c r="AL129" s="563"/>
      <c r="AM129" s="563"/>
      <c r="AN129" s="563"/>
      <c r="AO129" s="563"/>
      <c r="AP129" s="563"/>
      <c r="AQ129" s="563"/>
      <c r="AR129" s="563"/>
      <c r="AS129" s="563"/>
      <c r="AT129" s="563"/>
      <c r="AU129" s="563"/>
      <c r="AV129" s="563"/>
      <c r="AW129" s="563"/>
      <c r="AX129" s="563"/>
      <c r="AY129" s="563"/>
      <c r="AZ129" s="563"/>
      <c r="BA129" s="563"/>
      <c r="BB129" s="563"/>
      <c r="BC129" s="563"/>
      <c r="BD129" s="563"/>
      <c r="BE129" s="563"/>
      <c r="BF129" s="563"/>
      <c r="BG129" s="563"/>
      <c r="BH129" s="563"/>
      <c r="BI129" s="563"/>
      <c r="BJ129" s="563"/>
      <c r="BK129" s="563"/>
      <c r="BL129" s="563"/>
      <c r="BM129" s="563"/>
      <c r="BN129" s="563"/>
      <c r="BO129" s="563"/>
      <c r="BP129" s="563"/>
      <c r="BQ129" s="563"/>
      <c r="BR129" s="563"/>
      <c r="BS129" s="563"/>
      <c r="BT129" s="563"/>
      <c r="BU129" s="563"/>
      <c r="BV129" s="563"/>
      <c r="BW129" s="563"/>
      <c r="BX129" s="563"/>
      <c r="BY129" s="563"/>
      <c r="BZ129" s="563"/>
      <c r="CA129" s="563"/>
      <c r="CB129" s="563"/>
      <c r="CC129" s="563"/>
      <c r="CD129" s="563"/>
      <c r="CE129" s="563"/>
      <c r="CF129" s="563"/>
      <c r="CG129" s="563"/>
      <c r="CH129" s="563"/>
      <c r="CI129" s="563"/>
      <c r="CJ129" s="563"/>
      <c r="CK129" s="563"/>
      <c r="CL129" s="563"/>
      <c r="CM129" s="563"/>
      <c r="CN129" s="563"/>
      <c r="CO129" s="563"/>
      <c r="CP129" s="563"/>
      <c r="CQ129" s="563"/>
      <c r="CR129" s="563"/>
      <c r="CS129" s="563"/>
      <c r="CT129" s="563"/>
      <c r="CU129" s="563"/>
      <c r="CV129" s="563"/>
      <c r="CW129" s="563"/>
      <c r="CX129" s="563"/>
      <c r="CY129" s="563"/>
      <c r="CZ129" s="563"/>
      <c r="DA129" s="563"/>
      <c r="DB129" s="563"/>
      <c r="DC129" s="563"/>
      <c r="DD129" s="563"/>
      <c r="DE129" s="563"/>
      <c r="DF129" s="563"/>
      <c r="DG129" s="563"/>
      <c r="DH129" s="563"/>
      <c r="DI129" s="563"/>
      <c r="DJ129" s="563"/>
      <c r="DK129" s="563"/>
      <c r="DL129" s="563"/>
      <c r="DM129" s="563"/>
      <c r="DN129" s="563"/>
      <c r="DO129" s="563"/>
      <c r="DP129" s="563"/>
      <c r="DQ129" s="563"/>
      <c r="DR129" s="563"/>
      <c r="DS129" s="563"/>
      <c r="DT129" s="563"/>
      <c r="DU129" s="563"/>
      <c r="DV129" s="563"/>
      <c r="DW129" s="563"/>
      <c r="DX129" s="563"/>
      <c r="DY129" s="563"/>
      <c r="DZ129" s="563"/>
      <c r="EA129" s="563"/>
      <c r="EB129" s="563"/>
      <c r="EC129" s="563"/>
      <c r="ED129" s="563"/>
      <c r="EE129" s="563"/>
      <c r="EF129" s="563"/>
      <c r="EG129" s="563"/>
      <c r="EH129" s="563"/>
      <c r="EI129" s="563"/>
      <c r="EJ129" s="563"/>
      <c r="EK129" s="563"/>
      <c r="EL129" s="563"/>
      <c r="EM129" s="563"/>
      <c r="EN129" s="563"/>
      <c r="EO129" s="563"/>
      <c r="EP129" s="563"/>
      <c r="EQ129" s="563"/>
      <c r="ER129" s="563"/>
      <c r="ES129" s="563"/>
      <c r="ET129" s="563"/>
      <c r="EU129" s="563"/>
      <c r="EV129" s="563"/>
      <c r="EW129" s="563"/>
      <c r="EX129" s="563"/>
      <c r="EY129" s="563"/>
      <c r="EZ129" s="563"/>
    </row>
    <row r="130" spans="1:156" s="510" customFormat="1">
      <c r="A130" s="562"/>
      <c r="B130" s="562"/>
      <c r="C130" s="562"/>
      <c r="D130" s="562"/>
      <c r="E130" s="562"/>
      <c r="F130" s="562"/>
      <c r="G130" s="562"/>
      <c r="H130" s="562"/>
      <c r="I130" s="562"/>
      <c r="J130" s="562"/>
      <c r="K130" s="562"/>
      <c r="L130" s="562"/>
      <c r="M130" s="562"/>
      <c r="N130" s="562"/>
      <c r="O130" s="562"/>
      <c r="P130" s="562"/>
      <c r="Q130" s="562"/>
      <c r="R130" s="562"/>
      <c r="S130" s="562"/>
      <c r="T130" s="562"/>
      <c r="U130" s="562"/>
      <c r="V130" s="562"/>
      <c r="W130" s="562"/>
      <c r="X130" s="562"/>
      <c r="Y130" s="562"/>
      <c r="Z130" s="562"/>
      <c r="AA130" s="562"/>
      <c r="AB130" s="562"/>
      <c r="AC130" s="562"/>
      <c r="AD130" s="562"/>
      <c r="AE130" s="562"/>
      <c r="AF130" s="562"/>
      <c r="AG130" s="562"/>
      <c r="AH130" s="562"/>
      <c r="AI130" s="562"/>
      <c r="AJ130" s="562"/>
      <c r="AK130" s="562"/>
      <c r="AL130" s="562"/>
      <c r="AM130" s="562"/>
      <c r="AN130" s="562"/>
      <c r="AO130" s="562"/>
      <c r="AP130" s="562"/>
      <c r="AQ130" s="562"/>
      <c r="AR130" s="562"/>
      <c r="AS130" s="562"/>
      <c r="AT130" s="562"/>
      <c r="AU130" s="562"/>
      <c r="AV130" s="562"/>
      <c r="AW130" s="562"/>
      <c r="AX130" s="562"/>
      <c r="AY130" s="562"/>
      <c r="AZ130" s="562"/>
      <c r="BA130" s="562"/>
      <c r="BB130" s="562"/>
      <c r="BC130" s="562"/>
      <c r="BD130" s="562"/>
      <c r="BE130" s="562"/>
      <c r="BF130" s="562"/>
      <c r="BG130" s="562"/>
      <c r="BH130" s="562"/>
      <c r="BI130" s="562"/>
      <c r="BJ130" s="562"/>
      <c r="BK130" s="562"/>
      <c r="BL130" s="562"/>
      <c r="BM130" s="562"/>
      <c r="BN130" s="562"/>
      <c r="BO130" s="562"/>
      <c r="BP130" s="562"/>
      <c r="BQ130" s="562"/>
      <c r="BR130" s="562"/>
      <c r="BS130" s="562"/>
      <c r="BT130" s="562"/>
      <c r="BU130" s="562"/>
      <c r="BV130" s="562"/>
      <c r="BW130" s="562"/>
      <c r="BX130" s="562"/>
      <c r="BY130" s="562"/>
      <c r="BZ130" s="562"/>
      <c r="CA130" s="562"/>
      <c r="CB130" s="562"/>
      <c r="CC130" s="562"/>
      <c r="CD130" s="562"/>
      <c r="CE130" s="562"/>
      <c r="CF130" s="562"/>
      <c r="CG130" s="562"/>
      <c r="CH130" s="562"/>
      <c r="CI130" s="562"/>
      <c r="CJ130" s="562"/>
      <c r="CK130" s="562"/>
      <c r="CL130" s="562"/>
      <c r="CM130" s="562"/>
      <c r="CN130" s="562"/>
      <c r="CO130" s="562"/>
      <c r="CP130" s="562"/>
      <c r="CQ130" s="562"/>
      <c r="CR130" s="562"/>
      <c r="CS130" s="562"/>
      <c r="CT130" s="562"/>
      <c r="CU130" s="562"/>
      <c r="CV130" s="562"/>
      <c r="CW130" s="562"/>
      <c r="CX130" s="562"/>
      <c r="CY130" s="562"/>
      <c r="CZ130" s="562"/>
      <c r="DA130" s="562"/>
      <c r="DB130" s="562"/>
      <c r="DC130" s="562"/>
      <c r="DD130" s="562"/>
      <c r="DE130" s="562"/>
      <c r="DF130" s="562"/>
      <c r="DG130" s="562"/>
      <c r="DH130" s="562"/>
      <c r="DI130" s="562"/>
      <c r="DJ130" s="562"/>
      <c r="DK130" s="562"/>
      <c r="DL130" s="562"/>
      <c r="DM130" s="562"/>
      <c r="DN130" s="562"/>
      <c r="DO130" s="562"/>
      <c r="DP130" s="562"/>
      <c r="DQ130" s="562"/>
      <c r="DR130" s="562"/>
      <c r="DS130" s="562"/>
      <c r="DT130" s="562"/>
      <c r="DU130" s="562"/>
      <c r="DV130" s="562"/>
      <c r="DW130" s="562"/>
      <c r="DX130" s="562"/>
      <c r="DY130" s="562"/>
      <c r="DZ130" s="562"/>
      <c r="EA130" s="562"/>
      <c r="EB130" s="562"/>
      <c r="EC130" s="562"/>
      <c r="ED130" s="562"/>
      <c r="EE130" s="562"/>
      <c r="EF130" s="562"/>
      <c r="EG130" s="562"/>
      <c r="EH130" s="562"/>
      <c r="EI130" s="562"/>
      <c r="EJ130" s="562"/>
      <c r="EK130" s="562"/>
      <c r="EL130" s="562"/>
      <c r="EM130" s="562"/>
      <c r="EN130" s="562"/>
      <c r="EO130" s="562"/>
      <c r="EP130" s="562"/>
      <c r="EQ130" s="562"/>
      <c r="ER130" s="562"/>
      <c r="ES130" s="562"/>
      <c r="ET130" s="562"/>
      <c r="EU130" s="562"/>
      <c r="EV130" s="562"/>
      <c r="EW130" s="562"/>
      <c r="EX130" s="562"/>
      <c r="EY130" s="562"/>
      <c r="EZ130" s="562"/>
    </row>
    <row r="131" spans="1:156" s="510" customFormat="1">
      <c r="A131" s="563"/>
      <c r="B131" s="563"/>
      <c r="C131" s="563"/>
      <c r="D131" s="563"/>
      <c r="E131" s="563"/>
      <c r="F131" s="563"/>
      <c r="G131" s="563"/>
      <c r="H131" s="563"/>
      <c r="I131" s="563"/>
      <c r="J131" s="563"/>
      <c r="K131" s="563"/>
      <c r="L131" s="563"/>
      <c r="M131" s="563"/>
      <c r="N131" s="563"/>
      <c r="O131" s="563"/>
      <c r="P131" s="563"/>
      <c r="Q131" s="563"/>
      <c r="R131" s="563"/>
      <c r="S131" s="563"/>
      <c r="T131" s="563"/>
      <c r="U131" s="563"/>
      <c r="V131" s="563"/>
      <c r="W131" s="563"/>
      <c r="X131" s="563"/>
      <c r="Y131" s="563"/>
      <c r="Z131" s="563"/>
      <c r="AA131" s="563"/>
      <c r="AB131" s="563"/>
      <c r="AC131" s="563"/>
      <c r="AD131" s="563"/>
      <c r="AE131" s="563"/>
      <c r="AF131" s="563"/>
      <c r="AG131" s="563"/>
      <c r="AH131" s="563"/>
      <c r="AI131" s="563"/>
      <c r="AJ131" s="563"/>
      <c r="AK131" s="563"/>
      <c r="AL131" s="563"/>
      <c r="AM131" s="563"/>
      <c r="AN131" s="563"/>
      <c r="AO131" s="563"/>
      <c r="AP131" s="563"/>
      <c r="AQ131" s="563"/>
      <c r="AR131" s="563"/>
      <c r="AS131" s="563"/>
      <c r="AT131" s="563"/>
      <c r="AU131" s="563"/>
      <c r="AV131" s="563"/>
      <c r="AW131" s="563"/>
      <c r="AX131" s="563"/>
      <c r="AY131" s="563"/>
      <c r="AZ131" s="563"/>
      <c r="BA131" s="563"/>
      <c r="BB131" s="563"/>
      <c r="BC131" s="563"/>
      <c r="BD131" s="563"/>
      <c r="BE131" s="563"/>
      <c r="BF131" s="563"/>
      <c r="BG131" s="563"/>
      <c r="BH131" s="563"/>
      <c r="BI131" s="563"/>
      <c r="BJ131" s="563"/>
      <c r="BK131" s="563"/>
      <c r="BL131" s="563"/>
      <c r="BM131" s="563"/>
      <c r="BN131" s="563"/>
      <c r="BO131" s="563"/>
      <c r="BP131" s="563"/>
      <c r="BQ131" s="563"/>
      <c r="BR131" s="563"/>
      <c r="BS131" s="563"/>
      <c r="BT131" s="563"/>
      <c r="BU131" s="563"/>
      <c r="BV131" s="563"/>
      <c r="BW131" s="563"/>
      <c r="BX131" s="563"/>
      <c r="BY131" s="563"/>
      <c r="BZ131" s="563"/>
      <c r="CA131" s="563"/>
      <c r="CB131" s="563"/>
      <c r="CC131" s="563"/>
      <c r="CD131" s="563"/>
      <c r="CE131" s="563"/>
      <c r="CF131" s="563"/>
      <c r="CG131" s="563"/>
      <c r="CH131" s="563"/>
      <c r="CI131" s="563"/>
      <c r="CJ131" s="563"/>
      <c r="CK131" s="563"/>
      <c r="CL131" s="563"/>
      <c r="CM131" s="563"/>
      <c r="CN131" s="563"/>
      <c r="CO131" s="563"/>
      <c r="CP131" s="563"/>
      <c r="CQ131" s="563"/>
      <c r="CR131" s="563"/>
      <c r="CS131" s="563"/>
      <c r="CT131" s="563"/>
      <c r="CU131" s="563"/>
      <c r="CV131" s="563"/>
      <c r="CW131" s="563"/>
      <c r="CX131" s="563"/>
      <c r="CY131" s="563"/>
      <c r="CZ131" s="563"/>
      <c r="DA131" s="563"/>
      <c r="DB131" s="563"/>
      <c r="DC131" s="563"/>
      <c r="DD131" s="563"/>
      <c r="DE131" s="563"/>
      <c r="DF131" s="563"/>
      <c r="DG131" s="563"/>
      <c r="DH131" s="563"/>
      <c r="DI131" s="563"/>
      <c r="DJ131" s="563"/>
      <c r="DK131" s="563"/>
      <c r="DL131" s="563"/>
      <c r="DM131" s="563"/>
      <c r="DN131" s="563"/>
      <c r="DO131" s="563"/>
      <c r="DP131" s="563"/>
      <c r="DQ131" s="563"/>
      <c r="DR131" s="563"/>
      <c r="DS131" s="563"/>
      <c r="DT131" s="563"/>
      <c r="DU131" s="563"/>
      <c r="DV131" s="563"/>
      <c r="DW131" s="563"/>
      <c r="DX131" s="563"/>
      <c r="DY131" s="563"/>
      <c r="DZ131" s="563"/>
      <c r="EA131" s="563"/>
      <c r="EB131" s="563"/>
      <c r="EC131" s="563"/>
      <c r="ED131" s="563"/>
      <c r="EE131" s="563"/>
      <c r="EF131" s="563"/>
      <c r="EG131" s="563"/>
      <c r="EH131" s="563"/>
      <c r="EI131" s="563"/>
      <c r="EJ131" s="563"/>
      <c r="EK131" s="563"/>
      <c r="EL131" s="563"/>
      <c r="EM131" s="563"/>
      <c r="EN131" s="563"/>
      <c r="EO131" s="563"/>
      <c r="EP131" s="563"/>
      <c r="EQ131" s="563"/>
      <c r="ER131" s="563"/>
      <c r="ES131" s="563"/>
      <c r="ET131" s="563"/>
      <c r="EU131" s="563"/>
      <c r="EV131" s="563"/>
      <c r="EW131" s="563"/>
      <c r="EX131" s="563"/>
      <c r="EY131" s="563"/>
      <c r="EZ131" s="563"/>
    </row>
    <row r="132" spans="1:156" s="510" customFormat="1">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c r="AB132" s="562"/>
      <c r="AC132" s="562"/>
      <c r="AD132" s="562"/>
      <c r="AE132" s="562"/>
      <c r="AF132" s="562"/>
      <c r="AG132" s="562"/>
      <c r="AH132" s="562"/>
      <c r="AI132" s="562"/>
      <c r="AJ132" s="562"/>
      <c r="AK132" s="562"/>
      <c r="AL132" s="562"/>
      <c r="AM132" s="562"/>
      <c r="AN132" s="562"/>
      <c r="AO132" s="562"/>
      <c r="AP132" s="562"/>
      <c r="AQ132" s="562"/>
      <c r="AR132" s="562"/>
      <c r="AS132" s="562"/>
      <c r="AT132" s="562"/>
      <c r="AU132" s="562"/>
      <c r="AV132" s="562"/>
      <c r="AW132" s="562"/>
      <c r="AX132" s="562"/>
      <c r="AY132" s="562"/>
      <c r="AZ132" s="562"/>
      <c r="BA132" s="562"/>
      <c r="BB132" s="562"/>
      <c r="BC132" s="562"/>
      <c r="BD132" s="562"/>
      <c r="BE132" s="562"/>
      <c r="BF132" s="562"/>
      <c r="BG132" s="562"/>
      <c r="BH132" s="562"/>
      <c r="BI132" s="562"/>
      <c r="BJ132" s="562"/>
      <c r="BK132" s="562"/>
      <c r="BL132" s="562"/>
      <c r="BM132" s="562"/>
      <c r="BN132" s="562"/>
      <c r="BO132" s="562"/>
      <c r="BP132" s="562"/>
      <c r="BQ132" s="562"/>
      <c r="BR132" s="562"/>
      <c r="BS132" s="562"/>
      <c r="BT132" s="562"/>
      <c r="BU132" s="562"/>
      <c r="BV132" s="562"/>
      <c r="BW132" s="562"/>
      <c r="BX132" s="562"/>
      <c r="BY132" s="562"/>
      <c r="BZ132" s="562"/>
      <c r="CA132" s="562"/>
      <c r="CB132" s="562"/>
      <c r="CC132" s="562"/>
      <c r="CD132" s="562"/>
      <c r="CE132" s="562"/>
      <c r="CF132" s="562"/>
      <c r="CG132" s="562"/>
      <c r="CH132" s="562"/>
      <c r="CI132" s="562"/>
      <c r="CJ132" s="562"/>
      <c r="CK132" s="562"/>
      <c r="CL132" s="562"/>
      <c r="CM132" s="562"/>
      <c r="CN132" s="562"/>
      <c r="CO132" s="562"/>
      <c r="CP132" s="562"/>
      <c r="CQ132" s="562"/>
      <c r="CR132" s="562"/>
      <c r="CS132" s="562"/>
      <c r="CT132" s="562"/>
      <c r="CU132" s="562"/>
      <c r="CV132" s="562"/>
      <c r="CW132" s="562"/>
      <c r="CX132" s="562"/>
      <c r="CY132" s="562"/>
      <c r="CZ132" s="562"/>
      <c r="DA132" s="562"/>
      <c r="DB132" s="562"/>
      <c r="DC132" s="562"/>
      <c r="DD132" s="562"/>
      <c r="DE132" s="562"/>
      <c r="DF132" s="562"/>
      <c r="DG132" s="562"/>
      <c r="DH132" s="562"/>
      <c r="DI132" s="562"/>
      <c r="DJ132" s="562"/>
      <c r="DK132" s="562"/>
      <c r="DL132" s="562"/>
      <c r="DM132" s="562"/>
      <c r="DN132" s="562"/>
      <c r="DO132" s="562"/>
      <c r="DP132" s="562"/>
      <c r="DQ132" s="562"/>
      <c r="DR132" s="562"/>
      <c r="DS132" s="562"/>
      <c r="DT132" s="562"/>
      <c r="DU132" s="562"/>
      <c r="DV132" s="562"/>
      <c r="DW132" s="562"/>
      <c r="DX132" s="562"/>
      <c r="DY132" s="562"/>
      <c r="DZ132" s="562"/>
      <c r="EA132" s="562"/>
      <c r="EB132" s="562"/>
      <c r="EC132" s="562"/>
      <c r="ED132" s="562"/>
      <c r="EE132" s="562"/>
      <c r="EF132" s="562"/>
      <c r="EG132" s="562"/>
      <c r="EH132" s="562"/>
      <c r="EI132" s="562"/>
      <c r="EJ132" s="562"/>
      <c r="EK132" s="562"/>
      <c r="EL132" s="562"/>
      <c r="EM132" s="562"/>
      <c r="EN132" s="562"/>
      <c r="EO132" s="562"/>
      <c r="EP132" s="562"/>
      <c r="EQ132" s="562"/>
      <c r="ER132" s="562"/>
      <c r="ES132" s="562"/>
      <c r="ET132" s="562"/>
      <c r="EU132" s="562"/>
      <c r="EV132" s="562"/>
      <c r="EW132" s="562"/>
      <c r="EX132" s="562"/>
      <c r="EY132" s="562"/>
      <c r="EZ132" s="562"/>
    </row>
    <row r="133" spans="1:156" s="510" customFormat="1">
      <c r="A133" s="563"/>
      <c r="B133" s="563"/>
      <c r="C133" s="563"/>
      <c r="D133" s="563"/>
      <c r="E133" s="563"/>
      <c r="F133" s="563"/>
      <c r="G133" s="563"/>
      <c r="H133" s="563"/>
      <c r="I133" s="563"/>
      <c r="J133" s="563"/>
      <c r="K133" s="563"/>
      <c r="L133" s="563"/>
      <c r="M133" s="563"/>
      <c r="N133" s="563"/>
      <c r="O133" s="563"/>
      <c r="P133" s="563"/>
      <c r="Q133" s="563"/>
      <c r="R133" s="563"/>
      <c r="S133" s="563"/>
      <c r="T133" s="563"/>
      <c r="U133" s="563"/>
      <c r="V133" s="563"/>
      <c r="W133" s="563"/>
      <c r="X133" s="563"/>
      <c r="Y133" s="563"/>
      <c r="Z133" s="563"/>
      <c r="AA133" s="563"/>
      <c r="AB133" s="563"/>
      <c r="AC133" s="563"/>
      <c r="AD133" s="563"/>
      <c r="AE133" s="563"/>
      <c r="AF133" s="563"/>
      <c r="AG133" s="563"/>
      <c r="AH133" s="563"/>
      <c r="AI133" s="563"/>
      <c r="AJ133" s="563"/>
      <c r="AK133" s="563"/>
      <c r="AL133" s="563"/>
      <c r="AM133" s="563"/>
      <c r="AN133" s="563"/>
      <c r="AO133" s="563"/>
      <c r="AP133" s="563"/>
      <c r="AQ133" s="563"/>
      <c r="AR133" s="563"/>
      <c r="AS133" s="563"/>
      <c r="AT133" s="563"/>
      <c r="AU133" s="563"/>
      <c r="AV133" s="563"/>
      <c r="AW133" s="563"/>
      <c r="AX133" s="563"/>
      <c r="AY133" s="563"/>
      <c r="AZ133" s="563"/>
      <c r="BA133" s="563"/>
      <c r="BB133" s="563"/>
      <c r="BC133" s="563"/>
      <c r="BD133" s="563"/>
      <c r="BE133" s="563"/>
      <c r="BF133" s="563"/>
      <c r="BG133" s="563"/>
      <c r="BH133" s="563"/>
      <c r="BI133" s="563"/>
      <c r="BJ133" s="563"/>
      <c r="BK133" s="563"/>
      <c r="BL133" s="563"/>
      <c r="BM133" s="563"/>
      <c r="BN133" s="563"/>
      <c r="BO133" s="563"/>
      <c r="BP133" s="563"/>
      <c r="BQ133" s="563"/>
      <c r="BR133" s="563"/>
      <c r="BS133" s="563"/>
      <c r="BT133" s="563"/>
      <c r="BU133" s="563"/>
      <c r="BV133" s="563"/>
      <c r="BW133" s="563"/>
      <c r="BX133" s="563"/>
      <c r="BY133" s="563"/>
      <c r="BZ133" s="563"/>
      <c r="CA133" s="563"/>
      <c r="CB133" s="563"/>
      <c r="CC133" s="563"/>
      <c r="CD133" s="563"/>
      <c r="CE133" s="563"/>
      <c r="CF133" s="563"/>
      <c r="CG133" s="563"/>
      <c r="CH133" s="563"/>
      <c r="CI133" s="563"/>
      <c r="CJ133" s="563"/>
      <c r="CK133" s="563"/>
      <c r="CL133" s="563"/>
      <c r="CM133" s="563"/>
      <c r="CN133" s="563"/>
      <c r="CO133" s="563"/>
      <c r="CP133" s="563"/>
      <c r="CQ133" s="563"/>
      <c r="CR133" s="563"/>
      <c r="CS133" s="563"/>
      <c r="CT133" s="563"/>
      <c r="CU133" s="563"/>
      <c r="CV133" s="563"/>
      <c r="CW133" s="563"/>
      <c r="CX133" s="563"/>
      <c r="CY133" s="563"/>
      <c r="CZ133" s="563"/>
      <c r="DA133" s="563"/>
      <c r="DB133" s="563"/>
      <c r="DC133" s="563"/>
      <c r="DD133" s="563"/>
      <c r="DE133" s="563"/>
      <c r="DF133" s="563"/>
      <c r="DG133" s="563"/>
      <c r="DH133" s="563"/>
      <c r="DI133" s="563"/>
      <c r="DJ133" s="563"/>
      <c r="DK133" s="563"/>
      <c r="DL133" s="563"/>
      <c r="DM133" s="563"/>
      <c r="DN133" s="563"/>
      <c r="DO133" s="563"/>
      <c r="DP133" s="563"/>
      <c r="DQ133" s="563"/>
      <c r="DR133" s="563"/>
      <c r="DS133" s="563"/>
      <c r="DT133" s="563"/>
      <c r="DU133" s="563"/>
      <c r="DV133" s="563"/>
      <c r="DW133" s="563"/>
      <c r="DX133" s="563"/>
      <c r="DY133" s="563"/>
      <c r="DZ133" s="563"/>
      <c r="EA133" s="563"/>
      <c r="EB133" s="563"/>
      <c r="EC133" s="563"/>
      <c r="ED133" s="563"/>
      <c r="EE133" s="563"/>
      <c r="EF133" s="563"/>
      <c r="EG133" s="563"/>
      <c r="EH133" s="563"/>
      <c r="EI133" s="563"/>
      <c r="EJ133" s="563"/>
      <c r="EK133" s="563"/>
      <c r="EL133" s="563"/>
      <c r="EM133" s="563"/>
      <c r="EN133" s="563"/>
      <c r="EO133" s="563"/>
      <c r="EP133" s="563"/>
      <c r="EQ133" s="563"/>
      <c r="ER133" s="563"/>
      <c r="ES133" s="563"/>
      <c r="ET133" s="563"/>
      <c r="EU133" s="563"/>
      <c r="EV133" s="563"/>
      <c r="EW133" s="563"/>
      <c r="EX133" s="563"/>
      <c r="EY133" s="563"/>
      <c r="EZ133" s="563"/>
    </row>
    <row r="134" spans="1:156" s="510" customFormat="1">
      <c r="A134" s="562"/>
      <c r="B134" s="562"/>
      <c r="C134" s="562"/>
      <c r="D134" s="562"/>
      <c r="E134" s="562"/>
      <c r="F134" s="562"/>
      <c r="G134" s="562"/>
      <c r="H134" s="562"/>
      <c r="I134" s="562"/>
      <c r="J134" s="562"/>
      <c r="K134" s="562"/>
      <c r="L134" s="562"/>
      <c r="M134" s="562"/>
      <c r="N134" s="562"/>
      <c r="O134" s="562"/>
      <c r="P134" s="562"/>
      <c r="Q134" s="562"/>
      <c r="R134" s="562"/>
      <c r="S134" s="562"/>
      <c r="T134" s="562"/>
      <c r="U134" s="562"/>
      <c r="V134" s="562"/>
      <c r="W134" s="562"/>
      <c r="X134" s="562"/>
      <c r="Y134" s="562"/>
      <c r="Z134" s="562"/>
      <c r="AA134" s="562"/>
      <c r="AB134" s="562"/>
      <c r="AC134" s="562"/>
      <c r="AD134" s="562"/>
      <c r="AE134" s="562"/>
      <c r="AF134" s="562"/>
      <c r="AG134" s="562"/>
      <c r="AH134" s="562"/>
      <c r="AI134" s="562"/>
      <c r="AJ134" s="562"/>
      <c r="AK134" s="562"/>
      <c r="AL134" s="562"/>
      <c r="AM134" s="562"/>
      <c r="AN134" s="562"/>
      <c r="AO134" s="562"/>
      <c r="AP134" s="562"/>
      <c r="AQ134" s="562"/>
      <c r="AR134" s="562"/>
      <c r="AS134" s="562"/>
      <c r="AT134" s="562"/>
      <c r="AU134" s="562"/>
      <c r="AV134" s="562"/>
      <c r="AW134" s="562"/>
      <c r="AX134" s="562"/>
      <c r="AY134" s="562"/>
      <c r="AZ134" s="562"/>
      <c r="BA134" s="562"/>
      <c r="BB134" s="562"/>
      <c r="BC134" s="562"/>
      <c r="BD134" s="562"/>
      <c r="BE134" s="562"/>
      <c r="BF134" s="562"/>
      <c r="BG134" s="562"/>
      <c r="BH134" s="562"/>
      <c r="BI134" s="562"/>
      <c r="BJ134" s="562"/>
      <c r="BK134" s="562"/>
      <c r="BL134" s="562"/>
      <c r="BM134" s="562"/>
      <c r="BN134" s="562"/>
      <c r="BO134" s="562"/>
      <c r="BP134" s="562"/>
      <c r="BQ134" s="562"/>
      <c r="BR134" s="562"/>
      <c r="BS134" s="562"/>
      <c r="BT134" s="562"/>
      <c r="BU134" s="562"/>
      <c r="BV134" s="562"/>
      <c r="BW134" s="562"/>
      <c r="BX134" s="562"/>
      <c r="BY134" s="562"/>
      <c r="BZ134" s="562"/>
      <c r="CA134" s="562"/>
      <c r="CB134" s="562"/>
      <c r="CC134" s="562"/>
      <c r="CD134" s="562"/>
      <c r="CE134" s="562"/>
      <c r="CF134" s="562"/>
      <c r="CG134" s="562"/>
      <c r="CH134" s="562"/>
      <c r="CI134" s="562"/>
      <c r="CJ134" s="562"/>
      <c r="CK134" s="562"/>
      <c r="CL134" s="562"/>
      <c r="CM134" s="562"/>
      <c r="CN134" s="562"/>
      <c r="CO134" s="562"/>
      <c r="CP134" s="562"/>
      <c r="CQ134" s="562"/>
      <c r="CR134" s="562"/>
      <c r="CS134" s="562"/>
      <c r="CT134" s="562"/>
      <c r="CU134" s="562"/>
      <c r="CV134" s="562"/>
      <c r="CW134" s="562"/>
      <c r="CX134" s="562"/>
      <c r="CY134" s="562"/>
      <c r="CZ134" s="562"/>
      <c r="DA134" s="562"/>
      <c r="DB134" s="562"/>
      <c r="DC134" s="562"/>
      <c r="DD134" s="562"/>
      <c r="DE134" s="562"/>
      <c r="DF134" s="562"/>
      <c r="DG134" s="562"/>
      <c r="DH134" s="562"/>
      <c r="DI134" s="562"/>
      <c r="DJ134" s="562"/>
      <c r="DK134" s="562"/>
      <c r="DL134" s="562"/>
      <c r="DM134" s="562"/>
      <c r="DN134" s="562"/>
      <c r="DO134" s="562"/>
      <c r="DP134" s="562"/>
      <c r="DQ134" s="562"/>
      <c r="DR134" s="562"/>
      <c r="DS134" s="562"/>
      <c r="DT134" s="562"/>
      <c r="DU134" s="562"/>
      <c r="DV134" s="562"/>
      <c r="DW134" s="562"/>
      <c r="DX134" s="562"/>
      <c r="DY134" s="562"/>
      <c r="DZ134" s="562"/>
      <c r="EA134" s="562"/>
      <c r="EB134" s="562"/>
      <c r="EC134" s="562"/>
      <c r="ED134" s="562"/>
      <c r="EE134" s="562"/>
      <c r="EF134" s="562"/>
      <c r="EG134" s="562"/>
      <c r="EH134" s="562"/>
      <c r="EI134" s="562"/>
      <c r="EJ134" s="562"/>
      <c r="EK134" s="562"/>
      <c r="EL134" s="562"/>
      <c r="EM134" s="562"/>
      <c r="EN134" s="562"/>
      <c r="EO134" s="562"/>
      <c r="EP134" s="562"/>
      <c r="EQ134" s="562"/>
      <c r="ER134" s="562"/>
      <c r="ES134" s="562"/>
      <c r="ET134" s="562"/>
      <c r="EU134" s="562"/>
      <c r="EV134" s="562"/>
      <c r="EW134" s="562"/>
      <c r="EX134" s="562"/>
      <c r="EY134" s="562"/>
      <c r="EZ134" s="562"/>
    </row>
    <row r="135" spans="1:156" s="510" customFormat="1">
      <c r="A135" s="563"/>
      <c r="B135" s="563"/>
      <c r="C135" s="563"/>
      <c r="D135" s="563"/>
      <c r="E135" s="563"/>
      <c r="F135" s="563"/>
      <c r="G135" s="563"/>
      <c r="H135" s="563"/>
      <c r="I135" s="563"/>
      <c r="J135" s="563"/>
      <c r="K135" s="563"/>
      <c r="L135" s="563"/>
      <c r="M135" s="563"/>
      <c r="N135" s="563"/>
      <c r="O135" s="563"/>
      <c r="P135" s="563"/>
      <c r="Q135" s="563"/>
      <c r="R135" s="563"/>
      <c r="S135" s="563"/>
      <c r="T135" s="563"/>
      <c r="U135" s="563"/>
      <c r="V135" s="563"/>
      <c r="W135" s="563"/>
      <c r="X135" s="563"/>
      <c r="Y135" s="563"/>
      <c r="Z135" s="563"/>
      <c r="AA135" s="563"/>
      <c r="AB135" s="563"/>
      <c r="AC135" s="563"/>
      <c r="AD135" s="563"/>
      <c r="AE135" s="563"/>
      <c r="AF135" s="563"/>
      <c r="AG135" s="563"/>
      <c r="AH135" s="563"/>
      <c r="AI135" s="563"/>
      <c r="AJ135" s="563"/>
      <c r="AK135" s="563"/>
      <c r="AL135" s="563"/>
      <c r="AM135" s="563"/>
      <c r="AN135" s="563"/>
      <c r="AO135" s="563"/>
      <c r="AP135" s="563"/>
      <c r="AQ135" s="563"/>
      <c r="AR135" s="563"/>
      <c r="AS135" s="563"/>
      <c r="AT135" s="563"/>
      <c r="AU135" s="563"/>
      <c r="AV135" s="563"/>
      <c r="AW135" s="563"/>
      <c r="AX135" s="563"/>
      <c r="AY135" s="563"/>
      <c r="AZ135" s="563"/>
      <c r="BA135" s="563"/>
      <c r="BB135" s="563"/>
      <c r="BC135" s="563"/>
      <c r="BD135" s="563"/>
      <c r="BE135" s="563"/>
      <c r="BF135" s="563"/>
      <c r="BG135" s="563"/>
      <c r="BH135" s="563"/>
      <c r="BI135" s="563"/>
      <c r="BJ135" s="563"/>
      <c r="BK135" s="563"/>
      <c r="BL135" s="563"/>
      <c r="BM135" s="563"/>
      <c r="BN135" s="563"/>
      <c r="BO135" s="563"/>
      <c r="BP135" s="563"/>
      <c r="BQ135" s="563"/>
      <c r="BR135" s="563"/>
      <c r="BS135" s="563"/>
      <c r="BT135" s="563"/>
      <c r="BU135" s="563"/>
      <c r="BV135" s="563"/>
      <c r="BW135" s="563"/>
      <c r="BX135" s="563"/>
      <c r="BY135" s="563"/>
      <c r="BZ135" s="563"/>
      <c r="CA135" s="563"/>
      <c r="CB135" s="563"/>
      <c r="CC135" s="563"/>
      <c r="CD135" s="563"/>
      <c r="CE135" s="563"/>
      <c r="CF135" s="563"/>
      <c r="CG135" s="563"/>
      <c r="CH135" s="563"/>
      <c r="CI135" s="563"/>
      <c r="CJ135" s="563"/>
      <c r="CK135" s="563"/>
      <c r="CL135" s="563"/>
      <c r="CM135" s="563"/>
      <c r="CN135" s="563"/>
      <c r="CO135" s="563"/>
      <c r="CP135" s="563"/>
      <c r="CQ135" s="563"/>
      <c r="CR135" s="563"/>
      <c r="CS135" s="563"/>
      <c r="CT135" s="563"/>
      <c r="CU135" s="563"/>
      <c r="CV135" s="563"/>
      <c r="CW135" s="563"/>
      <c r="CX135" s="563"/>
      <c r="CY135" s="563"/>
      <c r="CZ135" s="563"/>
      <c r="DA135" s="563"/>
      <c r="DB135" s="563"/>
      <c r="DC135" s="563"/>
      <c r="DD135" s="563"/>
      <c r="DE135" s="563"/>
      <c r="DF135" s="563"/>
      <c r="DG135" s="563"/>
      <c r="DH135" s="563"/>
      <c r="DI135" s="563"/>
      <c r="DJ135" s="563"/>
      <c r="DK135" s="563"/>
      <c r="DL135" s="563"/>
      <c r="DM135" s="563"/>
      <c r="DN135" s="563"/>
      <c r="DO135" s="563"/>
      <c r="DP135" s="563"/>
      <c r="DQ135" s="563"/>
      <c r="DR135" s="563"/>
      <c r="DS135" s="563"/>
      <c r="DT135" s="563"/>
      <c r="DU135" s="563"/>
      <c r="DV135" s="563"/>
      <c r="DW135" s="563"/>
      <c r="DX135" s="563"/>
      <c r="DY135" s="563"/>
      <c r="DZ135" s="563"/>
      <c r="EA135" s="563"/>
      <c r="EB135" s="563"/>
      <c r="EC135" s="563"/>
      <c r="ED135" s="563"/>
      <c r="EE135" s="563"/>
      <c r="EF135" s="563"/>
      <c r="EG135" s="563"/>
      <c r="EH135" s="563"/>
      <c r="EI135" s="563"/>
      <c r="EJ135" s="563"/>
      <c r="EK135" s="563"/>
      <c r="EL135" s="563"/>
      <c r="EM135" s="563"/>
      <c r="EN135" s="563"/>
      <c r="EO135" s="563"/>
      <c r="EP135" s="563"/>
      <c r="EQ135" s="563"/>
      <c r="ER135" s="563"/>
      <c r="ES135" s="563"/>
      <c r="ET135" s="563"/>
      <c r="EU135" s="563"/>
      <c r="EV135" s="563"/>
      <c r="EW135" s="563"/>
      <c r="EX135" s="563"/>
      <c r="EY135" s="563"/>
      <c r="EZ135" s="563"/>
    </row>
    <row r="136" spans="1:156" s="510" customFormat="1">
      <c r="A136" s="562"/>
      <c r="B136" s="562"/>
      <c r="C136" s="562"/>
      <c r="D136" s="562"/>
      <c r="E136" s="562"/>
      <c r="F136" s="562"/>
      <c r="G136" s="562"/>
      <c r="H136" s="562"/>
      <c r="I136" s="562"/>
      <c r="J136" s="562"/>
      <c r="K136" s="562"/>
      <c r="L136" s="562"/>
      <c r="M136" s="562"/>
      <c r="N136" s="562"/>
      <c r="O136" s="562"/>
      <c r="P136" s="562"/>
      <c r="Q136" s="562"/>
      <c r="R136" s="562"/>
      <c r="S136" s="562"/>
      <c r="T136" s="562"/>
      <c r="U136" s="562"/>
      <c r="V136" s="562"/>
      <c r="W136" s="562"/>
      <c r="X136" s="562"/>
      <c r="Y136" s="562"/>
      <c r="Z136" s="562"/>
      <c r="AA136" s="562"/>
      <c r="AB136" s="562"/>
      <c r="AC136" s="562"/>
      <c r="AD136" s="562"/>
      <c r="AE136" s="562"/>
      <c r="AF136" s="562"/>
      <c r="AG136" s="562"/>
      <c r="AH136" s="562"/>
      <c r="AI136" s="562"/>
      <c r="AJ136" s="562"/>
      <c r="AK136" s="562"/>
      <c r="AL136" s="562"/>
      <c r="AM136" s="562"/>
      <c r="AN136" s="562"/>
      <c r="AO136" s="562"/>
      <c r="AP136" s="562"/>
      <c r="AQ136" s="562"/>
      <c r="AR136" s="562"/>
      <c r="AS136" s="562"/>
      <c r="AT136" s="562"/>
      <c r="AU136" s="562"/>
      <c r="AV136" s="562"/>
      <c r="AW136" s="562"/>
      <c r="AX136" s="562"/>
      <c r="AY136" s="562"/>
      <c r="AZ136" s="562"/>
      <c r="BA136" s="562"/>
      <c r="BB136" s="562"/>
      <c r="BC136" s="562"/>
      <c r="BD136" s="562"/>
      <c r="BE136" s="562"/>
      <c r="BF136" s="562"/>
      <c r="BG136" s="562"/>
      <c r="BH136" s="562"/>
      <c r="BI136" s="562"/>
      <c r="BJ136" s="562"/>
      <c r="BK136" s="562"/>
      <c r="BL136" s="562"/>
      <c r="BM136" s="562"/>
      <c r="BN136" s="562"/>
      <c r="BO136" s="562"/>
      <c r="BP136" s="562"/>
      <c r="BQ136" s="562"/>
      <c r="BR136" s="562"/>
      <c r="BS136" s="562"/>
      <c r="BT136" s="562"/>
      <c r="BU136" s="562"/>
      <c r="BV136" s="562"/>
      <c r="BW136" s="562"/>
      <c r="BX136" s="562"/>
      <c r="BY136" s="562"/>
      <c r="BZ136" s="562"/>
      <c r="CA136" s="562"/>
      <c r="CB136" s="562"/>
      <c r="CC136" s="562"/>
      <c r="CD136" s="562"/>
      <c r="CE136" s="562"/>
      <c r="CF136" s="562"/>
      <c r="CG136" s="562"/>
      <c r="CH136" s="562"/>
      <c r="CI136" s="562"/>
      <c r="CJ136" s="562"/>
      <c r="CK136" s="562"/>
      <c r="CL136" s="562"/>
      <c r="CM136" s="562"/>
      <c r="CN136" s="562"/>
      <c r="CO136" s="562"/>
      <c r="CP136" s="562"/>
      <c r="CQ136" s="562"/>
      <c r="CR136" s="562"/>
      <c r="CS136" s="562"/>
      <c r="CT136" s="562"/>
      <c r="CU136" s="562"/>
      <c r="CV136" s="562"/>
      <c r="CW136" s="562"/>
      <c r="CX136" s="562"/>
      <c r="CY136" s="562"/>
      <c r="CZ136" s="562"/>
      <c r="DA136" s="562"/>
      <c r="DB136" s="562"/>
      <c r="DC136" s="562"/>
      <c r="DD136" s="562"/>
      <c r="DE136" s="562"/>
      <c r="DF136" s="562"/>
      <c r="DG136" s="562"/>
      <c r="DH136" s="562"/>
      <c r="DI136" s="562"/>
      <c r="DJ136" s="562"/>
      <c r="DK136" s="562"/>
      <c r="DL136" s="562"/>
      <c r="DM136" s="562"/>
      <c r="DN136" s="562"/>
      <c r="DO136" s="562"/>
      <c r="DP136" s="562"/>
      <c r="DQ136" s="562"/>
      <c r="DR136" s="562"/>
      <c r="DS136" s="562"/>
      <c r="DT136" s="562"/>
      <c r="DU136" s="562"/>
      <c r="DV136" s="562"/>
      <c r="DW136" s="562"/>
      <c r="DX136" s="562"/>
      <c r="DY136" s="562"/>
      <c r="DZ136" s="562"/>
      <c r="EA136" s="562"/>
      <c r="EB136" s="562"/>
      <c r="EC136" s="562"/>
      <c r="ED136" s="562"/>
      <c r="EE136" s="562"/>
      <c r="EF136" s="562"/>
      <c r="EG136" s="562"/>
      <c r="EH136" s="562"/>
      <c r="EI136" s="562"/>
      <c r="EJ136" s="562"/>
      <c r="EK136" s="562"/>
      <c r="EL136" s="562"/>
      <c r="EM136" s="562"/>
      <c r="EN136" s="562"/>
      <c r="EO136" s="562"/>
      <c r="EP136" s="562"/>
      <c r="EQ136" s="562"/>
      <c r="ER136" s="562"/>
      <c r="ES136" s="562"/>
      <c r="ET136" s="562"/>
      <c r="EU136" s="562"/>
      <c r="EV136" s="562"/>
      <c r="EW136" s="562"/>
      <c r="EX136" s="562"/>
      <c r="EY136" s="562"/>
      <c r="EZ136" s="562"/>
    </row>
    <row r="137" spans="1:156" s="510" customFormat="1">
      <c r="A137" s="563"/>
      <c r="B137" s="563"/>
      <c r="C137" s="563"/>
      <c r="D137" s="563"/>
      <c r="E137" s="563"/>
      <c r="F137" s="563"/>
      <c r="G137" s="563"/>
      <c r="H137" s="563"/>
      <c r="I137" s="563"/>
      <c r="J137" s="563"/>
      <c r="K137" s="563"/>
      <c r="L137" s="563"/>
      <c r="M137" s="563"/>
      <c r="N137" s="563"/>
      <c r="O137" s="563"/>
      <c r="P137" s="563"/>
      <c r="Q137" s="563"/>
      <c r="R137" s="563"/>
      <c r="S137" s="563"/>
      <c r="T137" s="563"/>
      <c r="U137" s="563"/>
      <c r="V137" s="563"/>
      <c r="W137" s="563"/>
      <c r="X137" s="563"/>
      <c r="Y137" s="563"/>
      <c r="Z137" s="563"/>
      <c r="AA137" s="563"/>
      <c r="AB137" s="563"/>
      <c r="AC137" s="563"/>
      <c r="AD137" s="563"/>
      <c r="AE137" s="563"/>
      <c r="AF137" s="563"/>
      <c r="AG137" s="563"/>
      <c r="AH137" s="563"/>
      <c r="AI137" s="563"/>
      <c r="AJ137" s="563"/>
      <c r="AK137" s="563"/>
      <c r="AL137" s="563"/>
      <c r="AM137" s="563"/>
      <c r="AN137" s="563"/>
      <c r="AO137" s="563"/>
      <c r="AP137" s="563"/>
      <c r="AQ137" s="563"/>
      <c r="AR137" s="563"/>
      <c r="AS137" s="563"/>
      <c r="AT137" s="563"/>
      <c r="AU137" s="563"/>
      <c r="AV137" s="563"/>
      <c r="AW137" s="563"/>
      <c r="AX137" s="563"/>
      <c r="AY137" s="563"/>
      <c r="AZ137" s="563"/>
      <c r="BA137" s="563"/>
      <c r="BB137" s="563"/>
      <c r="BC137" s="563"/>
      <c r="BD137" s="563"/>
      <c r="BE137" s="563"/>
      <c r="BF137" s="563"/>
      <c r="BG137" s="563"/>
      <c r="BH137" s="563"/>
      <c r="BI137" s="563"/>
      <c r="BJ137" s="563"/>
      <c r="BK137" s="563"/>
      <c r="BL137" s="563"/>
      <c r="BM137" s="563"/>
      <c r="BN137" s="563"/>
      <c r="BO137" s="563"/>
      <c r="BP137" s="563"/>
      <c r="BQ137" s="563"/>
      <c r="BR137" s="563"/>
      <c r="BS137" s="563"/>
      <c r="BT137" s="563"/>
      <c r="BU137" s="563"/>
      <c r="BV137" s="563"/>
      <c r="BW137" s="563"/>
      <c r="BX137" s="563"/>
      <c r="BY137" s="563"/>
      <c r="BZ137" s="563"/>
      <c r="CA137" s="563"/>
      <c r="CB137" s="563"/>
      <c r="CC137" s="563"/>
      <c r="CD137" s="563"/>
      <c r="CE137" s="563"/>
      <c r="CF137" s="563"/>
      <c r="CG137" s="563"/>
      <c r="CH137" s="563"/>
      <c r="CI137" s="563"/>
      <c r="CJ137" s="563"/>
      <c r="CK137" s="563"/>
      <c r="CL137" s="563"/>
      <c r="CM137" s="563"/>
      <c r="CN137" s="563"/>
      <c r="CO137" s="563"/>
      <c r="CP137" s="563"/>
      <c r="CQ137" s="563"/>
      <c r="CR137" s="563"/>
      <c r="CS137" s="563"/>
      <c r="CT137" s="563"/>
      <c r="CU137" s="563"/>
      <c r="CV137" s="563"/>
      <c r="CW137" s="563"/>
      <c r="CX137" s="563"/>
      <c r="CY137" s="563"/>
      <c r="CZ137" s="563"/>
      <c r="DA137" s="563"/>
      <c r="DB137" s="563"/>
      <c r="DC137" s="563"/>
      <c r="DD137" s="563"/>
      <c r="DE137" s="563"/>
      <c r="DF137" s="563"/>
      <c r="DG137" s="563"/>
      <c r="DH137" s="563"/>
      <c r="DI137" s="563"/>
      <c r="DJ137" s="563"/>
      <c r="DK137" s="563"/>
      <c r="DL137" s="563"/>
      <c r="DM137" s="563"/>
      <c r="DN137" s="563"/>
      <c r="DO137" s="563"/>
      <c r="DP137" s="563"/>
      <c r="DQ137" s="563"/>
      <c r="DR137" s="563"/>
      <c r="DS137" s="563"/>
      <c r="DT137" s="563"/>
      <c r="DU137" s="563"/>
      <c r="DV137" s="563"/>
      <c r="DW137" s="563"/>
      <c r="DX137" s="563"/>
      <c r="DY137" s="563"/>
      <c r="DZ137" s="563"/>
      <c r="EA137" s="563"/>
      <c r="EB137" s="563"/>
      <c r="EC137" s="563"/>
      <c r="ED137" s="563"/>
      <c r="EE137" s="563"/>
      <c r="EF137" s="563"/>
      <c r="EG137" s="563"/>
      <c r="EH137" s="563"/>
      <c r="EI137" s="563"/>
      <c r="EJ137" s="563"/>
      <c r="EK137" s="563"/>
      <c r="EL137" s="563"/>
      <c r="EM137" s="563"/>
      <c r="EN137" s="563"/>
      <c r="EO137" s="563"/>
      <c r="EP137" s="563"/>
      <c r="EQ137" s="563"/>
      <c r="ER137" s="563"/>
      <c r="ES137" s="563"/>
      <c r="ET137" s="563"/>
      <c r="EU137" s="563"/>
      <c r="EV137" s="563"/>
      <c r="EW137" s="563"/>
      <c r="EX137" s="563"/>
      <c r="EY137" s="563"/>
      <c r="EZ137" s="563"/>
    </row>
    <row r="138" spans="1:156" s="510" customFormat="1">
      <c r="A138" s="562"/>
      <c r="B138" s="562"/>
      <c r="C138" s="562"/>
      <c r="D138" s="562"/>
      <c r="E138" s="562"/>
      <c r="F138" s="562"/>
      <c r="G138" s="562"/>
      <c r="H138" s="562"/>
      <c r="I138" s="562"/>
      <c r="J138" s="562"/>
      <c r="K138" s="562"/>
      <c r="L138" s="562"/>
      <c r="M138" s="562"/>
      <c r="N138" s="562"/>
      <c r="O138" s="562"/>
      <c r="P138" s="562"/>
      <c r="Q138" s="562"/>
      <c r="R138" s="562"/>
      <c r="S138" s="562"/>
      <c r="T138" s="562"/>
      <c r="U138" s="562"/>
      <c r="V138" s="562"/>
      <c r="W138" s="562"/>
      <c r="X138" s="562"/>
      <c r="Y138" s="562"/>
      <c r="Z138" s="562"/>
      <c r="AA138" s="562"/>
      <c r="AB138" s="562"/>
      <c r="AC138" s="562"/>
      <c r="AD138" s="562"/>
      <c r="AE138" s="562"/>
      <c r="AF138" s="562"/>
      <c r="AG138" s="562"/>
      <c r="AH138" s="562"/>
      <c r="AI138" s="562"/>
      <c r="AJ138" s="562"/>
      <c r="AK138" s="562"/>
      <c r="AL138" s="562"/>
      <c r="AM138" s="562"/>
      <c r="AN138" s="562"/>
      <c r="AO138" s="562"/>
      <c r="AP138" s="562"/>
      <c r="AQ138" s="562"/>
      <c r="AR138" s="562"/>
      <c r="AS138" s="562"/>
      <c r="AT138" s="562"/>
      <c r="AU138" s="562"/>
      <c r="AV138" s="562"/>
      <c r="AW138" s="562"/>
      <c r="AX138" s="562"/>
      <c r="AY138" s="562"/>
      <c r="AZ138" s="562"/>
      <c r="BA138" s="562"/>
      <c r="BB138" s="562"/>
      <c r="BC138" s="562"/>
      <c r="BD138" s="562"/>
      <c r="BE138" s="562"/>
      <c r="BF138" s="562"/>
      <c r="BG138" s="562"/>
      <c r="BH138" s="562"/>
      <c r="BI138" s="562"/>
      <c r="BJ138" s="562"/>
      <c r="BK138" s="562"/>
      <c r="BL138" s="562"/>
      <c r="BM138" s="562"/>
      <c r="BN138" s="562"/>
      <c r="BO138" s="562"/>
      <c r="BP138" s="562"/>
      <c r="BQ138" s="562"/>
      <c r="BR138" s="562"/>
      <c r="BS138" s="562"/>
      <c r="BT138" s="562"/>
      <c r="BU138" s="562"/>
      <c r="BV138" s="562"/>
      <c r="BW138" s="562"/>
      <c r="BX138" s="562"/>
      <c r="BY138" s="562"/>
      <c r="BZ138" s="562"/>
      <c r="CA138" s="562"/>
      <c r="CB138" s="562"/>
      <c r="CC138" s="562"/>
      <c r="CD138" s="562"/>
      <c r="CE138" s="562"/>
      <c r="CF138" s="562"/>
      <c r="CG138" s="562"/>
      <c r="CH138" s="562"/>
      <c r="CI138" s="562"/>
      <c r="CJ138" s="562"/>
      <c r="CK138" s="562"/>
      <c r="CL138" s="562"/>
      <c r="CM138" s="562"/>
      <c r="CN138" s="562"/>
      <c r="CO138" s="562"/>
      <c r="CP138" s="562"/>
      <c r="CQ138" s="562"/>
      <c r="CR138" s="562"/>
      <c r="CS138" s="562"/>
      <c r="CT138" s="562"/>
      <c r="CU138" s="562"/>
      <c r="CV138" s="562"/>
      <c r="CW138" s="562"/>
      <c r="CX138" s="562"/>
      <c r="CY138" s="562"/>
      <c r="CZ138" s="562"/>
      <c r="DA138" s="562"/>
      <c r="DB138" s="562"/>
      <c r="DC138" s="562"/>
      <c r="DD138" s="562"/>
      <c r="DE138" s="562"/>
      <c r="DF138" s="562"/>
      <c r="DG138" s="562"/>
      <c r="DH138" s="562"/>
      <c r="DI138" s="562"/>
      <c r="DJ138" s="562"/>
      <c r="DK138" s="562"/>
      <c r="DL138" s="562"/>
      <c r="DM138" s="562"/>
      <c r="DN138" s="562"/>
      <c r="DO138" s="562"/>
      <c r="DP138" s="562"/>
      <c r="DQ138" s="562"/>
      <c r="DR138" s="562"/>
      <c r="DS138" s="562"/>
      <c r="DT138" s="562"/>
      <c r="DU138" s="562"/>
      <c r="DV138" s="562"/>
      <c r="DW138" s="562"/>
      <c r="DX138" s="562"/>
      <c r="DY138" s="562"/>
      <c r="DZ138" s="562"/>
      <c r="EA138" s="562"/>
      <c r="EB138" s="562"/>
      <c r="EC138" s="562"/>
      <c r="ED138" s="562"/>
      <c r="EE138" s="562"/>
      <c r="EF138" s="562"/>
      <c r="EG138" s="562"/>
      <c r="EH138" s="562"/>
      <c r="EI138" s="562"/>
      <c r="EJ138" s="562"/>
      <c r="EK138" s="562"/>
      <c r="EL138" s="562"/>
      <c r="EM138" s="562"/>
      <c r="EN138" s="562"/>
      <c r="EO138" s="562"/>
      <c r="EP138" s="562"/>
      <c r="EQ138" s="562"/>
      <c r="ER138" s="562"/>
      <c r="ES138" s="562"/>
      <c r="ET138" s="562"/>
      <c r="EU138" s="562"/>
      <c r="EV138" s="562"/>
      <c r="EW138" s="562"/>
      <c r="EX138" s="562"/>
      <c r="EY138" s="562"/>
      <c r="EZ138" s="562"/>
    </row>
    <row r="139" spans="1:156" s="510" customFormat="1">
      <c r="A139" s="563"/>
      <c r="B139" s="563"/>
      <c r="C139" s="563"/>
      <c r="D139" s="563"/>
      <c r="E139" s="563"/>
      <c r="F139" s="563"/>
      <c r="G139" s="563"/>
      <c r="H139" s="563"/>
      <c r="I139" s="563"/>
      <c r="J139" s="563"/>
      <c r="K139" s="563"/>
      <c r="L139" s="563"/>
      <c r="M139" s="563"/>
      <c r="N139" s="563"/>
      <c r="O139" s="563"/>
      <c r="P139" s="563"/>
      <c r="Q139" s="563"/>
      <c r="R139" s="563"/>
      <c r="S139" s="563"/>
      <c r="T139" s="563"/>
      <c r="U139" s="563"/>
      <c r="V139" s="563"/>
      <c r="W139" s="563"/>
      <c r="X139" s="563"/>
      <c r="Y139" s="563"/>
      <c r="Z139" s="563"/>
      <c r="AA139" s="563"/>
      <c r="AB139" s="563"/>
      <c r="AC139" s="563"/>
      <c r="AD139" s="563"/>
      <c r="AE139" s="563"/>
      <c r="AF139" s="563"/>
      <c r="AG139" s="563"/>
      <c r="AH139" s="563"/>
      <c r="AI139" s="563"/>
      <c r="AJ139" s="563"/>
      <c r="AK139" s="563"/>
      <c r="AL139" s="563"/>
      <c r="AM139" s="563"/>
      <c r="AN139" s="563"/>
      <c r="AO139" s="563"/>
      <c r="AP139" s="563"/>
      <c r="AQ139" s="563"/>
      <c r="AR139" s="563"/>
      <c r="AS139" s="563"/>
      <c r="AT139" s="563"/>
      <c r="AU139" s="563"/>
      <c r="AV139" s="563"/>
      <c r="AW139" s="563"/>
      <c r="AX139" s="563"/>
      <c r="AY139" s="563"/>
      <c r="AZ139" s="563"/>
      <c r="BA139" s="563"/>
      <c r="BB139" s="563"/>
      <c r="BC139" s="563"/>
      <c r="BD139" s="563"/>
      <c r="BE139" s="563"/>
      <c r="BF139" s="563"/>
      <c r="BG139" s="563"/>
      <c r="BH139" s="563"/>
      <c r="BI139" s="563"/>
      <c r="BJ139" s="563"/>
      <c r="BK139" s="563"/>
      <c r="BL139" s="563"/>
      <c r="BM139" s="563"/>
      <c r="BN139" s="563"/>
      <c r="BO139" s="563"/>
      <c r="BP139" s="563"/>
      <c r="BQ139" s="563"/>
      <c r="BR139" s="563"/>
      <c r="BS139" s="563"/>
      <c r="BT139" s="563"/>
      <c r="BU139" s="563"/>
      <c r="BV139" s="563"/>
      <c r="BW139" s="563"/>
      <c r="BX139" s="563"/>
      <c r="BY139" s="563"/>
      <c r="BZ139" s="563"/>
      <c r="CA139" s="563"/>
      <c r="CB139" s="563"/>
      <c r="CC139" s="563"/>
      <c r="CD139" s="563"/>
      <c r="CE139" s="563"/>
      <c r="CF139" s="563"/>
      <c r="CG139" s="563"/>
      <c r="CH139" s="563"/>
      <c r="CI139" s="563"/>
      <c r="CJ139" s="563"/>
      <c r="CK139" s="563"/>
      <c r="CL139" s="563"/>
      <c r="CM139" s="563"/>
      <c r="CN139" s="563"/>
      <c r="CO139" s="563"/>
      <c r="CP139" s="563"/>
      <c r="CQ139" s="563"/>
      <c r="CR139" s="563"/>
      <c r="CS139" s="563"/>
      <c r="CT139" s="563"/>
      <c r="CU139" s="563"/>
      <c r="CV139" s="563"/>
      <c r="CW139" s="563"/>
      <c r="CX139" s="563"/>
      <c r="CY139" s="563"/>
      <c r="CZ139" s="563"/>
      <c r="DA139" s="563"/>
      <c r="DB139" s="563"/>
      <c r="DC139" s="563"/>
      <c r="DD139" s="563"/>
      <c r="DE139" s="563"/>
      <c r="DF139" s="563"/>
      <c r="DG139" s="563"/>
      <c r="DH139" s="563"/>
      <c r="DI139" s="563"/>
      <c r="DJ139" s="563"/>
      <c r="DK139" s="563"/>
      <c r="DL139" s="563"/>
      <c r="DM139" s="563"/>
      <c r="DN139" s="563"/>
      <c r="DO139" s="563"/>
      <c r="DP139" s="563"/>
      <c r="DQ139" s="563"/>
      <c r="DR139" s="563"/>
      <c r="DS139" s="563"/>
      <c r="DT139" s="563"/>
      <c r="DU139" s="563"/>
      <c r="DV139" s="563"/>
      <c r="DW139" s="563"/>
      <c r="DX139" s="563"/>
      <c r="DY139" s="563"/>
      <c r="DZ139" s="563"/>
      <c r="EA139" s="563"/>
      <c r="EB139" s="563"/>
      <c r="EC139" s="563"/>
      <c r="ED139" s="563"/>
      <c r="EE139" s="563"/>
      <c r="EF139" s="563"/>
      <c r="EG139" s="563"/>
      <c r="EH139" s="563"/>
      <c r="EI139" s="563"/>
      <c r="EJ139" s="563"/>
      <c r="EK139" s="563"/>
      <c r="EL139" s="563"/>
      <c r="EM139" s="563"/>
      <c r="EN139" s="563"/>
      <c r="EO139" s="563"/>
      <c r="EP139" s="563"/>
      <c r="EQ139" s="563"/>
      <c r="ER139" s="563"/>
      <c r="ES139" s="563"/>
      <c r="ET139" s="563"/>
      <c r="EU139" s="563"/>
      <c r="EV139" s="563"/>
      <c r="EW139" s="563"/>
      <c r="EX139" s="563"/>
      <c r="EY139" s="563"/>
      <c r="EZ139" s="563"/>
    </row>
    <row r="140" spans="1:156" s="510" customFormat="1">
      <c r="A140" s="562"/>
      <c r="B140" s="562"/>
      <c r="C140" s="562"/>
      <c r="D140" s="562"/>
      <c r="E140" s="562"/>
      <c r="F140" s="562"/>
      <c r="G140" s="562"/>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row>
    <row r="141" spans="1:156" s="510" customFormat="1">
      <c r="A141" s="563"/>
      <c r="B141" s="563"/>
      <c r="C141" s="563"/>
      <c r="D141" s="563"/>
      <c r="E141" s="563"/>
      <c r="F141" s="563"/>
      <c r="G141" s="563"/>
      <c r="H141" s="563"/>
      <c r="I141" s="563"/>
      <c r="J141" s="563"/>
      <c r="K141" s="563"/>
      <c r="L141" s="563"/>
      <c r="M141" s="563"/>
      <c r="N141" s="563"/>
      <c r="O141" s="563"/>
      <c r="P141" s="563"/>
      <c r="Q141" s="563"/>
      <c r="R141" s="563"/>
      <c r="S141" s="563"/>
      <c r="T141" s="563"/>
      <c r="U141" s="563"/>
      <c r="V141" s="563"/>
      <c r="W141" s="563"/>
      <c r="X141" s="563"/>
      <c r="Y141" s="563"/>
      <c r="Z141" s="563"/>
      <c r="AA141" s="563"/>
      <c r="AB141" s="563"/>
      <c r="AC141" s="563"/>
      <c r="AD141" s="563"/>
      <c r="AE141" s="563"/>
      <c r="AF141" s="563"/>
      <c r="AG141" s="563"/>
      <c r="AH141" s="563"/>
      <c r="AI141" s="563"/>
      <c r="AJ141" s="563"/>
      <c r="AK141" s="563"/>
      <c r="AL141" s="563"/>
      <c r="AM141" s="563"/>
      <c r="AN141" s="563"/>
      <c r="AO141" s="563"/>
      <c r="AP141" s="563"/>
      <c r="AQ141" s="563"/>
      <c r="AR141" s="563"/>
      <c r="AS141" s="563"/>
      <c r="AT141" s="563"/>
      <c r="AU141" s="563"/>
      <c r="AV141" s="563"/>
      <c r="AW141" s="563"/>
      <c r="AX141" s="563"/>
      <c r="AY141" s="563"/>
      <c r="AZ141" s="563"/>
      <c r="BA141" s="563"/>
      <c r="BB141" s="563"/>
      <c r="BC141" s="563"/>
      <c r="BD141" s="563"/>
      <c r="BE141" s="563"/>
      <c r="BF141" s="563"/>
      <c r="BG141" s="563"/>
      <c r="BH141" s="563"/>
      <c r="BI141" s="563"/>
      <c r="BJ141" s="563"/>
      <c r="BK141" s="563"/>
      <c r="BL141" s="563"/>
      <c r="BM141" s="563"/>
      <c r="BN141" s="563"/>
      <c r="BO141" s="563"/>
      <c r="BP141" s="563"/>
      <c r="BQ141" s="563"/>
      <c r="BR141" s="563"/>
      <c r="BS141" s="563"/>
      <c r="BT141" s="563"/>
      <c r="BU141" s="563"/>
      <c r="BV141" s="563"/>
      <c r="BW141" s="563"/>
      <c r="BX141" s="563"/>
      <c r="BY141" s="563"/>
      <c r="BZ141" s="563"/>
      <c r="CA141" s="563"/>
      <c r="CB141" s="563"/>
      <c r="CC141" s="563"/>
      <c r="CD141" s="563"/>
      <c r="CE141" s="563"/>
      <c r="CF141" s="563"/>
      <c r="CG141" s="563"/>
      <c r="CH141" s="563"/>
      <c r="CI141" s="563"/>
      <c r="CJ141" s="563"/>
      <c r="CK141" s="563"/>
      <c r="CL141" s="563"/>
      <c r="CM141" s="563"/>
      <c r="CN141" s="563"/>
      <c r="CO141" s="563"/>
      <c r="CP141" s="563"/>
      <c r="CQ141" s="563"/>
      <c r="CR141" s="563"/>
      <c r="CS141" s="563"/>
      <c r="CT141" s="563"/>
      <c r="CU141" s="563"/>
      <c r="CV141" s="563"/>
      <c r="CW141" s="563"/>
      <c r="CX141" s="563"/>
      <c r="CY141" s="563"/>
      <c r="CZ141" s="563"/>
      <c r="DA141" s="563"/>
      <c r="DB141" s="563"/>
      <c r="DC141" s="563"/>
      <c r="DD141" s="563"/>
      <c r="DE141" s="563"/>
      <c r="DF141" s="563"/>
      <c r="DG141" s="563"/>
      <c r="DH141" s="563"/>
      <c r="DI141" s="563"/>
      <c r="DJ141" s="563"/>
      <c r="DK141" s="563"/>
      <c r="DL141" s="563"/>
      <c r="DM141" s="563"/>
      <c r="DN141" s="563"/>
      <c r="DO141" s="563"/>
      <c r="DP141" s="563"/>
      <c r="DQ141" s="563"/>
      <c r="DR141" s="563"/>
      <c r="DS141" s="563"/>
      <c r="DT141" s="563"/>
      <c r="DU141" s="563"/>
      <c r="DV141" s="563"/>
      <c r="DW141" s="563"/>
      <c r="DX141" s="563"/>
      <c r="DY141" s="563"/>
      <c r="DZ141" s="563"/>
      <c r="EA141" s="563"/>
      <c r="EB141" s="563"/>
      <c r="EC141" s="563"/>
      <c r="ED141" s="563"/>
      <c r="EE141" s="563"/>
      <c r="EF141" s="563"/>
      <c r="EG141" s="563"/>
      <c r="EH141" s="563"/>
      <c r="EI141" s="563"/>
      <c r="EJ141" s="563"/>
      <c r="EK141" s="563"/>
      <c r="EL141" s="563"/>
      <c r="EM141" s="563"/>
      <c r="EN141" s="563"/>
      <c r="EO141" s="563"/>
      <c r="EP141" s="563"/>
      <c r="EQ141" s="563"/>
      <c r="ER141" s="563"/>
      <c r="ES141" s="563"/>
      <c r="ET141" s="563"/>
      <c r="EU141" s="563"/>
      <c r="EV141" s="563"/>
      <c r="EW141" s="563"/>
      <c r="EX141" s="563"/>
      <c r="EY141" s="563"/>
      <c r="EZ141" s="563"/>
    </row>
    <row r="142" spans="1:156" s="510" customFormat="1">
      <c r="A142" s="562"/>
      <c r="B142" s="562"/>
      <c r="C142" s="562"/>
      <c r="D142" s="562"/>
      <c r="E142" s="562"/>
      <c r="F142" s="562"/>
      <c r="G142" s="562"/>
      <c r="H142" s="562"/>
      <c r="I142" s="562"/>
      <c r="J142" s="562"/>
      <c r="K142" s="562"/>
      <c r="L142" s="562"/>
      <c r="M142" s="562"/>
      <c r="N142" s="562"/>
      <c r="O142" s="562"/>
      <c r="P142" s="562"/>
      <c r="Q142" s="562"/>
      <c r="R142" s="562"/>
      <c r="S142" s="562"/>
      <c r="T142" s="562"/>
      <c r="U142" s="562"/>
      <c r="V142" s="562"/>
      <c r="W142" s="562"/>
      <c r="X142" s="562"/>
      <c r="Y142" s="562"/>
      <c r="Z142" s="562"/>
      <c r="AA142" s="562"/>
      <c r="AB142" s="562"/>
      <c r="AC142" s="562"/>
      <c r="AD142" s="562"/>
      <c r="AE142" s="562"/>
      <c r="AF142" s="562"/>
      <c r="AG142" s="562"/>
      <c r="AH142" s="562"/>
      <c r="AI142" s="562"/>
      <c r="AJ142" s="562"/>
      <c r="AK142" s="562"/>
      <c r="AL142" s="562"/>
      <c r="AM142" s="562"/>
      <c r="AN142" s="562"/>
      <c r="AO142" s="562"/>
      <c r="AP142" s="562"/>
      <c r="AQ142" s="562"/>
      <c r="AR142" s="562"/>
      <c r="AS142" s="562"/>
      <c r="AT142" s="562"/>
      <c r="AU142" s="562"/>
      <c r="AV142" s="562"/>
      <c r="AW142" s="562"/>
      <c r="AX142" s="562"/>
      <c r="AY142" s="562"/>
      <c r="AZ142" s="562"/>
      <c r="BA142" s="562"/>
      <c r="BB142" s="562"/>
      <c r="BC142" s="562"/>
      <c r="BD142" s="562"/>
      <c r="BE142" s="562"/>
      <c r="BF142" s="562"/>
      <c r="BG142" s="562"/>
      <c r="BH142" s="562"/>
      <c r="BI142" s="562"/>
      <c r="BJ142" s="562"/>
      <c r="BK142" s="562"/>
      <c r="BL142" s="562"/>
      <c r="BM142" s="562"/>
      <c r="BN142" s="562"/>
      <c r="BO142" s="562"/>
      <c r="BP142" s="562"/>
      <c r="BQ142" s="562"/>
      <c r="BR142" s="562"/>
      <c r="BS142" s="562"/>
      <c r="BT142" s="562"/>
      <c r="BU142" s="562"/>
      <c r="BV142" s="562"/>
      <c r="BW142" s="562"/>
      <c r="BX142" s="562"/>
      <c r="BY142" s="562"/>
      <c r="BZ142" s="562"/>
      <c r="CA142" s="562"/>
      <c r="CB142" s="562"/>
      <c r="CC142" s="562"/>
      <c r="CD142" s="562"/>
      <c r="CE142" s="562"/>
      <c r="CF142" s="562"/>
      <c r="CG142" s="562"/>
      <c r="CH142" s="562"/>
      <c r="CI142" s="562"/>
      <c r="CJ142" s="562"/>
      <c r="CK142" s="562"/>
      <c r="CL142" s="562"/>
      <c r="CM142" s="562"/>
      <c r="CN142" s="562"/>
      <c r="CO142" s="562"/>
      <c r="CP142" s="562"/>
      <c r="CQ142" s="562"/>
      <c r="CR142" s="562"/>
      <c r="CS142" s="562"/>
      <c r="CT142" s="562"/>
      <c r="CU142" s="562"/>
      <c r="CV142" s="562"/>
      <c r="CW142" s="562"/>
      <c r="CX142" s="562"/>
      <c r="CY142" s="562"/>
      <c r="CZ142" s="562"/>
      <c r="DA142" s="562"/>
      <c r="DB142" s="562"/>
      <c r="DC142" s="562"/>
      <c r="DD142" s="562"/>
      <c r="DE142" s="562"/>
      <c r="DF142" s="562"/>
      <c r="DG142" s="562"/>
      <c r="DH142" s="562"/>
      <c r="DI142" s="562"/>
      <c r="DJ142" s="562"/>
      <c r="DK142" s="562"/>
      <c r="DL142" s="562"/>
      <c r="DM142" s="562"/>
      <c r="DN142" s="562"/>
      <c r="DO142" s="562"/>
      <c r="DP142" s="562"/>
      <c r="DQ142" s="562"/>
      <c r="DR142" s="562"/>
      <c r="DS142" s="562"/>
      <c r="DT142" s="562"/>
      <c r="DU142" s="562"/>
      <c r="DV142" s="562"/>
      <c r="DW142" s="562"/>
      <c r="DX142" s="562"/>
      <c r="DY142" s="562"/>
      <c r="DZ142" s="562"/>
      <c r="EA142" s="562"/>
      <c r="EB142" s="562"/>
      <c r="EC142" s="562"/>
      <c r="ED142" s="562"/>
      <c r="EE142" s="562"/>
      <c r="EF142" s="562"/>
      <c r="EG142" s="562"/>
      <c r="EH142" s="562"/>
      <c r="EI142" s="562"/>
      <c r="EJ142" s="562"/>
      <c r="EK142" s="562"/>
      <c r="EL142" s="562"/>
      <c r="EM142" s="562"/>
      <c r="EN142" s="562"/>
      <c r="EO142" s="562"/>
      <c r="EP142" s="562"/>
      <c r="EQ142" s="562"/>
      <c r="ER142" s="562"/>
      <c r="ES142" s="562"/>
      <c r="ET142" s="562"/>
      <c r="EU142" s="562"/>
      <c r="EV142" s="562"/>
      <c r="EW142" s="562"/>
      <c r="EX142" s="562"/>
      <c r="EY142" s="562"/>
      <c r="EZ142" s="562"/>
    </row>
    <row r="143" spans="1:156" s="510" customFormat="1">
      <c r="A143" s="563"/>
      <c r="B143" s="563"/>
      <c r="C143" s="563"/>
      <c r="D143" s="563"/>
      <c r="E143" s="563"/>
      <c r="F143" s="563"/>
      <c r="G143" s="563"/>
      <c r="H143" s="563"/>
      <c r="I143" s="563"/>
      <c r="J143" s="563"/>
      <c r="K143" s="563"/>
      <c r="L143" s="563"/>
      <c r="M143" s="563"/>
      <c r="N143" s="563"/>
      <c r="O143" s="563"/>
      <c r="P143" s="563"/>
      <c r="Q143" s="563"/>
      <c r="R143" s="563"/>
      <c r="S143" s="563"/>
      <c r="T143" s="563"/>
      <c r="U143" s="563"/>
      <c r="V143" s="563"/>
      <c r="W143" s="563"/>
      <c r="X143" s="563"/>
      <c r="Y143" s="563"/>
      <c r="Z143" s="563"/>
      <c r="AA143" s="563"/>
      <c r="AB143" s="563"/>
      <c r="AC143" s="563"/>
      <c r="AD143" s="563"/>
      <c r="AE143" s="563"/>
      <c r="AF143" s="563"/>
      <c r="AG143" s="563"/>
      <c r="AH143" s="563"/>
      <c r="AI143" s="563"/>
      <c r="AJ143" s="563"/>
      <c r="AK143" s="563"/>
      <c r="AL143" s="563"/>
      <c r="AM143" s="563"/>
      <c r="AN143" s="563"/>
      <c r="AO143" s="563"/>
      <c r="AP143" s="563"/>
      <c r="AQ143" s="563"/>
      <c r="AR143" s="563"/>
      <c r="AS143" s="563"/>
      <c r="AT143" s="563"/>
      <c r="AU143" s="563"/>
      <c r="AV143" s="563"/>
      <c r="AW143" s="563"/>
      <c r="AX143" s="563"/>
      <c r="AY143" s="563"/>
      <c r="AZ143" s="563"/>
      <c r="BA143" s="563"/>
      <c r="BB143" s="563"/>
      <c r="BC143" s="563"/>
      <c r="BD143" s="563"/>
      <c r="BE143" s="563"/>
      <c r="BF143" s="563"/>
      <c r="BG143" s="563"/>
      <c r="BH143" s="563"/>
      <c r="BI143" s="563"/>
      <c r="BJ143" s="563"/>
      <c r="BK143" s="563"/>
      <c r="BL143" s="563"/>
      <c r="BM143" s="563"/>
      <c r="BN143" s="563"/>
      <c r="BO143" s="563"/>
      <c r="BP143" s="563"/>
      <c r="BQ143" s="563"/>
      <c r="BR143" s="563"/>
      <c r="BS143" s="563"/>
      <c r="BT143" s="563"/>
      <c r="BU143" s="563"/>
      <c r="BV143" s="563"/>
      <c r="BW143" s="563"/>
      <c r="BX143" s="563"/>
      <c r="BY143" s="563"/>
      <c r="BZ143" s="563"/>
      <c r="CA143" s="563"/>
      <c r="CB143" s="563"/>
      <c r="CC143" s="563"/>
      <c r="CD143" s="563"/>
      <c r="CE143" s="563"/>
      <c r="CF143" s="563"/>
      <c r="CG143" s="563"/>
      <c r="CH143" s="563"/>
      <c r="CI143" s="563"/>
      <c r="CJ143" s="563"/>
      <c r="CK143" s="563"/>
      <c r="CL143" s="563"/>
      <c r="CM143" s="563"/>
      <c r="CN143" s="563"/>
      <c r="CO143" s="563"/>
      <c r="CP143" s="563"/>
      <c r="CQ143" s="563"/>
      <c r="CR143" s="563"/>
      <c r="CS143" s="563"/>
      <c r="CT143" s="563"/>
      <c r="CU143" s="563"/>
      <c r="CV143" s="563"/>
      <c r="CW143" s="563"/>
      <c r="CX143" s="563"/>
      <c r="CY143" s="563"/>
      <c r="CZ143" s="563"/>
      <c r="DA143" s="563"/>
      <c r="DB143" s="563"/>
      <c r="DC143" s="563"/>
      <c r="DD143" s="563"/>
      <c r="DE143" s="563"/>
      <c r="DF143" s="563"/>
      <c r="DG143" s="563"/>
      <c r="DH143" s="563"/>
      <c r="DI143" s="563"/>
      <c r="DJ143" s="563"/>
      <c r="DK143" s="563"/>
      <c r="DL143" s="563"/>
      <c r="DM143" s="563"/>
      <c r="DN143" s="563"/>
      <c r="DO143" s="563"/>
      <c r="DP143" s="563"/>
      <c r="DQ143" s="563"/>
      <c r="DR143" s="563"/>
      <c r="DS143" s="563"/>
      <c r="DT143" s="563"/>
      <c r="DU143" s="563"/>
      <c r="DV143" s="563"/>
      <c r="DW143" s="563"/>
      <c r="DX143" s="563"/>
      <c r="DY143" s="563"/>
      <c r="DZ143" s="563"/>
      <c r="EA143" s="563"/>
      <c r="EB143" s="563"/>
      <c r="EC143" s="563"/>
      <c r="ED143" s="563"/>
      <c r="EE143" s="563"/>
      <c r="EF143" s="563"/>
      <c r="EG143" s="563"/>
      <c r="EH143" s="563"/>
      <c r="EI143" s="563"/>
      <c r="EJ143" s="563"/>
      <c r="EK143" s="563"/>
      <c r="EL143" s="563"/>
      <c r="EM143" s="563"/>
      <c r="EN143" s="563"/>
      <c r="EO143" s="563"/>
      <c r="EP143" s="563"/>
      <c r="EQ143" s="563"/>
      <c r="ER143" s="563"/>
      <c r="ES143" s="563"/>
      <c r="ET143" s="563"/>
      <c r="EU143" s="563"/>
      <c r="EV143" s="563"/>
      <c r="EW143" s="563"/>
      <c r="EX143" s="563"/>
      <c r="EY143" s="563"/>
      <c r="EZ143" s="563"/>
    </row>
    <row r="144" spans="1:156" s="510" customFormat="1">
      <c r="A144" s="562"/>
      <c r="B144" s="562"/>
      <c r="C144" s="562"/>
      <c r="D144" s="562"/>
      <c r="E144" s="562"/>
      <c r="F144" s="562"/>
      <c r="G144" s="562"/>
      <c r="H144" s="562"/>
      <c r="I144" s="562"/>
      <c r="J144" s="562"/>
      <c r="K144" s="562"/>
      <c r="L144" s="562"/>
      <c r="M144" s="562"/>
      <c r="N144" s="562"/>
      <c r="O144" s="562"/>
      <c r="P144" s="562"/>
      <c r="Q144" s="562"/>
      <c r="R144" s="562"/>
      <c r="S144" s="562"/>
      <c r="T144" s="562"/>
      <c r="U144" s="562"/>
      <c r="V144" s="562"/>
      <c r="W144" s="562"/>
      <c r="X144" s="562"/>
      <c r="Y144" s="562"/>
      <c r="Z144" s="562"/>
      <c r="AA144" s="562"/>
      <c r="AB144" s="562"/>
      <c r="AC144" s="562"/>
      <c r="AD144" s="562"/>
      <c r="AE144" s="562"/>
      <c r="AF144" s="562"/>
      <c r="AG144" s="562"/>
      <c r="AH144" s="562"/>
      <c r="AI144" s="562"/>
      <c r="AJ144" s="562"/>
      <c r="AK144" s="562"/>
      <c r="AL144" s="562"/>
      <c r="AM144" s="562"/>
      <c r="AN144" s="562"/>
      <c r="AO144" s="562"/>
      <c r="AP144" s="562"/>
      <c r="AQ144" s="562"/>
      <c r="AR144" s="562"/>
      <c r="AS144" s="562"/>
      <c r="AT144" s="562"/>
      <c r="AU144" s="562"/>
      <c r="AV144" s="562"/>
      <c r="AW144" s="562"/>
      <c r="AX144" s="562"/>
      <c r="AY144" s="562"/>
      <c r="AZ144" s="562"/>
      <c r="BA144" s="562"/>
      <c r="BB144" s="562"/>
      <c r="BC144" s="562"/>
      <c r="BD144" s="562"/>
      <c r="BE144" s="562"/>
      <c r="BF144" s="562"/>
      <c r="BG144" s="562"/>
      <c r="BH144" s="562"/>
      <c r="BI144" s="562"/>
      <c r="BJ144" s="562"/>
      <c r="BK144" s="562"/>
      <c r="BL144" s="562"/>
      <c r="BM144" s="562"/>
      <c r="BN144" s="562"/>
      <c r="BO144" s="562"/>
      <c r="BP144" s="562"/>
      <c r="BQ144" s="562"/>
      <c r="BR144" s="562"/>
      <c r="BS144" s="562"/>
      <c r="BT144" s="562"/>
      <c r="BU144" s="562"/>
      <c r="BV144" s="562"/>
      <c r="BW144" s="562"/>
      <c r="BX144" s="562"/>
      <c r="BY144" s="562"/>
      <c r="BZ144" s="562"/>
      <c r="CA144" s="562"/>
      <c r="CB144" s="562"/>
      <c r="CC144" s="562"/>
      <c r="CD144" s="562"/>
      <c r="CE144" s="562"/>
      <c r="CF144" s="562"/>
      <c r="CG144" s="562"/>
      <c r="CH144" s="562"/>
      <c r="CI144" s="562"/>
      <c r="CJ144" s="562"/>
      <c r="CK144" s="562"/>
      <c r="CL144" s="562"/>
      <c r="CM144" s="562"/>
      <c r="CN144" s="562"/>
      <c r="CO144" s="562"/>
      <c r="CP144" s="562"/>
      <c r="CQ144" s="562"/>
      <c r="CR144" s="562"/>
      <c r="CS144" s="562"/>
      <c r="CT144" s="562"/>
      <c r="CU144" s="562"/>
      <c r="CV144" s="562"/>
      <c r="CW144" s="562"/>
      <c r="CX144" s="562"/>
      <c r="CY144" s="562"/>
      <c r="CZ144" s="562"/>
      <c r="DA144" s="562"/>
      <c r="DB144" s="562"/>
      <c r="DC144" s="562"/>
      <c r="DD144" s="562"/>
      <c r="DE144" s="562"/>
      <c r="DF144" s="562"/>
      <c r="DG144" s="562"/>
      <c r="DH144" s="562"/>
      <c r="DI144" s="562"/>
      <c r="DJ144" s="562"/>
      <c r="DK144" s="562"/>
      <c r="DL144" s="562"/>
      <c r="DM144" s="562"/>
      <c r="DN144" s="562"/>
      <c r="DO144" s="562"/>
      <c r="DP144" s="562"/>
      <c r="DQ144" s="562"/>
      <c r="DR144" s="562"/>
      <c r="DS144" s="562"/>
      <c r="DT144" s="562"/>
      <c r="DU144" s="562"/>
      <c r="DV144" s="562"/>
      <c r="DW144" s="562"/>
      <c r="DX144" s="562"/>
      <c r="DY144" s="562"/>
      <c r="DZ144" s="562"/>
      <c r="EA144" s="562"/>
      <c r="EB144" s="562"/>
      <c r="EC144" s="562"/>
      <c r="ED144" s="562"/>
      <c r="EE144" s="562"/>
      <c r="EF144" s="562"/>
      <c r="EG144" s="562"/>
      <c r="EH144" s="562"/>
      <c r="EI144" s="562"/>
      <c r="EJ144" s="562"/>
      <c r="EK144" s="562"/>
      <c r="EL144" s="562"/>
      <c r="EM144" s="562"/>
      <c r="EN144" s="562"/>
      <c r="EO144" s="562"/>
      <c r="EP144" s="562"/>
      <c r="EQ144" s="562"/>
      <c r="ER144" s="562"/>
      <c r="ES144" s="562"/>
      <c r="ET144" s="562"/>
      <c r="EU144" s="562"/>
      <c r="EV144" s="562"/>
      <c r="EW144" s="562"/>
      <c r="EX144" s="562"/>
      <c r="EY144" s="562"/>
      <c r="EZ144" s="562"/>
    </row>
    <row r="145" spans="1:156" s="510" customFormat="1">
      <c r="A145" s="563"/>
      <c r="B145" s="563"/>
      <c r="C145" s="563"/>
      <c r="D145" s="563"/>
      <c r="E145" s="563"/>
      <c r="F145" s="563"/>
      <c r="G145" s="563"/>
      <c r="H145" s="563"/>
      <c r="I145" s="563"/>
      <c r="J145" s="563"/>
      <c r="K145" s="563"/>
      <c r="L145" s="563"/>
      <c r="M145" s="563"/>
      <c r="N145" s="563"/>
      <c r="O145" s="563"/>
      <c r="P145" s="563"/>
      <c r="Q145" s="563"/>
      <c r="R145" s="563"/>
      <c r="S145" s="563"/>
      <c r="T145" s="563"/>
      <c r="U145" s="563"/>
      <c r="V145" s="563"/>
      <c r="W145" s="563"/>
      <c r="X145" s="563"/>
      <c r="Y145" s="563"/>
      <c r="Z145" s="563"/>
      <c r="AA145" s="563"/>
      <c r="AB145" s="563"/>
      <c r="AC145" s="563"/>
      <c r="AD145" s="563"/>
      <c r="AE145" s="563"/>
      <c r="AF145" s="563"/>
      <c r="AG145" s="563"/>
      <c r="AH145" s="563"/>
      <c r="AI145" s="563"/>
      <c r="AJ145" s="563"/>
      <c r="AK145" s="563"/>
      <c r="AL145" s="563"/>
      <c r="AM145" s="563"/>
      <c r="AN145" s="563"/>
      <c r="AO145" s="563"/>
      <c r="AP145" s="563"/>
      <c r="AQ145" s="563"/>
      <c r="AR145" s="563"/>
      <c r="AS145" s="563"/>
      <c r="AT145" s="563"/>
      <c r="AU145" s="563"/>
      <c r="AV145" s="563"/>
      <c r="AW145" s="563"/>
      <c r="AX145" s="563"/>
      <c r="AY145" s="563"/>
      <c r="AZ145" s="563"/>
      <c r="BA145" s="563"/>
      <c r="BB145" s="563"/>
      <c r="BC145" s="563"/>
      <c r="BD145" s="563"/>
      <c r="BE145" s="563"/>
      <c r="BF145" s="563"/>
      <c r="BG145" s="563"/>
      <c r="BH145" s="563"/>
      <c r="BI145" s="563"/>
      <c r="BJ145" s="563"/>
      <c r="BK145" s="563"/>
      <c r="BL145" s="563"/>
      <c r="BM145" s="563"/>
      <c r="BN145" s="563"/>
      <c r="BO145" s="563"/>
      <c r="BP145" s="563"/>
      <c r="BQ145" s="563"/>
      <c r="BR145" s="563"/>
      <c r="BS145" s="563"/>
      <c r="BT145" s="563"/>
      <c r="BU145" s="563"/>
      <c r="BV145" s="563"/>
      <c r="BW145" s="563"/>
      <c r="BX145" s="563"/>
      <c r="BY145" s="563"/>
      <c r="BZ145" s="563"/>
      <c r="CA145" s="563"/>
      <c r="CB145" s="563"/>
      <c r="CC145" s="563"/>
      <c r="CD145" s="563"/>
      <c r="CE145" s="563"/>
      <c r="CF145" s="563"/>
      <c r="CG145" s="563"/>
      <c r="CH145" s="563"/>
      <c r="CI145" s="563"/>
      <c r="CJ145" s="563"/>
      <c r="CK145" s="563"/>
      <c r="CL145" s="563"/>
      <c r="CM145" s="563"/>
      <c r="CN145" s="563"/>
      <c r="CO145" s="563"/>
      <c r="CP145" s="563"/>
      <c r="CQ145" s="563"/>
      <c r="CR145" s="563"/>
      <c r="CS145" s="563"/>
      <c r="CT145" s="563"/>
      <c r="CU145" s="563"/>
      <c r="CV145" s="563"/>
      <c r="CW145" s="563"/>
      <c r="CX145" s="563"/>
      <c r="CY145" s="563"/>
      <c r="CZ145" s="563"/>
      <c r="DA145" s="563"/>
      <c r="DB145" s="563"/>
      <c r="DC145" s="563"/>
      <c r="DD145" s="563"/>
      <c r="DE145" s="563"/>
      <c r="DF145" s="563"/>
      <c r="DG145" s="563"/>
      <c r="DH145" s="563"/>
      <c r="DI145" s="563"/>
      <c r="DJ145" s="563"/>
      <c r="DK145" s="563"/>
      <c r="DL145" s="563"/>
      <c r="DM145" s="563"/>
      <c r="DN145" s="563"/>
      <c r="DO145" s="563"/>
      <c r="DP145" s="563"/>
      <c r="DQ145" s="563"/>
      <c r="DR145" s="563"/>
      <c r="DS145" s="563"/>
      <c r="DT145" s="563"/>
      <c r="DU145" s="563"/>
      <c r="DV145" s="563"/>
      <c r="DW145" s="563"/>
      <c r="DX145" s="563"/>
      <c r="DY145" s="563"/>
      <c r="DZ145" s="563"/>
      <c r="EA145" s="563"/>
      <c r="EB145" s="563"/>
      <c r="EC145" s="563"/>
      <c r="ED145" s="563"/>
      <c r="EE145" s="563"/>
      <c r="EF145" s="563"/>
      <c r="EG145" s="563"/>
      <c r="EH145" s="563"/>
      <c r="EI145" s="563"/>
      <c r="EJ145" s="563"/>
      <c r="EK145" s="563"/>
      <c r="EL145" s="563"/>
      <c r="EM145" s="563"/>
      <c r="EN145" s="563"/>
      <c r="EO145" s="563"/>
      <c r="EP145" s="563"/>
      <c r="EQ145" s="563"/>
      <c r="ER145" s="563"/>
      <c r="ES145" s="563"/>
      <c r="ET145" s="563"/>
      <c r="EU145" s="563"/>
      <c r="EV145" s="563"/>
      <c r="EW145" s="563"/>
      <c r="EX145" s="563"/>
      <c r="EY145" s="563"/>
      <c r="EZ145" s="563"/>
    </row>
    <row r="146" spans="1:156" s="510" customFormat="1"/>
    <row r="147" spans="1:156" s="510" customFormat="1"/>
    <row r="148" spans="1:156" s="510" customFormat="1"/>
    <row r="149" spans="1:156" s="510" customFormat="1"/>
    <row r="150" spans="1:156" s="510" customFormat="1"/>
    <row r="151" spans="1:156" s="510" customFormat="1"/>
    <row r="152" spans="1:156" s="510" customFormat="1"/>
    <row r="153" spans="1:156" s="510" customFormat="1"/>
    <row r="154" spans="1:156" s="510" customFormat="1"/>
    <row r="155" spans="1:156" s="510" customFormat="1"/>
    <row r="156" spans="1:156" s="510" customFormat="1"/>
    <row r="157" spans="1:156" s="510" customFormat="1"/>
    <row r="158" spans="1:156" s="510" customFormat="1"/>
    <row r="159" spans="1:156" s="510" customFormat="1"/>
    <row r="160" spans="1:156"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5">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EV350" si="2">SUM(EF2:EF349)</f>
        <v>0</v>
      </c>
      <c r="EG350" s="484">
        <f t="shared" si="2"/>
        <v>0</v>
      </c>
      <c r="EH350" s="484">
        <f t="shared" si="2"/>
        <v>0</v>
      </c>
      <c r="EI350" s="484">
        <f t="shared" si="2"/>
        <v>0</v>
      </c>
      <c r="EJ350" s="484">
        <f t="shared" si="2"/>
        <v>0</v>
      </c>
      <c r="EK350" s="484">
        <f t="shared" si="2"/>
        <v>0</v>
      </c>
      <c r="EL350" s="484">
        <f t="shared" si="2"/>
        <v>0</v>
      </c>
      <c r="EM350" s="484">
        <f t="shared" si="2"/>
        <v>0</v>
      </c>
      <c r="EN350" s="484">
        <f t="shared" si="2"/>
        <v>0</v>
      </c>
      <c r="EO350" s="484">
        <f t="shared" si="2"/>
        <v>0</v>
      </c>
      <c r="EP350" s="484">
        <f t="shared" si="2"/>
        <v>0</v>
      </c>
      <c r="EQ350" s="484">
        <f t="shared" si="2"/>
        <v>0</v>
      </c>
      <c r="ER350" s="484">
        <f t="shared" si="2"/>
        <v>0</v>
      </c>
      <c r="ES350" s="484">
        <f t="shared" si="2"/>
        <v>0</v>
      </c>
      <c r="ET350" s="484">
        <f t="shared" si="2"/>
        <v>0</v>
      </c>
      <c r="EU350" s="484">
        <f t="shared" si="2"/>
        <v>0</v>
      </c>
      <c r="EV350" s="508">
        <f t="shared" si="2"/>
        <v>0</v>
      </c>
      <c r="EW350" s="513">
        <v>1</v>
      </c>
      <c r="EX350" s="513">
        <v>1</v>
      </c>
      <c r="EY350" s="513">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84" zoomScaleNormal="84" zoomScaleSheetLayoutView="84" workbookViewId="0">
      <selection activeCell="D18" sqref="D18"/>
    </sheetView>
  </sheetViews>
  <sheetFormatPr defaultRowHeight="15"/>
  <cols>
    <col min="2" max="2" width="15.7109375" bestFit="1" customWidth="1"/>
  </cols>
  <sheetData>
    <row r="1" spans="2:18" s="1" customFormat="1" ht="14.25">
      <c r="B1" s="15"/>
      <c r="C1" s="16"/>
      <c r="D1" s="16"/>
      <c r="E1" s="16"/>
      <c r="F1" s="16"/>
      <c r="G1" s="16"/>
      <c r="H1" s="16"/>
      <c r="I1" s="16"/>
      <c r="J1" s="16"/>
      <c r="K1" s="16"/>
      <c r="L1" s="16"/>
      <c r="M1" s="16"/>
      <c r="N1" s="16"/>
      <c r="O1" s="16"/>
      <c r="P1" s="391"/>
      <c r="R1" s="266"/>
    </row>
    <row r="2" spans="2:18" s="1" customFormat="1" ht="18">
      <c r="B2" s="145" t="s">
        <v>34</v>
      </c>
      <c r="C2" s="1171" t="str">
        <f>Prevention!D2</f>
        <v>USAID Tujenge Jamii</v>
      </c>
      <c r="D2" s="1171"/>
      <c r="E2" s="1171"/>
      <c r="F2" s="1171"/>
      <c r="G2" s="487" t="str">
        <f>IFERROR(VLOOKUP(C2,Facilities!F1:H300,2,FALSE),"")</f>
        <v/>
      </c>
      <c r="H2" s="1003" t="s">
        <v>66</v>
      </c>
      <c r="I2" s="1003"/>
      <c r="J2" s="1003"/>
      <c r="K2" s="492" t="str">
        <f>'Viral Suppression'!K2</f>
        <v/>
      </c>
      <c r="L2" s="205"/>
      <c r="M2" s="273" t="s">
        <v>35</v>
      </c>
      <c r="N2" s="843">
        <f>SC_ARV_CURR!A2</f>
        <v>0</v>
      </c>
      <c r="O2" s="843"/>
      <c r="P2" s="843"/>
    </row>
    <row r="3" spans="2:18" s="1" customFormat="1" ht="27.75" customHeight="1">
      <c r="B3" s="869" t="str">
        <f>CONCATENATE(K2,": SC_ARVDISP")</f>
        <v>: SC_ARVDISP</v>
      </c>
      <c r="C3" s="870"/>
      <c r="D3" s="870"/>
      <c r="E3" s="870"/>
      <c r="F3" s="870"/>
      <c r="G3" s="870"/>
      <c r="H3" s="870"/>
      <c r="I3" s="870"/>
      <c r="J3" s="870"/>
      <c r="K3" s="870"/>
      <c r="L3" s="870"/>
      <c r="M3" s="870"/>
      <c r="N3" s="870"/>
      <c r="O3" s="870"/>
      <c r="P3" s="871"/>
      <c r="Q3" s="266"/>
    </row>
    <row r="4" spans="2:18" s="1" customFormat="1" ht="14.25">
      <c r="B4" s="949" t="s">
        <v>3</v>
      </c>
      <c r="C4" s="950"/>
      <c r="D4" s="952" t="s">
        <v>1649</v>
      </c>
      <c r="E4" s="953"/>
      <c r="F4" s="953"/>
      <c r="G4" s="953"/>
      <c r="H4" s="953"/>
      <c r="I4" s="953"/>
      <c r="J4" s="953"/>
      <c r="K4" s="953"/>
      <c r="L4" s="953"/>
      <c r="M4" s="953"/>
      <c r="N4" s="953"/>
      <c r="O4" s="953"/>
      <c r="P4" s="954"/>
    </row>
    <row r="5" spans="2:18" s="1" customFormat="1" ht="14.25">
      <c r="B5" s="924"/>
      <c r="C5" s="951"/>
      <c r="D5" s="955"/>
      <c r="E5" s="956"/>
      <c r="F5" s="956"/>
      <c r="G5" s="956"/>
      <c r="H5" s="956"/>
      <c r="I5" s="956"/>
      <c r="J5" s="956"/>
      <c r="K5" s="956"/>
      <c r="L5" s="956"/>
      <c r="M5" s="956"/>
      <c r="N5" s="956"/>
      <c r="O5" s="956"/>
      <c r="P5" s="957"/>
    </row>
    <row r="6" spans="2:18" s="1" customFormat="1" ht="18">
      <c r="B6" s="1176" t="s">
        <v>1648</v>
      </c>
      <c r="C6" s="1177"/>
      <c r="D6" s="1177"/>
      <c r="E6" s="1177"/>
      <c r="F6" s="1177"/>
      <c r="G6" s="1177"/>
      <c r="H6" s="1177"/>
      <c r="I6" s="1177"/>
      <c r="J6" s="1177"/>
      <c r="K6" s="1177"/>
      <c r="L6" s="1177"/>
      <c r="M6" s="1177"/>
      <c r="N6" s="1177"/>
      <c r="O6" s="1177"/>
      <c r="P6" s="1178"/>
    </row>
    <row r="7" spans="2:18" s="1" customFormat="1" ht="42" customHeight="1">
      <c r="B7" s="496"/>
      <c r="C7" s="1172" t="s">
        <v>1635</v>
      </c>
      <c r="D7" s="1172"/>
      <c r="E7" s="1172"/>
      <c r="F7" s="264"/>
      <c r="G7" s="258"/>
      <c r="H7" s="1174" t="s">
        <v>1636</v>
      </c>
      <c r="I7" s="1174"/>
      <c r="J7" s="1174"/>
      <c r="K7" s="258"/>
      <c r="L7" s="258"/>
      <c r="M7" s="1174" t="s">
        <v>1637</v>
      </c>
      <c r="N7" s="1174"/>
      <c r="O7" s="1174"/>
      <c r="P7" s="497"/>
    </row>
    <row r="8" spans="2:18" s="1" customFormat="1" ht="25.5" customHeight="1">
      <c r="B8" s="1100" t="s">
        <v>1633</v>
      </c>
      <c r="C8" s="1101"/>
      <c r="D8" s="579" cm="1">
        <f t="array" ref="D8">SUMPRODUCT(($G$2=SC_ARV_CURR!$E$2:$E$350)*(SC_ARV_CURR!H$2:H$350))</f>
        <v>0</v>
      </c>
      <c r="E8" s="2"/>
      <c r="F8" s="2"/>
      <c r="G8" s="415"/>
      <c r="H8" s="415"/>
      <c r="I8" s="579" cm="1">
        <f t="array" ref="I8">SUMPRODUCT(($G$2=SC_ARV_CURR!$E$2:$E$350)*(SC_ARV_CURR!I$2:I$350))</f>
        <v>0</v>
      </c>
      <c r="J8" s="415"/>
      <c r="K8" s="415"/>
      <c r="L8" s="415"/>
      <c r="M8" s="415"/>
      <c r="N8" s="579" cm="1">
        <f t="array" ref="N8">SUMPRODUCT(($G$2=SC_ARV_CURR!$E$2:$E$350)*(SC_ARV_CURR!J$2:J$350))</f>
        <v>0</v>
      </c>
      <c r="O8" s="415"/>
      <c r="P8" s="197"/>
    </row>
    <row r="9" spans="2:18" s="1" customFormat="1">
      <c r="B9" s="498"/>
      <c r="C9" s="499"/>
      <c r="D9" s="225"/>
      <c r="E9" s="225"/>
      <c r="F9" s="256"/>
      <c r="G9" s="256"/>
      <c r="H9" s="256"/>
      <c r="I9" s="256"/>
      <c r="J9" s="256"/>
      <c r="K9" s="256"/>
      <c r="L9" s="256"/>
      <c r="M9" s="256"/>
      <c r="N9" s="256"/>
      <c r="O9" s="256"/>
      <c r="P9" s="500"/>
    </row>
    <row r="10" spans="2:18" s="1" customFormat="1" ht="38.85" customHeight="1">
      <c r="B10" s="260"/>
      <c r="C10" s="1172" t="s">
        <v>1638</v>
      </c>
      <c r="D10" s="1172"/>
      <c r="E10" s="1172"/>
      <c r="F10" s="264"/>
      <c r="G10" s="258"/>
      <c r="H10" s="1174" t="s">
        <v>1639</v>
      </c>
      <c r="I10" s="1174"/>
      <c r="J10" s="1174"/>
      <c r="K10" s="258"/>
      <c r="L10" s="258"/>
      <c r="M10" s="1174" t="s">
        <v>1640</v>
      </c>
      <c r="N10" s="1174"/>
      <c r="O10" s="1174"/>
      <c r="P10" s="241"/>
    </row>
    <row r="11" spans="2:18" s="1" customFormat="1" ht="25.5" customHeight="1">
      <c r="B11" s="1175" t="s">
        <v>1634</v>
      </c>
      <c r="C11" s="1101"/>
      <c r="D11" s="579" cm="1">
        <f t="array" ref="D11">SUMPRODUCT(($G$2=SC_ARV_CURR!$E$2:$E$350)*(SC_ARV_CURR!K$2:K$350))</f>
        <v>0</v>
      </c>
      <c r="E11" s="2"/>
      <c r="F11" s="2"/>
      <c r="G11" s="415"/>
      <c r="H11" s="415"/>
      <c r="I11" s="579" cm="1">
        <f t="array" ref="I11">SUMPRODUCT(($G$2=SC_ARV_CURR!$E$2:$E$350)*(SC_ARV_CURR!L$2:L$350))</f>
        <v>0</v>
      </c>
      <c r="J11" s="415"/>
      <c r="K11" s="415"/>
      <c r="L11" s="415"/>
      <c r="M11" s="415"/>
      <c r="N11" s="579" cm="1">
        <f t="array" ref="N11">SUMPRODUCT(($G$2=SC_ARV_CURR!$E$2:$E$350)*(SC_ARV_CURR!M$2:M$350))</f>
        <v>0</v>
      </c>
      <c r="O11" s="415"/>
      <c r="P11" s="185"/>
    </row>
    <row r="12" spans="2:18" s="1" customFormat="1" ht="14.25">
      <c r="B12" s="226"/>
      <c r="C12" s="225"/>
      <c r="D12" s="225"/>
      <c r="E12" s="225"/>
      <c r="F12" s="225"/>
      <c r="G12" s="225"/>
      <c r="H12" s="225"/>
      <c r="I12" s="225"/>
      <c r="J12" s="225"/>
      <c r="K12" s="225"/>
      <c r="L12" s="225"/>
      <c r="M12" s="225"/>
      <c r="N12" s="225"/>
      <c r="O12" s="225"/>
      <c r="P12" s="224"/>
    </row>
    <row r="13" spans="2:18" s="1" customFormat="1" ht="38.85" customHeight="1">
      <c r="B13" s="260"/>
      <c r="C13" s="1172" t="s">
        <v>1642</v>
      </c>
      <c r="D13" s="1172"/>
      <c r="E13" s="1172"/>
      <c r="F13" s="264"/>
      <c r="G13" s="258"/>
      <c r="H13" s="1173"/>
      <c r="I13" s="1173"/>
      <c r="J13" s="1173"/>
      <c r="K13" s="105"/>
      <c r="L13" s="105"/>
      <c r="M13" s="1173"/>
      <c r="N13" s="1173"/>
      <c r="O13" s="1173"/>
      <c r="P13" s="241"/>
    </row>
    <row r="14" spans="2:18" s="1" customFormat="1" ht="25.5" customHeight="1">
      <c r="B14" s="1175" t="s">
        <v>1641</v>
      </c>
      <c r="C14" s="1101"/>
      <c r="D14" s="579" cm="1">
        <f t="array" ref="D14">SUMPRODUCT(($G$2=SC_ARV_CURR!$E$2:$E$350)*(SC_ARV_CURR!N$2:N$350))</f>
        <v>0</v>
      </c>
      <c r="E14" s="2"/>
      <c r="F14" s="2"/>
      <c r="G14" s="415"/>
      <c r="H14" s="4"/>
      <c r="I14" s="501"/>
      <c r="J14" s="4"/>
      <c r="K14" s="4"/>
      <c r="L14" s="4"/>
      <c r="M14" s="4"/>
      <c r="N14" s="501"/>
      <c r="O14" s="4"/>
      <c r="P14" s="185"/>
    </row>
    <row r="15" spans="2:18" s="1" customFormat="1" ht="14.25">
      <c r="B15" s="226"/>
      <c r="C15" s="225"/>
      <c r="D15" s="225"/>
      <c r="E15" s="225"/>
      <c r="F15" s="225"/>
      <c r="G15" s="225"/>
      <c r="H15" s="225"/>
      <c r="I15" s="225"/>
      <c r="J15" s="225"/>
      <c r="K15" s="225"/>
      <c r="L15" s="225"/>
      <c r="M15" s="225"/>
      <c r="N15" s="225"/>
      <c r="O15" s="225"/>
      <c r="P15" s="224"/>
    </row>
    <row r="16" spans="2:18" s="1" customFormat="1" ht="38.85" customHeight="1">
      <c r="B16" s="260"/>
      <c r="C16" s="1172" t="s">
        <v>2008</v>
      </c>
      <c r="D16" s="1172"/>
      <c r="E16" s="1172"/>
      <c r="F16" s="264"/>
      <c r="G16" s="258"/>
      <c r="H16" s="1173"/>
      <c r="I16" s="1173"/>
      <c r="J16" s="1173"/>
      <c r="K16" s="105"/>
      <c r="L16" s="105"/>
      <c r="M16" s="1173"/>
      <c r="N16" s="1173"/>
      <c r="O16" s="1173"/>
      <c r="P16" s="241"/>
    </row>
    <row r="17" spans="2:17" s="1" customFormat="1" ht="25.5" customHeight="1">
      <c r="B17" s="1175" t="s">
        <v>2007</v>
      </c>
      <c r="C17" s="1101"/>
      <c r="D17" s="579">
        <f>SUMPRODUCT(($G$2=SC_ARV_CURR!$E$2:$E$350)*(SC_ARV_CURR!AE$2:AE$350))</f>
        <v>0</v>
      </c>
      <c r="E17" s="2"/>
      <c r="F17" s="2"/>
      <c r="G17" s="415"/>
      <c r="H17" s="4"/>
      <c r="I17" s="501"/>
      <c r="J17" s="4"/>
      <c r="K17" s="4"/>
      <c r="L17" s="4"/>
      <c r="M17" s="4"/>
      <c r="N17" s="501"/>
      <c r="O17" s="4"/>
      <c r="P17" s="185"/>
    </row>
    <row r="18" spans="2:17" s="1" customFormat="1" ht="14.25">
      <c r="B18" s="226"/>
      <c r="C18" s="225"/>
      <c r="D18" s="225"/>
      <c r="E18" s="225"/>
      <c r="F18" s="225"/>
      <c r="G18" s="225"/>
      <c r="H18" s="225"/>
      <c r="I18" s="225"/>
      <c r="J18" s="225"/>
      <c r="K18" s="225"/>
      <c r="L18" s="225"/>
      <c r="M18" s="225"/>
      <c r="N18" s="225"/>
      <c r="O18" s="225"/>
      <c r="P18" s="224"/>
    </row>
    <row r="19" spans="2:17" s="1" customFormat="1" ht="38.85" customHeight="1">
      <c r="B19" s="260"/>
      <c r="C19" s="1172" t="s">
        <v>1644</v>
      </c>
      <c r="D19" s="1172"/>
      <c r="E19" s="1172"/>
      <c r="F19" s="264"/>
      <c r="G19" s="258"/>
      <c r="H19" s="1174" t="s">
        <v>1645</v>
      </c>
      <c r="I19" s="1174"/>
      <c r="J19" s="1174"/>
      <c r="K19" s="258"/>
      <c r="L19" s="258"/>
      <c r="M19" s="1174"/>
      <c r="N19" s="1174"/>
      <c r="O19" s="1174"/>
      <c r="P19" s="241"/>
    </row>
    <row r="20" spans="2:17" s="1" customFormat="1" ht="25.5" customHeight="1">
      <c r="B20" s="1175" t="s">
        <v>1643</v>
      </c>
      <c r="C20" s="1101"/>
      <c r="D20" s="579" cm="1">
        <f t="array" ref="D20">SUMPRODUCT(($G$2=SC_ARV_CURR!$E$2:$E$350)*(SC_ARV_CURR!O$2:O$350))</f>
        <v>0</v>
      </c>
      <c r="E20" s="2"/>
      <c r="F20" s="2"/>
      <c r="G20" s="415"/>
      <c r="H20" s="415"/>
      <c r="I20" s="579" cm="1">
        <f t="array" ref="I20">SUMPRODUCT(($G$2=SC_ARV_CURR!$E$2:$E$350)*(SC_ARV_CURR!P$2:P$350))</f>
        <v>0</v>
      </c>
      <c r="J20" s="415"/>
      <c r="K20" s="415"/>
      <c r="L20" s="415"/>
      <c r="M20" s="502"/>
      <c r="N20" s="503"/>
      <c r="O20" s="502"/>
      <c r="P20" s="185"/>
    </row>
    <row r="21" spans="2:17" s="1" customFormat="1" ht="14.25">
      <c r="B21" s="226"/>
      <c r="C21" s="225"/>
      <c r="D21" s="225"/>
      <c r="E21" s="225"/>
      <c r="F21" s="225"/>
      <c r="G21" s="225"/>
      <c r="H21" s="225"/>
      <c r="I21" s="225"/>
      <c r="J21" s="225"/>
      <c r="K21" s="225"/>
      <c r="L21" s="225"/>
      <c r="M21" s="225"/>
      <c r="N21" s="225"/>
      <c r="O21" s="225"/>
      <c r="P21" s="224"/>
    </row>
    <row r="22" spans="2:17" s="1" customFormat="1" ht="38.85" customHeight="1">
      <c r="B22" s="260"/>
      <c r="C22" s="1172" t="s">
        <v>1646</v>
      </c>
      <c r="D22" s="1172"/>
      <c r="E22" s="1172"/>
      <c r="F22" s="264"/>
      <c r="G22" s="258"/>
      <c r="H22" s="1174" t="s">
        <v>1647</v>
      </c>
      <c r="I22" s="1174"/>
      <c r="J22" s="1174"/>
      <c r="K22" s="258"/>
      <c r="L22" s="258"/>
      <c r="M22" s="1174"/>
      <c r="N22" s="1174"/>
      <c r="O22" s="1174"/>
      <c r="P22" s="241"/>
    </row>
    <row r="23" spans="2:17" s="1" customFormat="1" ht="25.5" customHeight="1">
      <c r="B23" s="1175" t="s">
        <v>109</v>
      </c>
      <c r="C23" s="1101"/>
      <c r="D23" s="579" cm="1">
        <f t="array" ref="D23">SUMPRODUCT(($G$2=SC_ARV_CURR!$E$2:$E$350)*(SC_ARV_CURR!Q$2:Q$350))</f>
        <v>0</v>
      </c>
      <c r="E23" s="2"/>
      <c r="F23" s="2"/>
      <c r="G23" s="415"/>
      <c r="H23" s="415"/>
      <c r="I23" s="579" cm="1">
        <f t="array" ref="I23">SUMPRODUCT(($G$2=SC_ARV_CURR!$E$2:$E$350)*(SC_ARV_CURR!R$2:R$350))</f>
        <v>0</v>
      </c>
      <c r="J23" s="415"/>
      <c r="K23" s="415"/>
      <c r="L23" s="415"/>
      <c r="M23" s="502"/>
      <c r="N23" s="503"/>
      <c r="O23" s="502"/>
      <c r="P23" s="185"/>
    </row>
    <row r="24" spans="2:17" s="1" customFormat="1" ht="14.25">
      <c r="B24" s="226"/>
      <c r="C24" s="225"/>
      <c r="D24" s="225"/>
      <c r="E24" s="225"/>
      <c r="F24" s="225"/>
      <c r="G24" s="225"/>
      <c r="H24" s="225"/>
      <c r="I24" s="225"/>
      <c r="J24" s="225"/>
      <c r="K24" s="225"/>
      <c r="L24" s="225"/>
      <c r="M24" s="225"/>
      <c r="N24" s="225"/>
      <c r="O24" s="225"/>
      <c r="P24" s="224"/>
    </row>
    <row r="25" spans="2:17" s="1" customFormat="1" ht="27.75" customHeight="1">
      <c r="B25" s="869" t="str">
        <f>CONCATENATE(K2,": SC_CURR")</f>
        <v>: SC_CURR</v>
      </c>
      <c r="C25" s="870"/>
      <c r="D25" s="870"/>
      <c r="E25" s="870"/>
      <c r="F25" s="870"/>
      <c r="G25" s="870"/>
      <c r="H25" s="870"/>
      <c r="I25" s="870"/>
      <c r="J25" s="870"/>
      <c r="K25" s="870"/>
      <c r="L25" s="870"/>
      <c r="M25" s="870"/>
      <c r="N25" s="870"/>
      <c r="O25" s="870"/>
      <c r="P25" s="871"/>
      <c r="Q25" s="266"/>
    </row>
    <row r="26" spans="2:17" s="1" customFormat="1" ht="14.25">
      <c r="B26" s="949" t="s">
        <v>3</v>
      </c>
      <c r="C26" s="950"/>
      <c r="D26" s="952" t="s">
        <v>1632</v>
      </c>
      <c r="E26" s="953"/>
      <c r="F26" s="953"/>
      <c r="G26" s="953"/>
      <c r="H26" s="953"/>
      <c r="I26" s="953"/>
      <c r="J26" s="953"/>
      <c r="K26" s="953"/>
      <c r="L26" s="953"/>
      <c r="M26" s="953"/>
      <c r="N26" s="953"/>
      <c r="O26" s="953"/>
      <c r="P26" s="954"/>
    </row>
    <row r="27" spans="2:17" s="1" customFormat="1" ht="14.25">
      <c r="B27" s="924"/>
      <c r="C27" s="951"/>
      <c r="D27" s="955"/>
      <c r="E27" s="956"/>
      <c r="F27" s="956"/>
      <c r="G27" s="956"/>
      <c r="H27" s="956"/>
      <c r="I27" s="956"/>
      <c r="J27" s="956"/>
      <c r="K27" s="956"/>
      <c r="L27" s="956"/>
      <c r="M27" s="956"/>
      <c r="N27" s="956"/>
      <c r="O27" s="956"/>
      <c r="P27" s="957"/>
    </row>
    <row r="28" spans="2:17" s="1" customFormat="1" ht="18">
      <c r="B28" s="1176" t="s">
        <v>1648</v>
      </c>
      <c r="C28" s="1177"/>
      <c r="D28" s="1177"/>
      <c r="E28" s="1177"/>
      <c r="F28" s="1177"/>
      <c r="G28" s="1177"/>
      <c r="H28" s="1177"/>
      <c r="I28" s="1177"/>
      <c r="J28" s="1177"/>
      <c r="K28" s="1177"/>
      <c r="L28" s="1177"/>
      <c r="M28" s="1177"/>
      <c r="N28" s="1177"/>
      <c r="O28" s="1177"/>
      <c r="P28" s="1178"/>
    </row>
    <row r="29" spans="2:17" s="1" customFormat="1" ht="42" customHeight="1">
      <c r="B29" s="496"/>
      <c r="C29" s="1172" t="s">
        <v>1635</v>
      </c>
      <c r="D29" s="1172"/>
      <c r="E29" s="1172"/>
      <c r="F29" s="264"/>
      <c r="G29" s="258"/>
      <c r="H29" s="1174" t="s">
        <v>1636</v>
      </c>
      <c r="I29" s="1174"/>
      <c r="J29" s="1174"/>
      <c r="K29" s="258"/>
      <c r="L29" s="258"/>
      <c r="M29" s="1174" t="s">
        <v>1637</v>
      </c>
      <c r="N29" s="1174"/>
      <c r="O29" s="1174"/>
      <c r="P29" s="497"/>
    </row>
    <row r="30" spans="2:17" s="1" customFormat="1" ht="25.5" customHeight="1">
      <c r="B30" s="1100" t="s">
        <v>1633</v>
      </c>
      <c r="C30" s="1101"/>
      <c r="D30" s="579" cm="1">
        <f t="array" ref="D30">SUMPRODUCT(($G$2=SC_ARV_CURR!$E$2:$E$350)*(SC_ARV_CURR!T$2:T$350))</f>
        <v>0</v>
      </c>
      <c r="E30" s="2"/>
      <c r="F30" s="2"/>
      <c r="G30" s="415"/>
      <c r="H30" s="415"/>
      <c r="I30" s="579" cm="1">
        <f t="array" ref="I30">SUMPRODUCT(($G$2=SC_ARV_CURR!$E$2:$E$350)*(SC_ARV_CURR!U$2:U$350))</f>
        <v>0</v>
      </c>
      <c r="J30" s="415"/>
      <c r="K30" s="415"/>
      <c r="L30" s="415"/>
      <c r="M30" s="415"/>
      <c r="N30" s="579" cm="1">
        <f t="array" ref="N30">SUMPRODUCT(($G$2=SC_ARV_CURR!$E$2:$E$350)*(SC_ARV_CURR!V$2:V$350))</f>
        <v>0</v>
      </c>
      <c r="O30" s="415"/>
      <c r="P30" s="197"/>
    </row>
    <row r="31" spans="2:17" s="1" customFormat="1">
      <c r="B31" s="498"/>
      <c r="C31" s="499"/>
      <c r="D31" s="225"/>
      <c r="E31" s="225"/>
      <c r="F31" s="256"/>
      <c r="G31" s="256"/>
      <c r="H31" s="256"/>
      <c r="I31" s="256"/>
      <c r="J31" s="256"/>
      <c r="K31" s="256"/>
      <c r="L31" s="256"/>
      <c r="M31" s="256"/>
      <c r="N31" s="256"/>
      <c r="O31" s="256"/>
      <c r="P31" s="500"/>
    </row>
    <row r="32" spans="2:17" s="1" customFormat="1" ht="38.85" customHeight="1">
      <c r="B32" s="260"/>
      <c r="C32" s="1172" t="s">
        <v>1638</v>
      </c>
      <c r="D32" s="1172"/>
      <c r="E32" s="1172"/>
      <c r="F32" s="264"/>
      <c r="G32" s="258"/>
      <c r="H32" s="1174" t="s">
        <v>1639</v>
      </c>
      <c r="I32" s="1174"/>
      <c r="J32" s="1174"/>
      <c r="K32" s="258"/>
      <c r="L32" s="258"/>
      <c r="M32" s="1174" t="s">
        <v>1640</v>
      </c>
      <c r="N32" s="1174"/>
      <c r="O32" s="1174"/>
      <c r="P32" s="241"/>
    </row>
    <row r="33" spans="2:16" s="1" customFormat="1" ht="25.5" customHeight="1">
      <c r="B33" s="1175" t="s">
        <v>1634</v>
      </c>
      <c r="C33" s="1101"/>
      <c r="D33" s="579" cm="1">
        <f t="array" ref="D33">SUMPRODUCT(($G$2=SC_ARV_CURR!$E$2:$E$350)*(SC_ARV_CURR!W$2:W$350))</f>
        <v>0</v>
      </c>
      <c r="E33" s="2"/>
      <c r="F33" s="2"/>
      <c r="G33" s="415"/>
      <c r="H33" s="415"/>
      <c r="I33" s="579" cm="1">
        <f t="array" ref="I33">SUMPRODUCT(($G$2=SC_ARV_CURR!$E$2:$E$350)*(SC_ARV_CURR!X$2:X$350))</f>
        <v>0</v>
      </c>
      <c r="J33" s="415"/>
      <c r="K33" s="415"/>
      <c r="L33" s="415"/>
      <c r="M33" s="415"/>
      <c r="N33" s="579" cm="1">
        <f t="array" ref="N33">SUMPRODUCT(($G$2=SC_ARV_CURR!$E$2:$E$350)*(SC_ARV_CURR!Y$2:Y$350))</f>
        <v>0</v>
      </c>
      <c r="O33" s="415"/>
      <c r="P33" s="185"/>
    </row>
    <row r="34" spans="2:16" s="1" customFormat="1" ht="14.25">
      <c r="B34" s="226"/>
      <c r="C34" s="225"/>
      <c r="D34" s="225"/>
      <c r="E34" s="225"/>
      <c r="F34" s="225"/>
      <c r="G34" s="225"/>
      <c r="H34" s="225"/>
      <c r="I34" s="225"/>
      <c r="J34" s="225"/>
      <c r="K34" s="225"/>
      <c r="L34" s="225"/>
      <c r="M34" s="225"/>
      <c r="N34" s="225"/>
      <c r="O34" s="225"/>
      <c r="P34" s="224"/>
    </row>
    <row r="35" spans="2:16" s="1" customFormat="1" ht="38.85" customHeight="1">
      <c r="B35" s="260"/>
      <c r="C35" s="1172" t="s">
        <v>1642</v>
      </c>
      <c r="D35" s="1172"/>
      <c r="E35" s="1172"/>
      <c r="F35" s="264"/>
      <c r="G35" s="258"/>
      <c r="H35" s="1173"/>
      <c r="I35" s="1173"/>
      <c r="J35" s="1173"/>
      <c r="K35" s="105"/>
      <c r="L35" s="105"/>
      <c r="M35" s="1173"/>
      <c r="N35" s="1173"/>
      <c r="O35" s="1173"/>
      <c r="P35" s="241"/>
    </row>
    <row r="36" spans="2:16" s="1" customFormat="1" ht="25.5" customHeight="1">
      <c r="B36" s="1175" t="s">
        <v>1641</v>
      </c>
      <c r="C36" s="1101"/>
      <c r="D36" s="579" cm="1">
        <f t="array" ref="D36">SUMPRODUCT(($G$2=SC_ARV_CURR!$E$2:$E$350)*(SC_ARV_CURR!Z$2:Z$350))</f>
        <v>0</v>
      </c>
      <c r="E36" s="2"/>
      <c r="F36" s="2"/>
      <c r="G36" s="415"/>
      <c r="H36" s="4"/>
      <c r="I36" s="501"/>
      <c r="J36" s="4"/>
      <c r="K36" s="4"/>
      <c r="L36" s="4"/>
      <c r="M36" s="4"/>
      <c r="N36" s="501"/>
      <c r="O36" s="4"/>
      <c r="P36" s="185"/>
    </row>
    <row r="37" spans="2:16" s="1" customFormat="1" ht="14.25">
      <c r="B37" s="226"/>
      <c r="C37" s="225"/>
      <c r="D37" s="225"/>
      <c r="E37" s="225"/>
      <c r="F37" s="225"/>
      <c r="G37" s="225"/>
      <c r="H37" s="225"/>
      <c r="I37" s="225"/>
      <c r="J37" s="225"/>
      <c r="K37" s="225"/>
      <c r="L37" s="225"/>
      <c r="M37" s="225"/>
      <c r="N37" s="225"/>
      <c r="O37" s="225"/>
      <c r="P37" s="224"/>
    </row>
    <row r="38" spans="2:16" s="1" customFormat="1" ht="38.85" customHeight="1">
      <c r="B38" s="260"/>
      <c r="C38" s="1172" t="s">
        <v>2008</v>
      </c>
      <c r="D38" s="1172"/>
      <c r="E38" s="1172"/>
      <c r="F38" s="264"/>
      <c r="G38" s="258"/>
      <c r="H38" s="1173"/>
      <c r="I38" s="1173"/>
      <c r="J38" s="1173"/>
      <c r="K38" s="105"/>
      <c r="L38" s="105"/>
      <c r="M38" s="1173"/>
      <c r="N38" s="1173"/>
      <c r="O38" s="1173"/>
      <c r="P38" s="241"/>
    </row>
    <row r="39" spans="2:16" s="1" customFormat="1" ht="25.5" customHeight="1">
      <c r="B39" s="1175" t="s">
        <v>2007</v>
      </c>
      <c r="C39" s="1101"/>
      <c r="D39" s="579">
        <f>SUMPRODUCT(($G$2=SC_ARV_CURR!$E$2:$E$350)*(SC_ARV_CURR!AF$2:AF$350))</f>
        <v>0</v>
      </c>
      <c r="E39" s="2"/>
      <c r="F39" s="2"/>
      <c r="G39" s="415"/>
      <c r="H39" s="4"/>
      <c r="I39" s="501"/>
      <c r="J39" s="4"/>
      <c r="K39" s="4"/>
      <c r="L39" s="4"/>
      <c r="M39" s="4"/>
      <c r="N39" s="501"/>
      <c r="O39" s="4"/>
      <c r="P39" s="185"/>
    </row>
    <row r="40" spans="2:16" s="1" customFormat="1" ht="14.25">
      <c r="B40" s="226"/>
      <c r="C40" s="225"/>
      <c r="D40" s="225"/>
      <c r="E40" s="225"/>
      <c r="F40" s="225"/>
      <c r="G40" s="225"/>
      <c r="H40" s="225"/>
      <c r="I40" s="225"/>
      <c r="J40" s="225"/>
      <c r="K40" s="225"/>
      <c r="L40" s="225"/>
      <c r="M40" s="225"/>
      <c r="N40" s="225"/>
      <c r="O40" s="225"/>
      <c r="P40" s="224"/>
    </row>
    <row r="41" spans="2:16" s="1" customFormat="1" ht="38.85" customHeight="1">
      <c r="B41" s="260"/>
      <c r="C41" s="1172" t="s">
        <v>1644</v>
      </c>
      <c r="D41" s="1172"/>
      <c r="E41" s="1172"/>
      <c r="F41" s="264"/>
      <c r="G41" s="258"/>
      <c r="H41" s="1174" t="s">
        <v>1645</v>
      </c>
      <c r="I41" s="1174"/>
      <c r="J41" s="1174"/>
      <c r="K41" s="258"/>
      <c r="L41" s="258"/>
      <c r="M41" s="1174"/>
      <c r="N41" s="1174"/>
      <c r="O41" s="1174"/>
      <c r="P41" s="241"/>
    </row>
    <row r="42" spans="2:16" s="1" customFormat="1" ht="25.5" customHeight="1">
      <c r="B42" s="1175" t="s">
        <v>1643</v>
      </c>
      <c r="C42" s="1101"/>
      <c r="D42" s="579" cm="1">
        <f t="array" ref="D42">SUMPRODUCT(($G$2=SC_ARV_CURR!$E$2:$E$350)*(SC_ARV_CURR!AA$2:AA$350))</f>
        <v>0</v>
      </c>
      <c r="E42" s="2"/>
      <c r="F42" s="2"/>
      <c r="G42" s="415"/>
      <c r="H42" s="415"/>
      <c r="I42" s="579" cm="1">
        <f t="array" ref="I42">SUMPRODUCT(($G$2=SC_ARV_CURR!$E$2:$E$350)*(SC_ARV_CURR!AB$2:AB$350))</f>
        <v>0</v>
      </c>
      <c r="J42" s="415"/>
      <c r="K42" s="415"/>
      <c r="L42" s="415"/>
      <c r="M42" s="502"/>
      <c r="N42" s="503"/>
      <c r="O42" s="502"/>
      <c r="P42" s="185"/>
    </row>
    <row r="43" spans="2:16" s="1" customFormat="1" ht="14.25">
      <c r="B43" s="226"/>
      <c r="C43" s="225"/>
      <c r="D43" s="225"/>
      <c r="E43" s="225"/>
      <c r="F43" s="225"/>
      <c r="G43" s="225"/>
      <c r="H43" s="225"/>
      <c r="I43" s="225"/>
      <c r="J43" s="225"/>
      <c r="K43" s="225"/>
      <c r="L43" s="225"/>
      <c r="M43" s="225"/>
      <c r="N43" s="225"/>
      <c r="O43" s="225"/>
      <c r="P43" s="224"/>
    </row>
    <row r="44" spans="2:16" s="1" customFormat="1" ht="38.85" customHeight="1">
      <c r="B44" s="260"/>
      <c r="C44" s="1172" t="s">
        <v>1646</v>
      </c>
      <c r="D44" s="1172"/>
      <c r="E44" s="1172"/>
      <c r="F44" s="264"/>
      <c r="G44" s="258"/>
      <c r="H44" s="1174" t="s">
        <v>1647</v>
      </c>
      <c r="I44" s="1174"/>
      <c r="J44" s="1174"/>
      <c r="K44" s="258"/>
      <c r="L44" s="258"/>
      <c r="M44" s="1174"/>
      <c r="N44" s="1174"/>
      <c r="O44" s="1174"/>
      <c r="P44" s="241"/>
    </row>
    <row r="45" spans="2:16" s="1" customFormat="1" ht="25.5" customHeight="1">
      <c r="B45" s="1175" t="s">
        <v>109</v>
      </c>
      <c r="C45" s="1101"/>
      <c r="D45" s="579" cm="1">
        <f t="array" ref="D45">SUMPRODUCT(($G$2=SC_ARV_CURR!$E$2:$E$350)*(SC_ARV_CURR!AC$2:AC$350))</f>
        <v>0</v>
      </c>
      <c r="E45" s="2"/>
      <c r="F45" s="2"/>
      <c r="G45" s="415"/>
      <c r="H45" s="415"/>
      <c r="I45" s="579" cm="1">
        <f t="array" ref="I45">SUMPRODUCT(($G$2=SC_ARV_CURR!$E$2:$E$350)*(SC_ARV_CURR!AD$2:AD$350))</f>
        <v>0</v>
      </c>
      <c r="J45" s="415"/>
      <c r="K45" s="415"/>
      <c r="L45" s="415"/>
      <c r="M45" s="502"/>
      <c r="N45" s="503"/>
      <c r="O45" s="502"/>
      <c r="P45" s="185"/>
    </row>
    <row r="46" spans="2:16" s="1" customFormat="1" ht="14.25">
      <c r="B46" s="226"/>
      <c r="C46" s="225"/>
      <c r="D46" s="225"/>
      <c r="E46" s="225"/>
      <c r="F46" s="225"/>
      <c r="G46" s="225"/>
      <c r="H46" s="225"/>
      <c r="I46" s="225"/>
      <c r="J46" s="225"/>
      <c r="K46" s="225"/>
      <c r="L46" s="225"/>
      <c r="M46" s="225"/>
      <c r="N46" s="225"/>
      <c r="O46" s="225"/>
      <c r="P46" s="224"/>
    </row>
  </sheetData>
  <sheetProtection password="CC71" sheet="1" objects="1" scenarios="1"/>
  <mergeCells count="59">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B14:C14"/>
    <mergeCell ref="H22:J22"/>
    <mergeCell ref="M22:O22"/>
    <mergeCell ref="M19:O19"/>
    <mergeCell ref="B20:C20"/>
    <mergeCell ref="C22:E22"/>
    <mergeCell ref="C16:E16"/>
    <mergeCell ref="H16:J16"/>
    <mergeCell ref="M16:O16"/>
    <mergeCell ref="B17:C17"/>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104" priority="35" operator="equal">
      <formula>0</formula>
    </cfRule>
  </conditionalFormatting>
  <conditionalFormatting sqref="D8">
    <cfRule type="cellIs" dxfId="103" priority="39" operator="equal">
      <formula>0</formula>
    </cfRule>
  </conditionalFormatting>
  <conditionalFormatting sqref="I8">
    <cfRule type="cellIs" dxfId="102" priority="38" operator="equal">
      <formula>0</formula>
    </cfRule>
  </conditionalFormatting>
  <conditionalFormatting sqref="I11">
    <cfRule type="cellIs" dxfId="101" priority="33" operator="equal">
      <formula>0</formula>
    </cfRule>
  </conditionalFormatting>
  <conditionalFormatting sqref="D11">
    <cfRule type="cellIs" dxfId="100" priority="34" operator="equal">
      <formula>0</formula>
    </cfRule>
  </conditionalFormatting>
  <conditionalFormatting sqref="N11">
    <cfRule type="cellIs" dxfId="99" priority="32" operator="equal">
      <formula>0</formula>
    </cfRule>
  </conditionalFormatting>
  <conditionalFormatting sqref="I14">
    <cfRule type="cellIs" dxfId="98" priority="30" operator="equal">
      <formula>0</formula>
    </cfRule>
  </conditionalFormatting>
  <conditionalFormatting sqref="D14">
    <cfRule type="cellIs" dxfId="97" priority="31" operator="equal">
      <formula>0</formula>
    </cfRule>
  </conditionalFormatting>
  <conditionalFormatting sqref="N14">
    <cfRule type="cellIs" dxfId="96" priority="29" operator="equal">
      <formula>0</formula>
    </cfRule>
  </conditionalFormatting>
  <conditionalFormatting sqref="I20">
    <cfRule type="cellIs" dxfId="95" priority="27" operator="equal">
      <formula>0</formula>
    </cfRule>
  </conditionalFormatting>
  <conditionalFormatting sqref="D20">
    <cfRule type="cellIs" dxfId="94" priority="28" operator="equal">
      <formula>0</formula>
    </cfRule>
  </conditionalFormatting>
  <conditionalFormatting sqref="N20">
    <cfRule type="cellIs" dxfId="93" priority="26" operator="equal">
      <formula>0</formula>
    </cfRule>
  </conditionalFormatting>
  <conditionalFormatting sqref="I23">
    <cfRule type="cellIs" dxfId="92" priority="24" operator="equal">
      <formula>0</formula>
    </cfRule>
  </conditionalFormatting>
  <conditionalFormatting sqref="D23">
    <cfRule type="cellIs" dxfId="91" priority="25" operator="equal">
      <formula>0</formula>
    </cfRule>
  </conditionalFormatting>
  <conditionalFormatting sqref="N23">
    <cfRule type="cellIs" dxfId="90" priority="23" operator="equal">
      <formula>0</formula>
    </cfRule>
  </conditionalFormatting>
  <conditionalFormatting sqref="I33">
    <cfRule type="cellIs" dxfId="89" priority="18" operator="equal">
      <formula>0</formula>
    </cfRule>
  </conditionalFormatting>
  <conditionalFormatting sqref="D30">
    <cfRule type="cellIs" dxfId="88" priority="22" operator="equal">
      <formula>0</formula>
    </cfRule>
  </conditionalFormatting>
  <conditionalFormatting sqref="D33">
    <cfRule type="cellIs" dxfId="87" priority="19" operator="equal">
      <formula>0</formula>
    </cfRule>
  </conditionalFormatting>
  <conditionalFormatting sqref="N33">
    <cfRule type="cellIs" dxfId="86" priority="17" operator="equal">
      <formula>0</formula>
    </cfRule>
  </conditionalFormatting>
  <conditionalFormatting sqref="N30">
    <cfRule type="cellIs" dxfId="85" priority="20" operator="equal">
      <formula>0</formula>
    </cfRule>
  </conditionalFormatting>
  <conditionalFormatting sqref="I36">
    <cfRule type="cellIs" dxfId="84" priority="15" operator="equal">
      <formula>0</formula>
    </cfRule>
  </conditionalFormatting>
  <conditionalFormatting sqref="D36">
    <cfRule type="cellIs" dxfId="83" priority="16" operator="equal">
      <formula>0</formula>
    </cfRule>
  </conditionalFormatting>
  <conditionalFormatting sqref="N36">
    <cfRule type="cellIs" dxfId="82" priority="14" operator="equal">
      <formula>0</formula>
    </cfRule>
  </conditionalFormatting>
  <conditionalFormatting sqref="I42">
    <cfRule type="cellIs" dxfId="81" priority="12" operator="equal">
      <formula>0</formula>
    </cfRule>
  </conditionalFormatting>
  <conditionalFormatting sqref="D42">
    <cfRule type="cellIs" dxfId="80" priority="13" operator="equal">
      <formula>0</formula>
    </cfRule>
  </conditionalFormatting>
  <conditionalFormatting sqref="N42">
    <cfRule type="cellIs" dxfId="79" priority="11" operator="equal">
      <formula>0</formula>
    </cfRule>
  </conditionalFormatting>
  <conditionalFormatting sqref="I45">
    <cfRule type="cellIs" dxfId="78" priority="9" operator="equal">
      <formula>0</formula>
    </cfRule>
  </conditionalFormatting>
  <conditionalFormatting sqref="D45">
    <cfRule type="cellIs" dxfId="77" priority="10" operator="equal">
      <formula>0</formula>
    </cfRule>
  </conditionalFormatting>
  <conditionalFormatting sqref="N45">
    <cfRule type="cellIs" dxfId="76" priority="8" operator="equal">
      <formula>0</formula>
    </cfRule>
  </conditionalFormatting>
  <conditionalFormatting sqref="I30">
    <cfRule type="cellIs" dxfId="75" priority="7" operator="equal">
      <formula>0</formula>
    </cfRule>
  </conditionalFormatting>
  <conditionalFormatting sqref="I17">
    <cfRule type="cellIs" dxfId="74" priority="5" operator="equal">
      <formula>0</formula>
    </cfRule>
  </conditionalFormatting>
  <conditionalFormatting sqref="D17">
    <cfRule type="cellIs" dxfId="73" priority="6" operator="equal">
      <formula>0</formula>
    </cfRule>
  </conditionalFormatting>
  <conditionalFormatting sqref="N17">
    <cfRule type="cellIs" dxfId="72" priority="4" operator="equal">
      <formula>0</formula>
    </cfRule>
  </conditionalFormatting>
  <conditionalFormatting sqref="I39">
    <cfRule type="cellIs" dxfId="71" priority="2" operator="equal">
      <formula>0</formula>
    </cfRule>
  </conditionalFormatting>
  <conditionalFormatting sqref="D39">
    <cfRule type="cellIs" dxfId="70" priority="3" operator="equal">
      <formula>0</formula>
    </cfRule>
  </conditionalFormatting>
  <conditionalFormatting sqref="N39">
    <cfRule type="cellIs" dxfId="69"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T23" sqref="T23"/>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9"/>
      <c r="C2" s="20"/>
      <c r="D2" s="20"/>
      <c r="E2" s="20"/>
      <c r="F2" s="20"/>
      <c r="G2" s="20"/>
      <c r="H2" s="20"/>
      <c r="I2" s="20"/>
      <c r="J2" s="20"/>
      <c r="K2" s="20"/>
      <c r="L2" s="20"/>
      <c r="M2" s="20"/>
      <c r="N2" s="20"/>
      <c r="O2" s="20"/>
      <c r="P2" s="20"/>
      <c r="Q2" s="20"/>
      <c r="R2" s="27"/>
      <c r="S2" s="2"/>
    </row>
    <row r="3" spans="2:19" ht="18">
      <c r="B3" s="666" t="s">
        <v>1730</v>
      </c>
      <c r="C3" s="667"/>
      <c r="D3" s="1206" t="str">
        <f>Prevention!D2</f>
        <v>USAID Tujenge Jamii</v>
      </c>
      <c r="E3" s="1206"/>
      <c r="F3" s="1206"/>
      <c r="G3" s="1206"/>
      <c r="H3" s="721" t="str">
        <f>IFERROR(VLOOKUP(D3,Facilities!$F$2:$G$300,2,FALSE),"")</f>
        <v/>
      </c>
      <c r="I3" s="1207" t="s">
        <v>66</v>
      </c>
      <c r="J3" s="1207"/>
      <c r="K3" s="1207"/>
      <c r="L3" s="143" t="str">
        <f>IFERROR(VLOOKUP(H3,Facilities!$G$2:$I$300,2,FALSE),"")</f>
        <v/>
      </c>
      <c r="M3" s="668"/>
      <c r="N3" s="669" t="s">
        <v>35</v>
      </c>
      <c r="O3" s="669"/>
      <c r="P3" s="669"/>
      <c r="Q3" s="781">
        <f>KP_PREV!A2</f>
        <v>0</v>
      </c>
      <c r="R3" s="1208"/>
      <c r="S3" s="2"/>
    </row>
    <row r="4" spans="2:19" ht="18">
      <c r="B4" s="856" t="s">
        <v>1718</v>
      </c>
      <c r="C4" s="857"/>
      <c r="D4" s="857"/>
      <c r="E4" s="857"/>
      <c r="F4" s="857"/>
      <c r="G4" s="857"/>
      <c r="H4" s="857"/>
      <c r="I4" s="857"/>
      <c r="J4" s="857"/>
      <c r="K4" s="857"/>
      <c r="L4" s="857"/>
      <c r="M4" s="857"/>
      <c r="N4" s="857"/>
      <c r="O4" s="857"/>
      <c r="P4" s="857"/>
      <c r="Q4" s="857"/>
      <c r="R4" s="858"/>
      <c r="S4" s="2"/>
    </row>
    <row r="5" spans="2:19">
      <c r="B5" s="823" t="s">
        <v>0</v>
      </c>
      <c r="C5" s="824"/>
      <c r="D5" s="859" t="s">
        <v>1719</v>
      </c>
      <c r="E5" s="859"/>
      <c r="F5" s="859"/>
      <c r="G5" s="859"/>
      <c r="H5" s="859"/>
      <c r="I5" s="859"/>
      <c r="J5" s="859"/>
      <c r="K5" s="859"/>
      <c r="L5" s="859"/>
      <c r="M5" s="859"/>
      <c r="N5" s="859"/>
      <c r="O5" s="859"/>
      <c r="P5" s="859"/>
      <c r="Q5" s="859"/>
      <c r="R5" s="860"/>
      <c r="S5" s="2"/>
    </row>
    <row r="6" spans="2:19">
      <c r="B6" s="825"/>
      <c r="C6" s="826"/>
      <c r="D6" s="861"/>
      <c r="E6" s="861"/>
      <c r="F6" s="861"/>
      <c r="G6" s="861"/>
      <c r="H6" s="861"/>
      <c r="I6" s="861"/>
      <c r="J6" s="861"/>
      <c r="K6" s="861"/>
      <c r="L6" s="861"/>
      <c r="M6" s="861"/>
      <c r="N6" s="861"/>
      <c r="O6" s="861"/>
      <c r="P6" s="861"/>
      <c r="Q6" s="861"/>
      <c r="R6" s="862"/>
      <c r="S6" s="651"/>
    </row>
    <row r="7" spans="2:19">
      <c r="B7" s="103"/>
      <c r="C7" s="104"/>
      <c r="D7" s="104"/>
      <c r="E7" s="105"/>
      <c r="F7" s="105"/>
      <c r="G7" s="105"/>
      <c r="H7" s="105"/>
      <c r="I7" s="105"/>
      <c r="J7" s="105"/>
      <c r="K7" s="105"/>
      <c r="L7" s="105"/>
      <c r="M7" s="105"/>
      <c r="N7" s="105"/>
      <c r="O7" s="105"/>
      <c r="P7" s="105"/>
      <c r="Q7" s="105"/>
      <c r="R7" s="344"/>
      <c r="S7" s="4"/>
    </row>
    <row r="8" spans="2:19" ht="26.45" customHeight="1">
      <c r="B8" s="625"/>
      <c r="C8" s="91" t="s">
        <v>2</v>
      </c>
      <c r="D8" s="582" t="str">
        <f>IF(SUM(G12,G15,G18,G21,G24)=0,"subtotal",SUM(G12,G15,G18,G21,G24))</f>
        <v>subtotal</v>
      </c>
      <c r="E8" s="3"/>
      <c r="F8" s="3"/>
      <c r="G8" s="3"/>
      <c r="H8" s="3"/>
      <c r="I8" s="3"/>
      <c r="J8" s="3"/>
      <c r="K8" s="3"/>
      <c r="L8" s="3"/>
      <c r="M8" s="3"/>
      <c r="N8" s="3"/>
      <c r="O8" s="3"/>
      <c r="P8" s="3"/>
      <c r="Q8" s="3"/>
      <c r="R8" s="119"/>
      <c r="S8" s="3"/>
    </row>
    <row r="9" spans="2:19">
      <c r="B9" s="345"/>
      <c r="C9" s="633"/>
      <c r="D9" s="346"/>
      <c r="E9" s="114"/>
      <c r="F9" s="114"/>
      <c r="G9" s="114"/>
      <c r="H9" s="114"/>
      <c r="I9" s="114"/>
      <c r="J9" s="114"/>
      <c r="K9" s="114"/>
      <c r="L9" s="114"/>
      <c r="M9" s="114"/>
      <c r="N9" s="114"/>
      <c r="O9" s="114"/>
      <c r="P9" s="114"/>
      <c r="Q9" s="114"/>
      <c r="R9" s="121"/>
      <c r="S9" s="3"/>
    </row>
    <row r="10" spans="2:19" ht="39" customHeight="1">
      <c r="B10" s="850" t="s">
        <v>3</v>
      </c>
      <c r="C10" s="851"/>
      <c r="D10" s="852" t="s">
        <v>1720</v>
      </c>
      <c r="E10" s="852"/>
      <c r="F10" s="852"/>
      <c r="G10" s="852"/>
      <c r="H10" s="852"/>
      <c r="I10" s="852"/>
      <c r="J10" s="852"/>
      <c r="K10" s="852"/>
      <c r="L10" s="852"/>
      <c r="M10" s="852"/>
      <c r="N10" s="852"/>
      <c r="O10" s="852"/>
      <c r="P10" s="852"/>
      <c r="Q10" s="852"/>
      <c r="R10" s="853"/>
      <c r="S10" s="652"/>
    </row>
    <row r="11" spans="2:19" ht="15" customHeight="1">
      <c r="B11" s="19"/>
      <c r="C11" s="20"/>
      <c r="D11" s="20"/>
      <c r="E11" s="632"/>
      <c r="F11" s="632"/>
      <c r="G11" s="632"/>
      <c r="H11" s="632"/>
      <c r="I11" s="632"/>
      <c r="J11" s="632"/>
      <c r="K11" s="632"/>
      <c r="L11" s="632"/>
      <c r="M11" s="632"/>
      <c r="N11" s="632"/>
      <c r="O11" s="632"/>
      <c r="P11" s="632"/>
      <c r="Q11" s="632"/>
      <c r="R11" s="21"/>
      <c r="S11" s="626"/>
    </row>
    <row r="12" spans="2:19" ht="24" customHeight="1">
      <c r="B12" s="819" t="s">
        <v>41</v>
      </c>
      <c r="C12" s="820"/>
      <c r="D12" s="820"/>
      <c r="E12" s="820"/>
      <c r="F12" s="2"/>
      <c r="G12" s="579" cm="1">
        <f t="array" ref="G12">SUMPRODUCT(($H$3=KP_PREV!$E$2:$E$50)*(KP_PREV!$H$2:$H$50))</f>
        <v>0</v>
      </c>
      <c r="H12" s="2"/>
      <c r="I12" s="2"/>
      <c r="J12" s="2"/>
      <c r="K12" s="2"/>
      <c r="L12" s="2"/>
      <c r="M12" s="2"/>
      <c r="N12" s="2"/>
      <c r="O12" s="2"/>
      <c r="P12" s="2"/>
      <c r="Q12" s="2"/>
      <c r="R12" s="22"/>
      <c r="S12" s="2"/>
    </row>
    <row r="13" spans="2:19">
      <c r="B13" s="23"/>
      <c r="C13" s="24"/>
      <c r="D13" s="24"/>
      <c r="E13" s="24"/>
      <c r="F13" s="25"/>
      <c r="G13" s="30"/>
      <c r="H13" s="25"/>
      <c r="I13" s="25"/>
      <c r="J13" s="25"/>
      <c r="K13" s="25"/>
      <c r="L13" s="25"/>
      <c r="M13" s="25"/>
      <c r="N13" s="25"/>
      <c r="O13" s="25"/>
      <c r="P13" s="25"/>
      <c r="Q13" s="25"/>
      <c r="R13" s="26"/>
      <c r="S13" s="2"/>
    </row>
    <row r="14" spans="2:19">
      <c r="B14" s="19"/>
      <c r="C14" s="20"/>
      <c r="D14" s="20"/>
      <c r="E14" s="20"/>
      <c r="F14" s="20"/>
      <c r="G14" s="31"/>
      <c r="H14" s="20"/>
      <c r="I14" s="20"/>
      <c r="J14" s="20"/>
      <c r="K14" s="20"/>
      <c r="L14" s="20"/>
      <c r="M14" s="20"/>
      <c r="N14" s="20"/>
      <c r="O14" s="20"/>
      <c r="P14" s="20"/>
      <c r="Q14" s="20"/>
      <c r="R14" s="27"/>
      <c r="S14" s="2"/>
    </row>
    <row r="15" spans="2:19" ht="24.75" customHeight="1">
      <c r="B15" s="819" t="s">
        <v>42</v>
      </c>
      <c r="C15" s="820"/>
      <c r="D15" s="820"/>
      <c r="E15" s="820"/>
      <c r="F15" s="2"/>
      <c r="G15" s="579" cm="1">
        <f t="array" ref="G15">SUMPRODUCT(($H$3=KP_PREV!$E$2:$E$50)*(KP_PREV!$I$2:$I$50))</f>
        <v>0</v>
      </c>
      <c r="H15" s="2"/>
      <c r="I15" s="2"/>
      <c r="J15" s="2"/>
      <c r="K15" s="2"/>
      <c r="L15" s="2"/>
      <c r="M15" s="2"/>
      <c r="N15" s="2"/>
      <c r="O15" s="2"/>
      <c r="P15" s="2"/>
      <c r="Q15" s="2"/>
      <c r="R15" s="22"/>
      <c r="S15" s="2"/>
    </row>
    <row r="16" spans="2:19">
      <c r="B16" s="23"/>
      <c r="C16" s="24"/>
      <c r="D16" s="24"/>
      <c r="E16" s="24"/>
      <c r="F16" s="25"/>
      <c r="G16" s="30"/>
      <c r="H16" s="25"/>
      <c r="I16" s="25"/>
      <c r="J16" s="25"/>
      <c r="K16" s="25"/>
      <c r="L16" s="25"/>
      <c r="M16" s="25"/>
      <c r="N16" s="25"/>
      <c r="O16" s="25"/>
      <c r="P16" s="25"/>
      <c r="Q16" s="25"/>
      <c r="R16" s="26"/>
      <c r="S16" s="2"/>
    </row>
    <row r="17" spans="2:19">
      <c r="B17" s="19"/>
      <c r="C17" s="20"/>
      <c r="D17" s="20"/>
      <c r="E17" s="20"/>
      <c r="F17" s="20"/>
      <c r="G17" s="31"/>
      <c r="H17" s="20"/>
      <c r="I17" s="20"/>
      <c r="J17" s="20"/>
      <c r="K17" s="20"/>
      <c r="L17" s="20"/>
      <c r="M17" s="20"/>
      <c r="N17" s="20"/>
      <c r="O17" s="20"/>
      <c r="P17" s="20"/>
      <c r="Q17" s="20"/>
      <c r="R17" s="27"/>
      <c r="S17" s="2"/>
    </row>
    <row r="18" spans="2:19" ht="25.5" customHeight="1">
      <c r="B18" s="819" t="s">
        <v>43</v>
      </c>
      <c r="C18" s="820"/>
      <c r="D18" s="820"/>
      <c r="E18" s="820"/>
      <c r="F18" s="2"/>
      <c r="G18" s="579" cm="1">
        <f t="array" ref="G18">SUMPRODUCT(($H$3=KP_PREV!$E$2:$E$50)*(KP_PREV!$J$2:$J$50))</f>
        <v>0</v>
      </c>
      <c r="H18" s="2"/>
      <c r="I18" s="2"/>
      <c r="J18" s="2"/>
      <c r="K18" s="2"/>
      <c r="L18" s="2"/>
      <c r="M18" s="2"/>
      <c r="N18" s="2"/>
      <c r="O18" s="2"/>
      <c r="P18" s="2"/>
      <c r="Q18" s="2"/>
      <c r="R18" s="22"/>
      <c r="S18" s="2"/>
    </row>
    <row r="19" spans="2:19">
      <c r="B19" s="23"/>
      <c r="C19" s="24"/>
      <c r="D19" s="24"/>
      <c r="E19" s="24"/>
      <c r="F19" s="25"/>
      <c r="G19" s="30"/>
      <c r="H19" s="25"/>
      <c r="I19" s="25"/>
      <c r="J19" s="25"/>
      <c r="K19" s="25"/>
      <c r="L19" s="25"/>
      <c r="M19" s="25"/>
      <c r="N19" s="25"/>
      <c r="O19" s="25"/>
      <c r="P19" s="25"/>
      <c r="Q19" s="25"/>
      <c r="R19" s="26"/>
      <c r="S19" s="2"/>
    </row>
    <row r="20" spans="2:19">
      <c r="B20" s="19"/>
      <c r="C20" s="20"/>
      <c r="D20" s="20"/>
      <c r="E20" s="20"/>
      <c r="F20" s="20"/>
      <c r="G20" s="31"/>
      <c r="H20" s="20"/>
      <c r="I20" s="20"/>
      <c r="J20" s="20"/>
      <c r="K20" s="20"/>
      <c r="L20" s="20"/>
      <c r="M20" s="20"/>
      <c r="N20" s="20"/>
      <c r="O20" s="20"/>
      <c r="P20" s="20"/>
      <c r="Q20" s="20"/>
      <c r="R20" s="27"/>
      <c r="S20" s="2"/>
    </row>
    <row r="21" spans="2:19" ht="24" customHeight="1">
      <c r="B21" s="819" t="s">
        <v>44</v>
      </c>
      <c r="C21" s="820"/>
      <c r="D21" s="820"/>
      <c r="E21" s="820"/>
      <c r="F21" s="2"/>
      <c r="G21" s="579" cm="1">
        <f t="array" ref="G21">SUMPRODUCT(($H$3=KP_PREV!$E$2:$E$50)*(KP_PREV!$K$2:$K$50))</f>
        <v>0</v>
      </c>
      <c r="H21" s="2"/>
      <c r="I21" s="2"/>
      <c r="J21" s="2"/>
      <c r="K21" s="2"/>
      <c r="L21" s="2"/>
      <c r="M21" s="2"/>
      <c r="N21" s="2"/>
      <c r="O21" s="2"/>
      <c r="P21" s="2"/>
      <c r="Q21" s="2"/>
      <c r="R21" s="22"/>
      <c r="S21" s="2"/>
    </row>
    <row r="22" spans="2:19">
      <c r="B22" s="23"/>
      <c r="C22" s="24"/>
      <c r="D22" s="24"/>
      <c r="E22" s="24"/>
      <c r="F22" s="25"/>
      <c r="G22" s="30"/>
      <c r="H22" s="25"/>
      <c r="I22" s="25"/>
      <c r="J22" s="25"/>
      <c r="K22" s="25"/>
      <c r="L22" s="25"/>
      <c r="M22" s="25"/>
      <c r="N22" s="25"/>
      <c r="O22" s="25"/>
      <c r="P22" s="25"/>
      <c r="Q22" s="25"/>
      <c r="R22" s="26"/>
      <c r="S22" s="2"/>
    </row>
    <row r="23" spans="2:19">
      <c r="B23" s="19"/>
      <c r="C23" s="20"/>
      <c r="D23" s="20"/>
      <c r="E23" s="20"/>
      <c r="F23" s="20"/>
      <c r="G23" s="31"/>
      <c r="H23" s="20"/>
      <c r="I23" s="20"/>
      <c r="J23" s="20"/>
      <c r="K23" s="20"/>
      <c r="L23" s="20"/>
      <c r="M23" s="20"/>
      <c r="N23" s="20"/>
      <c r="O23" s="20"/>
      <c r="P23" s="20"/>
      <c r="Q23" s="20"/>
      <c r="R23" s="27"/>
      <c r="S23" s="2"/>
    </row>
    <row r="24" spans="2:19" ht="30.75" customHeight="1">
      <c r="B24" s="1201" t="s">
        <v>45</v>
      </c>
      <c r="C24" s="1202"/>
      <c r="D24" s="1202"/>
      <c r="E24" s="1202"/>
      <c r="F24" s="2"/>
      <c r="G24" s="579" cm="1">
        <f t="array" ref="G24">SUMPRODUCT(($H$3=KP_PREV!$E$2:$E$50)*(KP_PREV!$L$2:$L$50))</f>
        <v>0</v>
      </c>
      <c r="H24" s="2"/>
      <c r="I24" s="2"/>
      <c r="J24" s="2"/>
      <c r="K24" s="2"/>
      <c r="L24" s="2"/>
      <c r="M24" s="2"/>
      <c r="N24" s="2"/>
      <c r="O24" s="2"/>
      <c r="P24" s="2"/>
      <c r="Q24" s="2"/>
      <c r="R24" s="22"/>
      <c r="S24" s="2"/>
    </row>
    <row r="25" spans="2:19">
      <c r="B25" s="23"/>
      <c r="C25" s="24"/>
      <c r="D25" s="24"/>
      <c r="E25" s="24"/>
      <c r="F25" s="25"/>
      <c r="G25" s="32"/>
      <c r="H25" s="25"/>
      <c r="I25" s="25"/>
      <c r="J25" s="25"/>
      <c r="K25" s="25"/>
      <c r="L25" s="25"/>
      <c r="M25" s="25"/>
      <c r="N25" s="25"/>
      <c r="O25" s="25"/>
      <c r="P25" s="25"/>
      <c r="Q25" s="25"/>
      <c r="R25" s="26"/>
      <c r="S25" s="2"/>
    </row>
    <row r="26" spans="2:19" ht="25.5" customHeight="1">
      <c r="B26" s="653" t="s">
        <v>3</v>
      </c>
      <c r="C26" s="383"/>
      <c r="D26" s="926" t="s">
        <v>1694</v>
      </c>
      <c r="E26" s="1203"/>
      <c r="F26" s="1203"/>
      <c r="G26" s="1203"/>
      <c r="H26" s="1203"/>
      <c r="I26" s="1203"/>
      <c r="J26" s="1203"/>
      <c r="K26" s="1203"/>
      <c r="L26" s="1203"/>
      <c r="M26" s="1203"/>
      <c r="N26" s="1203"/>
      <c r="O26" s="1203"/>
      <c r="P26" s="1203"/>
      <c r="Q26" s="1203"/>
      <c r="R26" s="1204"/>
      <c r="S26" s="626"/>
    </row>
    <row r="27" spans="2:19" ht="39.75" customHeight="1">
      <c r="B27" s="647"/>
      <c r="C27" s="97"/>
      <c r="D27" s="45"/>
      <c r="E27" s="45"/>
      <c r="F27" s="655" t="s">
        <v>41</v>
      </c>
      <c r="G27" s="655"/>
      <c r="H27" s="655" t="s">
        <v>42</v>
      </c>
      <c r="I27" s="646"/>
      <c r="J27" s="80" t="s">
        <v>43</v>
      </c>
      <c r="K27" s="646"/>
      <c r="L27" s="655" t="s">
        <v>44</v>
      </c>
      <c r="M27" s="655"/>
      <c r="N27" s="1205" t="s">
        <v>1721</v>
      </c>
      <c r="O27" s="1205"/>
      <c r="P27" s="1205"/>
      <c r="Q27" s="46" t="s">
        <v>1722</v>
      </c>
      <c r="R27" s="654"/>
      <c r="S27" s="3"/>
    </row>
    <row r="28" spans="2:19" ht="12.75" customHeight="1">
      <c r="B28" s="49"/>
      <c r="C28" s="50"/>
      <c r="D28" s="50"/>
      <c r="E28" s="50"/>
      <c r="F28" s="649"/>
      <c r="G28" s="649"/>
      <c r="H28" s="649"/>
      <c r="I28" s="644"/>
      <c r="J28" s="63"/>
      <c r="K28" s="644"/>
      <c r="L28" s="649"/>
      <c r="M28" s="649"/>
      <c r="N28" s="650"/>
      <c r="O28" s="650"/>
      <c r="P28" s="650"/>
      <c r="Q28" s="644"/>
      <c r="R28" s="51"/>
      <c r="S28" s="3"/>
    </row>
    <row r="29" spans="2:19" ht="24" customHeight="1">
      <c r="B29" s="642"/>
      <c r="C29" s="561"/>
      <c r="D29" s="656" t="s">
        <v>1723</v>
      </c>
      <c r="E29" s="9"/>
      <c r="F29" s="648" cm="1">
        <f t="array" ref="F29">SUMPRODUCT(($H$3=KP_PREV!$E$2:$E$50)*(KP_PREV!$M$2:$M$50))</f>
        <v>0</v>
      </c>
      <c r="G29" s="3"/>
      <c r="H29" s="648" cm="1">
        <f t="array" ref="H29">SUMPRODUCT(($H$3=KP_PREV!$E$2:$E$50)*(KP_PREV!$N$2:$N$50))</f>
        <v>0</v>
      </c>
      <c r="I29" s="561"/>
      <c r="J29" s="648" cm="1">
        <f t="array" ref="J29">SUMPRODUCT(($H$3=KP_PREV!$E$2:$E$50)*(KP_PREV!$O$2:$O$50))</f>
        <v>0</v>
      </c>
      <c r="K29" s="3"/>
      <c r="L29" s="648" cm="1">
        <f t="array" ref="L29">SUMPRODUCT(($H$3=KP_PREV!$E$2:$E$50)*(KP_PREV!$P$2:$P$50))</f>
        <v>0</v>
      </c>
      <c r="M29" s="3"/>
      <c r="N29" s="648" cm="1">
        <f t="array" ref="N29">SUMPRODUCT(($H$3=KP_PREV!$E$2:$E$50)*(KP_PREV!$Q$2:$Q$50))</f>
        <v>0</v>
      </c>
      <c r="O29" s="3"/>
      <c r="P29" s="3"/>
      <c r="Q29" s="648" t="str">
        <f>IF(SUM(F29,H29,J29,L29,N29)=0,"subtotal",SUM(F29,H29,J29,L29,N29))</f>
        <v>subtotal</v>
      </c>
      <c r="R29" s="654"/>
      <c r="S29" s="3"/>
    </row>
    <row r="30" spans="2:19">
      <c r="B30" s="54"/>
      <c r="C30" s="55"/>
      <c r="D30" s="55"/>
      <c r="E30" s="55"/>
      <c r="F30" s="55"/>
      <c r="G30" s="45"/>
      <c r="H30" s="55"/>
      <c r="I30" s="646"/>
      <c r="J30" s="55"/>
      <c r="K30" s="45"/>
      <c r="L30" s="55"/>
      <c r="M30" s="45"/>
      <c r="N30" s="55"/>
      <c r="O30" s="55"/>
      <c r="P30" s="55"/>
      <c r="Q30" s="45"/>
      <c r="R30" s="46"/>
      <c r="S30" s="3"/>
    </row>
    <row r="31" spans="2:19">
      <c r="B31" s="643"/>
      <c r="C31" s="50"/>
      <c r="D31" s="50"/>
      <c r="E31" s="50"/>
      <c r="F31" s="50"/>
      <c r="G31" s="50"/>
      <c r="H31" s="50"/>
      <c r="I31" s="644"/>
      <c r="J31" s="50"/>
      <c r="K31" s="50"/>
      <c r="L31" s="50"/>
      <c r="M31" s="50"/>
      <c r="N31" s="50"/>
      <c r="O31" s="50"/>
      <c r="P31" s="50"/>
      <c r="Q31" s="50"/>
      <c r="R31" s="51"/>
      <c r="S31" s="3"/>
    </row>
    <row r="32" spans="2:19" ht="22.5" customHeight="1">
      <c r="B32" s="1197" t="s">
        <v>1724</v>
      </c>
      <c r="C32" s="1198"/>
      <c r="D32" s="1198"/>
      <c r="E32" s="9"/>
      <c r="F32" s="648" cm="1">
        <f t="array" ref="F32">SUMPRODUCT(($H$3=KP_PREV!$E$2:$E$50)*(KP_PREV!$S$2:$S$50))</f>
        <v>0</v>
      </c>
      <c r="G32" s="3"/>
      <c r="H32" s="648" cm="1">
        <f t="array" ref="H32">SUMPRODUCT(($H$3=KP_PREV!$E$2:$E$50)*(KP_PREV!$T$2:$T$50))</f>
        <v>0</v>
      </c>
      <c r="I32" s="561"/>
      <c r="J32" s="648" cm="1">
        <f t="array" ref="J32">SUMPRODUCT(($H$3=KP_PREV!$E$2:$E$50)*(KP_PREV!$U$2:$U$50))</f>
        <v>0</v>
      </c>
      <c r="K32" s="3"/>
      <c r="L32" s="648" cm="1">
        <f t="array" ref="L32">SUMPRODUCT(($H$3=KP_PREV!$E$2:$E$50)*(KP_PREV!$V$2:$V$50))</f>
        <v>0</v>
      </c>
      <c r="M32" s="3"/>
      <c r="N32" s="648" cm="1">
        <f t="array" ref="N32">SUMPRODUCT(($H$3=KP_PREV!$E$2:$E$50)*(KP_PREV!$W$2:$W$50))</f>
        <v>0</v>
      </c>
      <c r="O32" s="3"/>
      <c r="P32" s="3"/>
      <c r="Q32" s="648" t="str">
        <f>IF(SUM(F32,H32,J32,L32,N32)=0,"subtotal",SUM(F32,H32,J32,L32,N32))</f>
        <v>subtotal</v>
      </c>
      <c r="R32" s="654"/>
      <c r="S32" s="3"/>
    </row>
    <row r="33" spans="2:19">
      <c r="B33" s="54"/>
      <c r="C33" s="55"/>
      <c r="D33" s="55"/>
      <c r="E33" s="55"/>
      <c r="F33" s="55"/>
      <c r="G33" s="45"/>
      <c r="H33" s="55"/>
      <c r="I33" s="646"/>
      <c r="J33" s="55"/>
      <c r="K33" s="45"/>
      <c r="L33" s="55"/>
      <c r="M33" s="45"/>
      <c r="N33" s="55"/>
      <c r="O33" s="55"/>
      <c r="P33" s="55"/>
      <c r="Q33" s="45"/>
      <c r="R33" s="46"/>
      <c r="S33" s="3"/>
    </row>
    <row r="34" spans="2:19">
      <c r="B34" s="643"/>
      <c r="C34" s="50"/>
      <c r="D34" s="50"/>
      <c r="E34" s="50"/>
      <c r="F34" s="50"/>
      <c r="G34" s="50"/>
      <c r="H34" s="50"/>
      <c r="I34" s="644"/>
      <c r="J34" s="50"/>
      <c r="K34" s="50"/>
      <c r="L34" s="50"/>
      <c r="M34" s="50"/>
      <c r="N34" s="50"/>
      <c r="O34" s="50"/>
      <c r="P34" s="50"/>
      <c r="Q34" s="50"/>
      <c r="R34" s="51"/>
      <c r="S34" s="3"/>
    </row>
    <row r="35" spans="2:19" ht="27" customHeight="1">
      <c r="B35" s="1199" t="s">
        <v>1725</v>
      </c>
      <c r="C35" s="1200"/>
      <c r="D35" s="1200"/>
      <c r="E35" s="9"/>
      <c r="F35" s="648" cm="1">
        <f t="array" ref="F35">SUMPRODUCT(($H$3=KP_PREV!$E$2:$E$50)*(KP_PREV!$Y$2:$Y$50))</f>
        <v>0</v>
      </c>
      <c r="G35" s="3"/>
      <c r="H35" s="648" cm="1">
        <f t="array" ref="H35">SUMPRODUCT(($H$3=KP_PREV!$E$2:$E$50)*(KP_PREV!$Z$2:$Z$50))</f>
        <v>0</v>
      </c>
      <c r="I35" s="561"/>
      <c r="J35" s="648" cm="1">
        <f t="array" ref="J35">SUMPRODUCT(($H$3=KP_PREV!$E$2:$E$50)*(KP_PREV!$AA$2:$AA$50))</f>
        <v>0</v>
      </c>
      <c r="K35" s="3"/>
      <c r="L35" s="648" cm="1">
        <f t="array" ref="L35">SUMPRODUCT(($H$3=KP_PREV!$E$2:$E$50)*(KP_PREV!$AB$2:$AB$50))</f>
        <v>0</v>
      </c>
      <c r="M35" s="3"/>
      <c r="N35" s="648" cm="1">
        <f t="array" ref="N35">SUMPRODUCT(($H$3=KP_PREV!$E$2:$E$50)*(KP_PREV!$AC$2:$AC$50))</f>
        <v>0</v>
      </c>
      <c r="O35" s="3"/>
      <c r="P35" s="3"/>
      <c r="Q35" s="648" t="str">
        <f>IF(SUM(F35,H35,J35,L35,N35)=0,"subtotal",SUM(F35,H35,J35,L35,N35))</f>
        <v>subtotal</v>
      </c>
      <c r="R35" s="654"/>
      <c r="S35" s="3"/>
    </row>
    <row r="36" spans="2:19">
      <c r="B36" s="645"/>
      <c r="C36" s="55"/>
      <c r="D36" s="55"/>
      <c r="E36" s="55"/>
      <c r="F36" s="55"/>
      <c r="G36" s="45"/>
      <c r="H36" s="55"/>
      <c r="I36" s="646"/>
      <c r="J36" s="55"/>
      <c r="K36" s="45"/>
      <c r="L36" s="55"/>
      <c r="M36" s="45"/>
      <c r="N36" s="55"/>
      <c r="O36" s="55"/>
      <c r="P36" s="55"/>
      <c r="Q36" s="45"/>
      <c r="R36" s="46"/>
      <c r="S36" s="3"/>
    </row>
    <row r="38" spans="2:19" ht="19.899999999999999" customHeight="1">
      <c r="B38" s="1182" t="str">
        <f>CONCATENATE(L3,": GEND_GBV")</f>
        <v>: GEND_GBV</v>
      </c>
      <c r="C38" s="1183"/>
      <c r="D38" s="1183"/>
      <c r="E38" s="1183"/>
      <c r="F38" s="1183"/>
      <c r="G38" s="1183"/>
      <c r="H38" s="1183"/>
      <c r="I38" s="1183"/>
      <c r="J38" s="1183"/>
      <c r="K38" s="1183"/>
      <c r="L38" s="1183"/>
      <c r="M38" s="1183"/>
      <c r="N38" s="1183"/>
      <c r="O38" s="1183"/>
      <c r="P38" s="1183"/>
      <c r="Q38" s="1183"/>
      <c r="R38" s="1184"/>
    </row>
    <row r="39" spans="2:19" ht="14.45" customHeight="1">
      <c r="B39" s="1179" t="s">
        <v>0</v>
      </c>
      <c r="C39" s="824"/>
      <c r="D39" s="1145" t="s">
        <v>56</v>
      </c>
      <c r="E39" s="1146"/>
      <c r="F39" s="1146"/>
      <c r="G39" s="1146"/>
      <c r="H39" s="1146"/>
      <c r="I39" s="1146"/>
      <c r="J39" s="1146"/>
      <c r="K39" s="1146"/>
      <c r="L39" s="1146"/>
      <c r="M39" s="1146"/>
      <c r="N39" s="1146"/>
      <c r="O39" s="1146"/>
      <c r="P39" s="1146"/>
      <c r="Q39" s="644"/>
      <c r="R39" s="658"/>
    </row>
    <row r="40" spans="2:19">
      <c r="B40" s="928"/>
      <c r="C40" s="1013"/>
      <c r="D40" s="1148"/>
      <c r="E40" s="1149"/>
      <c r="F40" s="1149"/>
      <c r="G40" s="1149"/>
      <c r="H40" s="1149"/>
      <c r="I40" s="1149"/>
      <c r="J40" s="1149"/>
      <c r="K40" s="1149"/>
      <c r="L40" s="1149"/>
      <c r="M40" s="1149"/>
      <c r="N40" s="1149"/>
      <c r="O40" s="1149"/>
      <c r="P40" s="1149"/>
      <c r="Q40" s="646"/>
      <c r="R40" s="659"/>
    </row>
    <row r="41" spans="2:19" ht="8.25" customHeight="1">
      <c r="B41" s="77"/>
      <c r="C41" s="78"/>
      <c r="D41" s="78"/>
      <c r="E41" s="306"/>
      <c r="F41" s="306"/>
      <c r="G41" s="306"/>
      <c r="H41" s="306"/>
      <c r="I41" s="306"/>
      <c r="J41" s="306"/>
      <c r="K41" s="306"/>
      <c r="L41" s="306"/>
      <c r="M41" s="306"/>
      <c r="N41" s="306"/>
      <c r="O41" s="306"/>
      <c r="P41" s="644"/>
      <c r="Q41" s="644"/>
      <c r="R41" s="658"/>
    </row>
    <row r="42" spans="2:19" ht="22.5" customHeight="1">
      <c r="B42" s="642"/>
      <c r="C42" s="1189" t="s">
        <v>2</v>
      </c>
      <c r="D42" s="1190"/>
      <c r="E42" s="582" t="str">
        <f>IF(SUM(E49,E46)=0,"subtotal",SUM(E46,E49))</f>
        <v>subtotal</v>
      </c>
      <c r="F42" s="1"/>
      <c r="G42" s="1"/>
      <c r="H42" s="1"/>
      <c r="I42" s="1"/>
      <c r="J42" s="1"/>
      <c r="K42" s="1"/>
      <c r="L42" s="1"/>
      <c r="M42" s="1"/>
      <c r="N42" s="1"/>
      <c r="O42" s="1"/>
      <c r="R42" s="654"/>
    </row>
    <row r="43" spans="2:19" ht="7.35" customHeight="1">
      <c r="B43" s="708"/>
      <c r="C43" s="32"/>
      <c r="D43" s="657"/>
      <c r="E43" s="25"/>
      <c r="F43" s="25"/>
      <c r="G43" s="25"/>
      <c r="H43" s="25"/>
      <c r="I43" s="25"/>
      <c r="J43" s="25"/>
      <c r="K43" s="25"/>
      <c r="L43" s="25"/>
      <c r="M43" s="25"/>
      <c r="N43" s="25"/>
      <c r="O43" s="25"/>
      <c r="P43" s="646"/>
      <c r="Q43" s="646"/>
      <c r="R43" s="659"/>
    </row>
    <row r="44" spans="2:19" ht="36" customHeight="1">
      <c r="B44" s="1179" t="s">
        <v>0</v>
      </c>
      <c r="C44" s="824"/>
      <c r="D44" s="969" t="s">
        <v>57</v>
      </c>
      <c r="E44" s="970"/>
      <c r="F44" s="970"/>
      <c r="G44" s="970"/>
      <c r="H44" s="970"/>
      <c r="I44" s="970"/>
      <c r="J44" s="970"/>
      <c r="K44" s="970"/>
      <c r="L44" s="970"/>
      <c r="M44" s="970"/>
      <c r="N44" s="970"/>
      <c r="O44" s="970"/>
      <c r="P44" s="970"/>
      <c r="Q44" s="970"/>
      <c r="R44" s="1185"/>
    </row>
    <row r="45" spans="2:19" ht="9" customHeight="1">
      <c r="B45" s="928"/>
      <c r="C45" s="1013"/>
      <c r="D45" s="20"/>
      <c r="E45" s="20"/>
      <c r="F45" s="20"/>
      <c r="G45" s="20"/>
      <c r="H45" s="20"/>
      <c r="I45" s="20"/>
      <c r="J45" s="20"/>
      <c r="K45" s="20"/>
      <c r="L45" s="20"/>
      <c r="M45" s="20"/>
      <c r="N45" s="20"/>
      <c r="O45" s="20"/>
      <c r="P45" s="20"/>
      <c r="Q45" s="20"/>
      <c r="R45" s="27"/>
    </row>
    <row r="46" spans="2:19" ht="25.5" customHeight="1">
      <c r="B46" s="1191" t="s">
        <v>58</v>
      </c>
      <c r="C46" s="1192"/>
      <c r="D46" s="1192"/>
      <c r="E46" s="582" t="str">
        <f>IF(SUM(D54:N54,D57:N57)=0,"subtotal",SUM(D54:N54,D57:N57))</f>
        <v>subtotal</v>
      </c>
      <c r="F46" s="1"/>
      <c r="G46" s="1"/>
      <c r="H46" s="1"/>
      <c r="I46" s="1"/>
      <c r="J46" s="1"/>
      <c r="K46" s="1"/>
      <c r="L46" s="1"/>
      <c r="M46" s="1"/>
      <c r="N46" s="1"/>
      <c r="O46" s="1"/>
      <c r="P46" s="1"/>
      <c r="Q46" s="1"/>
      <c r="R46" s="22"/>
    </row>
    <row r="47" spans="2:19" ht="12" customHeight="1">
      <c r="B47" s="292"/>
      <c r="C47" s="709"/>
      <c r="D47" s="709"/>
      <c r="E47" s="709"/>
      <c r="F47" s="25"/>
      <c r="G47" s="25"/>
      <c r="H47" s="25"/>
      <c r="I47" s="25"/>
      <c r="J47" s="25"/>
      <c r="K47" s="25"/>
      <c r="L47" s="25"/>
      <c r="M47" s="25"/>
      <c r="N47" s="25"/>
      <c r="O47" s="25"/>
      <c r="P47" s="25"/>
      <c r="Q47" s="25"/>
      <c r="R47" s="26"/>
    </row>
    <row r="48" spans="2:19" ht="15" customHeight="1">
      <c r="B48" s="19"/>
      <c r="C48" s="20"/>
      <c r="D48" s="20"/>
      <c r="E48" s="20"/>
      <c r="F48" s="20"/>
      <c r="G48" s="20"/>
      <c r="H48" s="20"/>
      <c r="I48" s="20"/>
      <c r="J48" s="20"/>
      <c r="K48" s="20"/>
      <c r="L48" s="20"/>
      <c r="M48" s="20"/>
      <c r="N48" s="20"/>
      <c r="O48" s="20"/>
      <c r="P48" s="20"/>
      <c r="Q48" s="20"/>
      <c r="R48" s="658"/>
    </row>
    <row r="49" spans="2:18" ht="27" customHeight="1">
      <c r="B49" s="1193" t="s">
        <v>59</v>
      </c>
      <c r="C49" s="1194"/>
      <c r="D49" s="1194"/>
      <c r="E49" s="582" t="str">
        <f>IF(SUM(D61:N61,D64:N64)=0,"subtotal",SUM(D61:N61,D64:N64))</f>
        <v>subtotal</v>
      </c>
      <c r="F49" s="1"/>
      <c r="G49" s="1"/>
      <c r="H49" s="1"/>
      <c r="I49" s="1"/>
      <c r="J49" s="1"/>
      <c r="K49" s="1"/>
      <c r="L49" s="1"/>
      <c r="M49" s="1"/>
      <c r="N49" s="1"/>
      <c r="O49" s="1"/>
      <c r="P49" s="1"/>
      <c r="Q49" s="1"/>
      <c r="R49" s="654"/>
    </row>
    <row r="50" spans="2:18" ht="12.75" customHeight="1">
      <c r="B50" s="710"/>
      <c r="C50" s="711"/>
      <c r="D50" s="25"/>
      <c r="E50" s="25"/>
      <c r="F50" s="25"/>
      <c r="G50" s="25"/>
      <c r="H50" s="25"/>
      <c r="I50" s="25"/>
      <c r="J50" s="25"/>
      <c r="K50" s="25"/>
      <c r="L50" s="25"/>
      <c r="M50" s="25"/>
      <c r="N50" s="25"/>
      <c r="O50" s="25"/>
      <c r="P50" s="25"/>
      <c r="Q50" s="25"/>
      <c r="R50" s="659"/>
    </row>
    <row r="51" spans="2:18" ht="25.5" customHeight="1">
      <c r="B51" s="1159" t="s">
        <v>3</v>
      </c>
      <c r="C51" s="1180"/>
      <c r="D51" s="1000" t="s">
        <v>60</v>
      </c>
      <c r="E51" s="1000"/>
      <c r="F51" s="1000"/>
      <c r="G51" s="1000"/>
      <c r="H51" s="1000"/>
      <c r="I51" s="1000"/>
      <c r="J51" s="1000"/>
      <c r="K51" s="1000"/>
      <c r="L51" s="1000"/>
      <c r="M51" s="1000"/>
      <c r="N51" s="1000"/>
      <c r="O51" s="1000"/>
      <c r="P51" s="1000"/>
      <c r="Q51" s="1000"/>
      <c r="R51" s="1186"/>
    </row>
    <row r="52" spans="2:18">
      <c r="B52" s="1195" t="s">
        <v>58</v>
      </c>
      <c r="C52" s="1196"/>
      <c r="D52" s="1196"/>
      <c r="E52" s="661"/>
      <c r="F52" s="661"/>
      <c r="G52" s="661"/>
      <c r="H52" s="661"/>
      <c r="I52" s="661"/>
      <c r="J52" s="661"/>
      <c r="K52" s="661"/>
      <c r="L52" s="661"/>
      <c r="M52" s="661"/>
      <c r="N52" s="661"/>
      <c r="O52" s="661"/>
      <c r="P52" s="661"/>
      <c r="Q52" s="661"/>
      <c r="R52" s="662"/>
    </row>
    <row r="53" spans="2:18" ht="24">
      <c r="B53" s="39"/>
      <c r="C53" s="1"/>
      <c r="D53" s="712" t="s">
        <v>5</v>
      </c>
      <c r="E53" s="712" t="s">
        <v>63</v>
      </c>
      <c r="F53" s="697" t="s">
        <v>24</v>
      </c>
      <c r="G53" s="697" t="s">
        <v>25</v>
      </c>
      <c r="H53" s="697" t="s">
        <v>26</v>
      </c>
      <c r="I53" s="697" t="s">
        <v>27</v>
      </c>
      <c r="J53" s="697" t="s">
        <v>28</v>
      </c>
      <c r="K53" s="697" t="s">
        <v>29</v>
      </c>
      <c r="L53" s="697" t="s">
        <v>30</v>
      </c>
      <c r="M53" s="697" t="s">
        <v>31</v>
      </c>
      <c r="N53" s="697" t="s">
        <v>32</v>
      </c>
      <c r="O53" s="1"/>
      <c r="P53" s="1"/>
      <c r="Q53" s="1"/>
      <c r="R53" s="22"/>
    </row>
    <row r="54" spans="2:18" ht="27.75" customHeight="1">
      <c r="B54" s="39"/>
      <c r="C54" s="59" t="s">
        <v>37</v>
      </c>
      <c r="D54" s="579" cm="1">
        <f t="array" ref="D54">SUMPRODUCT(($H$3=KP_GEND_GBV!$E$2:$E$45)*(KP_GEND_GBV!J$2:J$45))</f>
        <v>0</v>
      </c>
      <c r="E54" s="579" cm="1">
        <f t="array" ref="E54">SUMPRODUCT(($H$3=KP_GEND_GBV!$E$2:$E$45)*(KP_GEND_GBV!K$2:K$45))</f>
        <v>0</v>
      </c>
      <c r="F54" s="579" cm="1">
        <f t="array" ref="F54">SUMPRODUCT(($H$3=KP_GEND_GBV!$E$2:$E$45)*(KP_GEND_GBV!L$2:L$45))</f>
        <v>0</v>
      </c>
      <c r="G54" s="579" cm="1">
        <f t="array" ref="G54">SUMPRODUCT(($H$3=KP_GEND_GBV!$E$2:$E$45)*(KP_GEND_GBV!M$2:M$45))</f>
        <v>0</v>
      </c>
      <c r="H54" s="579" cm="1">
        <f t="array" ref="H54">SUMPRODUCT(($H$3=KP_GEND_GBV!$E$2:$E$45)*(KP_GEND_GBV!N$2:N$45))</f>
        <v>0</v>
      </c>
      <c r="I54" s="579" cm="1">
        <f t="array" ref="I54">SUMPRODUCT(($H$3=KP_GEND_GBV!$E$2:$E$45)*(KP_GEND_GBV!O$2:O$45))</f>
        <v>0</v>
      </c>
      <c r="J54" s="579" cm="1">
        <f t="array" ref="J54">SUMPRODUCT(($H$3=KP_GEND_GBV!$E$2:$E$45)*(KP_GEND_GBV!P$2:P$45))</f>
        <v>0</v>
      </c>
      <c r="K54" s="579" cm="1">
        <f t="array" ref="K54">SUMPRODUCT(($H$3=KP_GEND_GBV!$E$2:$E$45)*(KP_GEND_GBV!Q$2:Q$45))</f>
        <v>0</v>
      </c>
      <c r="L54" s="579" cm="1">
        <f t="array" ref="L54">SUMPRODUCT(($H$3=KP_GEND_GBV!$E$2:$E$45)*(KP_GEND_GBV!R$2:R$45))</f>
        <v>0</v>
      </c>
      <c r="M54" s="579" cm="1">
        <f t="array" ref="M54">SUMPRODUCT(($H$3=KP_GEND_GBV!$E$2:$E$45)*(KP_GEND_GBV!S$2:S$45))</f>
        <v>0</v>
      </c>
      <c r="N54" s="579" cm="1">
        <f t="array" ref="N54">SUMPRODUCT(($H$3=KP_GEND_GBV!$E$2:$E$45)*(KP_GEND_GBV!T$2:T$45))</f>
        <v>0</v>
      </c>
      <c r="O54" s="1"/>
      <c r="P54" s="1"/>
      <c r="Q54" s="1"/>
      <c r="R54" s="22"/>
    </row>
    <row r="55" spans="2:18">
      <c r="B55" s="29"/>
      <c r="C55" s="25"/>
      <c r="D55" s="25"/>
      <c r="E55" s="25"/>
      <c r="F55" s="25"/>
      <c r="G55" s="25"/>
      <c r="H55" s="25"/>
      <c r="I55" s="25"/>
      <c r="J55" s="25"/>
      <c r="K55" s="25"/>
      <c r="L55" s="25"/>
      <c r="M55" s="25"/>
      <c r="N55" s="25"/>
      <c r="O55" s="25"/>
      <c r="P55" s="25"/>
      <c r="Q55" s="25"/>
      <c r="R55" s="26"/>
    </row>
    <row r="56" spans="2:18" ht="24">
      <c r="B56" s="19"/>
      <c r="C56" s="20"/>
      <c r="D56" s="137" t="s">
        <v>5</v>
      </c>
      <c r="E56" s="137" t="s">
        <v>63</v>
      </c>
      <c r="F56" s="31" t="s">
        <v>24</v>
      </c>
      <c r="G56" s="31" t="s">
        <v>25</v>
      </c>
      <c r="H56" s="31" t="s">
        <v>26</v>
      </c>
      <c r="I56" s="31" t="s">
        <v>27</v>
      </c>
      <c r="J56" s="31" t="s">
        <v>28</v>
      </c>
      <c r="K56" s="31" t="s">
        <v>29</v>
      </c>
      <c r="L56" s="31" t="s">
        <v>30</v>
      </c>
      <c r="M56" s="31" t="s">
        <v>31</v>
      </c>
      <c r="N56" s="697" t="s">
        <v>32</v>
      </c>
      <c r="O56" s="1"/>
      <c r="P56" s="1"/>
      <c r="Q56" s="1"/>
      <c r="R56" s="654"/>
    </row>
    <row r="57" spans="2:18" ht="26.25" customHeight="1">
      <c r="B57" s="39"/>
      <c r="C57" s="59" t="s">
        <v>39</v>
      </c>
      <c r="D57" s="579" cm="1">
        <f t="array" ref="D57">SUMPRODUCT(($H$3=KP_GEND_GBV!$E$2:$E$45)*(KP_GEND_GBV!U$2:U$45))</f>
        <v>0</v>
      </c>
      <c r="E57" s="579" cm="1">
        <f t="array" ref="E57">SUMPRODUCT(($H$3=KP_GEND_GBV!$E$2:$E$45)*(KP_GEND_GBV!V$2:V$45))</f>
        <v>0</v>
      </c>
      <c r="F57" s="579" cm="1">
        <f t="array" ref="F57">SUMPRODUCT(($H$3=KP_GEND_GBV!$E$2:$E$45)*(KP_GEND_GBV!W$2:W$45))</f>
        <v>0</v>
      </c>
      <c r="G57" s="579" cm="1">
        <f t="array" ref="G57">SUMPRODUCT(($H$3=KP_GEND_GBV!$E$2:$E$45)*(KP_GEND_GBV!X$2:X$45))</f>
        <v>0</v>
      </c>
      <c r="H57" s="579" cm="1">
        <f t="array" ref="H57">SUMPRODUCT(($H$3=KP_GEND_GBV!$E$2:$E$45)*(KP_GEND_GBV!Y$2:Y$45))</f>
        <v>0</v>
      </c>
      <c r="I57" s="579" cm="1">
        <f t="array" ref="I57">SUMPRODUCT(($H$3=KP_GEND_GBV!$E$2:$E$45)*(KP_GEND_GBV!Z$2:Z$45))</f>
        <v>0</v>
      </c>
      <c r="J57" s="579" cm="1">
        <f t="array" ref="J57">SUMPRODUCT(($H$3=KP_GEND_GBV!$E$2:$E$45)*(KP_GEND_GBV!AA$2:AA$45))</f>
        <v>0</v>
      </c>
      <c r="K57" s="579" cm="1">
        <f t="array" ref="K57">SUMPRODUCT(($H$3=KP_GEND_GBV!$E$2:$E$45)*(KP_GEND_GBV!AB$2:AB$45))</f>
        <v>0</v>
      </c>
      <c r="L57" s="579" cm="1">
        <f t="array" ref="L57">SUMPRODUCT(($H$3=KP_GEND_GBV!$E$2:$E$45)*(KP_GEND_GBV!AC$2:AC$45))</f>
        <v>0</v>
      </c>
      <c r="M57" s="579" cm="1">
        <f t="array" ref="M57">SUMPRODUCT(($H$3=KP_GEND_GBV!$E$2:$E$45)*(KP_GEND_GBV!AD$2:AD$45))</f>
        <v>0</v>
      </c>
      <c r="N57" s="579" cm="1">
        <f t="array" ref="N57">SUMPRODUCT(($H$3=KP_GEND_GBV!$E$2:$E$45)*(KP_GEND_GBV!AE$2:AE$45))</f>
        <v>0</v>
      </c>
      <c r="O57" s="1"/>
      <c r="P57" s="1"/>
      <c r="Q57" s="1"/>
      <c r="R57" s="654"/>
    </row>
    <row r="58" spans="2:18">
      <c r="B58" s="29"/>
      <c r="C58" s="25"/>
      <c r="D58" s="25"/>
      <c r="E58" s="25"/>
      <c r="F58" s="25"/>
      <c r="G58" s="25"/>
      <c r="H58" s="25"/>
      <c r="I58" s="25"/>
      <c r="J58" s="25"/>
      <c r="K58" s="25"/>
      <c r="L58" s="25"/>
      <c r="M58" s="25"/>
      <c r="N58" s="25"/>
      <c r="O58" s="25"/>
      <c r="P58" s="25"/>
      <c r="Q58" s="25"/>
      <c r="R58" s="659"/>
    </row>
    <row r="59" spans="2:18" ht="27" customHeight="1">
      <c r="B59" s="663" t="s">
        <v>1935</v>
      </c>
      <c r="C59" s="664"/>
      <c r="D59" s="664"/>
      <c r="E59" s="225"/>
      <c r="F59" s="225"/>
      <c r="G59" s="225"/>
      <c r="H59" s="225"/>
      <c r="I59" s="225"/>
      <c r="J59" s="225"/>
      <c r="K59" s="225"/>
      <c r="L59" s="225"/>
      <c r="M59" s="225"/>
      <c r="N59" s="225"/>
      <c r="O59" s="225"/>
      <c r="P59" s="225"/>
      <c r="Q59" s="225"/>
      <c r="R59" s="378"/>
    </row>
    <row r="60" spans="2:18" ht="25.5">
      <c r="B60" s="39"/>
      <c r="C60" s="1"/>
      <c r="D60" s="713" t="s">
        <v>5</v>
      </c>
      <c r="E60" s="713" t="s">
        <v>63</v>
      </c>
      <c r="F60" s="697" t="s">
        <v>24</v>
      </c>
      <c r="G60" s="697" t="s">
        <v>25</v>
      </c>
      <c r="H60" s="697" t="s">
        <v>26</v>
      </c>
      <c r="I60" s="697" t="s">
        <v>27</v>
      </c>
      <c r="J60" s="697" t="s">
        <v>28</v>
      </c>
      <c r="K60" s="697" t="s">
        <v>29</v>
      </c>
      <c r="L60" s="697" t="s">
        <v>30</v>
      </c>
      <c r="M60" s="697" t="s">
        <v>31</v>
      </c>
      <c r="N60" s="697" t="s">
        <v>32</v>
      </c>
      <c r="O60" s="1"/>
      <c r="P60" s="1"/>
      <c r="Q60" s="1"/>
      <c r="R60" s="22"/>
    </row>
    <row r="61" spans="2:18" ht="27" customHeight="1">
      <c r="B61" s="39"/>
      <c r="C61" s="59" t="s">
        <v>37</v>
      </c>
      <c r="D61" s="579" cm="1">
        <f t="array" ref="D61">SUMPRODUCT(($H$3=KP_GEND_GBV!$E$2:$E$45)*(KP_GEND_GBV!AF$2:AF$45))</f>
        <v>0</v>
      </c>
      <c r="E61" s="579" cm="1">
        <f t="array" ref="E61">SUMPRODUCT(($H$3=KP_GEND_GBV!$E$2:$E$45)*(KP_GEND_GBV!AG$2:AG$45))</f>
        <v>0</v>
      </c>
      <c r="F61" s="579" cm="1">
        <f t="array" ref="F61">SUMPRODUCT(($H$3=KP_GEND_GBV!$E$2:$E$45)*(KP_GEND_GBV!AH$2:AH$45))</f>
        <v>0</v>
      </c>
      <c r="G61" s="579" cm="1">
        <f t="array" ref="G61">SUMPRODUCT(($H$3=KP_GEND_GBV!$E$2:$E$45)*(KP_GEND_GBV!AI$2:AI$45))</f>
        <v>0</v>
      </c>
      <c r="H61" s="579" cm="1">
        <f t="array" ref="H61">SUMPRODUCT(($H$3=KP_GEND_GBV!$E$2:$E$45)*(KP_GEND_GBV!AJ$2:AJ$45))</f>
        <v>0</v>
      </c>
      <c r="I61" s="579" cm="1">
        <f t="array" ref="I61">SUMPRODUCT(($H$3=KP_GEND_GBV!$E$2:$E$45)*(KP_GEND_GBV!AK$2:AK$45))</f>
        <v>0</v>
      </c>
      <c r="J61" s="579" cm="1">
        <f t="array" ref="J61">SUMPRODUCT(($H$3=KP_GEND_GBV!$E$2:$E$45)*(KP_GEND_GBV!AL$2:AL$45))</f>
        <v>0</v>
      </c>
      <c r="K61" s="579" cm="1">
        <f t="array" ref="K61">SUMPRODUCT(($H$3=KP_GEND_GBV!$E$2:$E$45)*(KP_GEND_GBV!AM$2:AM$45))</f>
        <v>0</v>
      </c>
      <c r="L61" s="579" cm="1">
        <f t="array" ref="L61">SUMPRODUCT(($H$3=KP_GEND_GBV!$E$2:$E$45)*(KP_GEND_GBV!AN$2:AN$45))</f>
        <v>0</v>
      </c>
      <c r="M61" s="579" cm="1">
        <f t="array" ref="M61">SUMPRODUCT(($H$3=KP_GEND_GBV!$E$2:$E$45)*(KP_GEND_GBV!AO$2:AO$45))</f>
        <v>0</v>
      </c>
      <c r="N61" s="579" cm="1">
        <f t="array" ref="N61">SUMPRODUCT(($H$3=KP_GEND_GBV!$E$2:$E$45)*(KP_GEND_GBV!AP$2:AP$45))</f>
        <v>0</v>
      </c>
      <c r="O61" s="1"/>
      <c r="P61" s="1"/>
      <c r="Q61" s="1"/>
      <c r="R61" s="22"/>
    </row>
    <row r="62" spans="2:18">
      <c r="B62" s="29"/>
      <c r="C62" s="25"/>
      <c r="D62" s="25"/>
      <c r="E62" s="25"/>
      <c r="F62" s="25"/>
      <c r="G62" s="25"/>
      <c r="H62" s="25"/>
      <c r="I62" s="25"/>
      <c r="J62" s="25"/>
      <c r="K62" s="25"/>
      <c r="L62" s="25"/>
      <c r="M62" s="25"/>
      <c r="N62" s="25"/>
      <c r="O62" s="25"/>
      <c r="P62" s="25"/>
      <c r="Q62" s="25"/>
      <c r="R62" s="26"/>
    </row>
    <row r="63" spans="2:18">
      <c r="B63" s="19"/>
      <c r="C63" s="20"/>
      <c r="D63" s="20"/>
      <c r="E63" s="138"/>
      <c r="F63" s="138"/>
      <c r="G63" s="31"/>
      <c r="H63" s="31"/>
      <c r="I63" s="31"/>
      <c r="J63" s="31"/>
      <c r="K63" s="31"/>
      <c r="L63" s="31"/>
      <c r="M63" s="31"/>
      <c r="N63" s="31"/>
      <c r="O63" s="1"/>
      <c r="P63" s="1"/>
      <c r="Q63" s="1"/>
      <c r="R63" s="22"/>
    </row>
    <row r="64" spans="2:18" ht="25.5" customHeight="1">
      <c r="B64" s="39"/>
      <c r="C64" s="59" t="s">
        <v>39</v>
      </c>
      <c r="D64" s="579" cm="1">
        <f t="array" ref="D64">SUMPRODUCT(($H$3=KP_GEND_GBV!$E$2:$E$45)*(KP_GEND_GBV!AQ$2:AQ$45))</f>
        <v>0</v>
      </c>
      <c r="E64" s="579" cm="1">
        <f t="array" ref="E64">SUMPRODUCT(($H$3=KP_GEND_GBV!$E$2:$E$45)*(KP_GEND_GBV!AR$2:AR$45))</f>
        <v>0</v>
      </c>
      <c r="F64" s="579" cm="1">
        <f t="array" ref="F64">SUMPRODUCT(($H$3=KP_GEND_GBV!$E$2:$E$45)*(KP_GEND_GBV!AS$2:AS$45))</f>
        <v>0</v>
      </c>
      <c r="G64" s="579" cm="1">
        <f t="array" ref="G64">SUMPRODUCT(($H$3=KP_GEND_GBV!$E$2:$E$45)*(KP_GEND_GBV!AT$2:AT$45))</f>
        <v>0</v>
      </c>
      <c r="H64" s="579" cm="1">
        <f t="array" ref="H64">SUMPRODUCT(($H$3=KP_GEND_GBV!$E$2:$E$45)*(KP_GEND_GBV!AU$2:AU$45))</f>
        <v>0</v>
      </c>
      <c r="I64" s="579" cm="1">
        <f t="array" ref="I64">SUMPRODUCT(($H$3=KP_GEND_GBV!$E$2:$E$45)*(KP_GEND_GBV!AV$2:AV$45))</f>
        <v>0</v>
      </c>
      <c r="J64" s="579" cm="1">
        <f t="array" ref="J64">SUMPRODUCT(($H$3=KP_GEND_GBV!$E$2:$E$45)*(KP_GEND_GBV!AW$2:AW$45))</f>
        <v>0</v>
      </c>
      <c r="K64" s="579" cm="1">
        <f t="array" ref="K64">SUMPRODUCT(($H$3=KP_GEND_GBV!$E$2:$E$45)*(KP_GEND_GBV!AX$2:AX$45))</f>
        <v>0</v>
      </c>
      <c r="L64" s="579" cm="1">
        <f t="array" ref="L64">SUMPRODUCT(($H$3=KP_GEND_GBV!$E$2:$E$45)*(KP_GEND_GBV!AY$2:AY$45))</f>
        <v>0</v>
      </c>
      <c r="M64" s="579" cm="1">
        <f t="array" ref="M64">SUMPRODUCT(($H$3=KP_GEND_GBV!$E$2:$E$45)*(KP_GEND_GBV!AZ$2:AZ$45))</f>
        <v>0</v>
      </c>
      <c r="N64" s="579" cm="1">
        <f t="array" ref="N64">SUMPRODUCT(($H$3=KP_GEND_GBV!$E$2:$E$45)*(KP_GEND_GBV!BA$2:BA$45))</f>
        <v>0</v>
      </c>
      <c r="O64" s="1"/>
      <c r="P64" s="1"/>
      <c r="Q64" s="1"/>
      <c r="R64" s="22"/>
    </row>
    <row r="65" spans="2:18">
      <c r="B65" s="29"/>
      <c r="C65" s="25"/>
      <c r="D65" s="25"/>
      <c r="E65" s="25"/>
      <c r="F65" s="25"/>
      <c r="G65" s="25"/>
      <c r="H65" s="25"/>
      <c r="I65" s="25"/>
      <c r="J65" s="25"/>
      <c r="K65" s="25"/>
      <c r="L65" s="25"/>
      <c r="M65" s="25"/>
      <c r="N65" s="25"/>
      <c r="O65" s="1"/>
      <c r="P65" s="1"/>
      <c r="Q65" s="1"/>
      <c r="R65" s="22"/>
    </row>
    <row r="66" spans="2:18" ht="22.5" customHeight="1">
      <c r="B66" s="1159" t="s">
        <v>3</v>
      </c>
      <c r="C66" s="1180"/>
      <c r="D66" s="714" t="s">
        <v>61</v>
      </c>
      <c r="E66" s="714"/>
      <c r="F66" s="714"/>
      <c r="G66" s="714"/>
      <c r="H66" s="714"/>
      <c r="I66" s="714"/>
      <c r="J66" s="714"/>
      <c r="K66" s="714"/>
      <c r="L66" s="714"/>
      <c r="M66" s="714"/>
      <c r="N66" s="714"/>
      <c r="O66" s="714"/>
      <c r="P66" s="714"/>
      <c r="Q66" s="714"/>
      <c r="R66" s="715"/>
    </row>
    <row r="67" spans="2:18" ht="26.25" customHeight="1">
      <c r="B67" s="1181" t="s">
        <v>62</v>
      </c>
      <c r="C67" s="880"/>
      <c r="D67" s="880"/>
      <c r="E67" s="880"/>
      <c r="F67" s="880"/>
      <c r="G67" s="1"/>
      <c r="H67" s="1"/>
      <c r="I67" s="1"/>
      <c r="J67" s="1"/>
      <c r="K67" s="1"/>
      <c r="L67" s="1"/>
      <c r="M67" s="1187"/>
      <c r="N67" s="1187"/>
      <c r="O67" s="1187"/>
      <c r="P67" s="1187"/>
      <c r="Q67" s="1187"/>
      <c r="R67" s="1188"/>
    </row>
    <row r="68" spans="2:18" ht="25.5">
      <c r="B68" s="660"/>
      <c r="C68" s="264"/>
      <c r="D68" s="388" t="s">
        <v>5</v>
      </c>
      <c r="E68" s="388" t="s">
        <v>63</v>
      </c>
      <c r="F68" s="259" t="s">
        <v>24</v>
      </c>
      <c r="G68" s="259" t="s">
        <v>25</v>
      </c>
      <c r="H68" s="259" t="s">
        <v>26</v>
      </c>
      <c r="I68" s="259" t="s">
        <v>27</v>
      </c>
      <c r="J68" s="259" t="s">
        <v>28</v>
      </c>
      <c r="K68" s="259" t="s">
        <v>29</v>
      </c>
      <c r="L68" s="259" t="s">
        <v>30</v>
      </c>
      <c r="M68" s="259" t="s">
        <v>31</v>
      </c>
      <c r="N68" s="259" t="s">
        <v>32</v>
      </c>
      <c r="O68" s="264"/>
      <c r="P68" s="264"/>
      <c r="Q68" s="264"/>
      <c r="R68" s="665"/>
    </row>
    <row r="69" spans="2:18" ht="27.75" customHeight="1">
      <c r="B69" s="39"/>
      <c r="C69" s="59" t="s">
        <v>37</v>
      </c>
      <c r="D69" s="579" cm="1">
        <f t="array" ref="D69">SUMPRODUCT(($H$3=KP_GEND_GBV!$E$2:$E$45)*(KP_GEND_GBV!BB$2:BB$45))</f>
        <v>0</v>
      </c>
      <c r="E69" s="579" cm="1">
        <f t="array" ref="E69">SUMPRODUCT(($H$3=KP_GEND_GBV!$E$2:$E$45)*(KP_GEND_GBV!BC$2:BC$45))</f>
        <v>0</v>
      </c>
      <c r="F69" s="579" cm="1">
        <f t="array" ref="F69">SUMPRODUCT(($H$3=KP_GEND_GBV!$E$2:$E$45)*(KP_GEND_GBV!BD$2:BD$45))</f>
        <v>0</v>
      </c>
      <c r="G69" s="579" cm="1">
        <f t="array" ref="G69">SUMPRODUCT(($H$3=KP_GEND_GBV!$E$2:$E$45)*(KP_GEND_GBV!BE$2:BE$45))</f>
        <v>0</v>
      </c>
      <c r="H69" s="579" cm="1">
        <f t="array" ref="H69">SUMPRODUCT(($H$3=KP_GEND_GBV!$E$2:$E$45)*(KP_GEND_GBV!BF$2:BF$45))</f>
        <v>0</v>
      </c>
      <c r="I69" s="579" cm="1">
        <f t="array" ref="I69">SUMPRODUCT(($H$3=KP_GEND_GBV!$E$2:$E$45)*(KP_GEND_GBV!BG$2:BG$45))</f>
        <v>0</v>
      </c>
      <c r="J69" s="579" cm="1">
        <f t="array" ref="J69">SUMPRODUCT(($H$3=KP_GEND_GBV!$E$2:$E$45)*(KP_GEND_GBV!BH$2:BH$45))</f>
        <v>0</v>
      </c>
      <c r="K69" s="579" cm="1">
        <f t="array" ref="K69">SUMPRODUCT(($H$3=KP_GEND_GBV!$E$2:$E$45)*(KP_GEND_GBV!BI$2:BI$45))</f>
        <v>0</v>
      </c>
      <c r="L69" s="579" cm="1">
        <f t="array" ref="L69">SUMPRODUCT(($H$3=KP_GEND_GBV!$E$2:$E$45)*(KP_GEND_GBV!BJ$2:BJ$45))</f>
        <v>0</v>
      </c>
      <c r="M69" s="579" cm="1">
        <f t="array" ref="M69">SUMPRODUCT(($H$3=KP_GEND_GBV!$E$2:$E$45)*(KP_GEND_GBV!BK$2:BK$45))</f>
        <v>0</v>
      </c>
      <c r="N69" s="579" cm="1">
        <f t="array" ref="N69">SUMPRODUCT(($H$3=KP_GEND_GBV!$E$2:$E$45)*(KP_GEND_GBV!BL$2:BL$45))</f>
        <v>0</v>
      </c>
      <c r="O69" s="1"/>
      <c r="P69" s="1"/>
      <c r="Q69" s="1"/>
      <c r="R69" s="22"/>
    </row>
    <row r="70" spans="2:18">
      <c r="B70" s="716"/>
      <c r="C70" s="225"/>
      <c r="D70" s="225"/>
      <c r="E70" s="225"/>
      <c r="F70" s="225"/>
      <c r="G70" s="225"/>
      <c r="H70" s="225"/>
      <c r="I70" s="225"/>
      <c r="J70" s="225"/>
      <c r="K70" s="225"/>
      <c r="L70" s="225"/>
      <c r="M70" s="225"/>
      <c r="N70" s="225"/>
      <c r="O70" s="225"/>
      <c r="P70" s="225"/>
      <c r="Q70" s="225"/>
      <c r="R70" s="378"/>
    </row>
    <row r="71" spans="2:18">
      <c r="B71" s="39"/>
      <c r="C71" s="1"/>
      <c r="D71" s="1"/>
      <c r="E71" s="713"/>
      <c r="F71" s="713"/>
      <c r="G71" s="697"/>
      <c r="H71" s="697"/>
      <c r="I71" s="697"/>
      <c r="J71" s="697"/>
      <c r="K71" s="697"/>
      <c r="L71" s="697"/>
      <c r="M71" s="697"/>
      <c r="N71" s="697"/>
      <c r="O71" s="1"/>
      <c r="P71" s="1"/>
      <c r="Q71" s="1"/>
      <c r="R71" s="22"/>
    </row>
    <row r="72" spans="2:18" ht="24" customHeight="1">
      <c r="B72" s="39"/>
      <c r="C72" s="59" t="s">
        <v>39</v>
      </c>
      <c r="D72" s="579" cm="1">
        <f t="array" ref="D72">SUMPRODUCT(($H$3=KP_GEND_GBV!$E$2:$E$45)*(KP_GEND_GBV!BM$2:BM$45))</f>
        <v>0</v>
      </c>
      <c r="E72" s="579" cm="1">
        <f t="array" ref="E72">SUMPRODUCT(($H$3=KP_GEND_GBV!$E$2:$E$45)*(KP_GEND_GBV!BN$2:BN$45))</f>
        <v>0</v>
      </c>
      <c r="F72" s="579" cm="1">
        <f t="array" ref="F72">SUMPRODUCT(($H$3=KP_GEND_GBV!$E$2:$E$45)*(KP_GEND_GBV!BO$2:BO$45))</f>
        <v>0</v>
      </c>
      <c r="G72" s="579" cm="1">
        <f t="array" ref="G72">SUMPRODUCT(($H$3=KP_GEND_GBV!$E$2:$E$45)*(KP_GEND_GBV!BP$2:BP$45))</f>
        <v>0</v>
      </c>
      <c r="H72" s="579" cm="1">
        <f t="array" ref="H72">SUMPRODUCT(($H$3=KP_GEND_GBV!$E$2:$E$45)*(KP_GEND_GBV!BQ$2:BQ$45))</f>
        <v>0</v>
      </c>
      <c r="I72" s="579" cm="1">
        <f t="array" ref="I72">SUMPRODUCT(($H$3=KP_GEND_GBV!$E$2:$E$45)*(KP_GEND_GBV!BR$2:BR$45))</f>
        <v>0</v>
      </c>
      <c r="J72" s="579" cm="1">
        <f t="array" ref="J72">SUMPRODUCT(($H$3=KP_GEND_GBV!$E$2:$E$45)*(KP_GEND_GBV!BS$2:BS$45))</f>
        <v>0</v>
      </c>
      <c r="K72" s="579" cm="1">
        <f t="array" ref="K72">SUMPRODUCT(($H$3=KP_GEND_GBV!$E$2:$E$45)*(KP_GEND_GBV!BT$2:BT$45))</f>
        <v>0</v>
      </c>
      <c r="L72" s="579" cm="1">
        <f t="array" ref="L72">SUMPRODUCT(($H$3=KP_GEND_GBV!$E$2:$E$45)*(KP_GEND_GBV!BU$2:BU$45))</f>
        <v>0</v>
      </c>
      <c r="M72" s="579" cm="1">
        <f t="array" ref="M72">SUMPRODUCT(($H$3=KP_GEND_GBV!$E$2:$E$45)*(KP_GEND_GBV!BV$2:BV$45))</f>
        <v>0</v>
      </c>
      <c r="N72" s="579" cm="1">
        <f t="array" ref="N72">SUMPRODUCT(($H$3=KP_GEND_GBV!$E$2:$E$45)*(KP_GEND_GBV!BW$2:BW$45))</f>
        <v>0</v>
      </c>
      <c r="O72" s="1"/>
      <c r="P72" s="1"/>
      <c r="Q72" s="1"/>
      <c r="R72" s="22"/>
    </row>
    <row r="73" spans="2:18">
      <c r="B73" s="29"/>
      <c r="C73" s="25"/>
      <c r="D73" s="25"/>
      <c r="E73" s="25"/>
      <c r="F73" s="25"/>
      <c r="G73" s="25"/>
      <c r="H73" s="25"/>
      <c r="I73" s="25"/>
      <c r="J73" s="25"/>
      <c r="K73" s="25"/>
      <c r="L73" s="25"/>
      <c r="M73" s="25"/>
      <c r="N73" s="25"/>
      <c r="O73" s="25"/>
      <c r="P73" s="25"/>
      <c r="Q73" s="25"/>
      <c r="R73" s="26"/>
    </row>
    <row r="74" spans="2:18">
      <c r="B74" s="39"/>
      <c r="C74" s="20"/>
      <c r="D74" s="20"/>
      <c r="E74" s="20"/>
      <c r="F74" s="20"/>
      <c r="G74" s="20"/>
      <c r="H74" s="20"/>
      <c r="I74" s="20"/>
      <c r="J74" s="20"/>
      <c r="K74" s="20"/>
      <c r="L74" s="20"/>
      <c r="M74" s="20"/>
      <c r="N74" s="20"/>
      <c r="O74" s="20"/>
      <c r="P74" s="20"/>
      <c r="Q74" s="20"/>
      <c r="R74" s="27"/>
    </row>
    <row r="75" spans="2:18" ht="24" customHeight="1">
      <c r="B75" s="39"/>
      <c r="C75" s="698" t="s">
        <v>6</v>
      </c>
      <c r="D75" s="582" t="str">
        <f>IF(SUM(D69:N69,D72:N72)=0,"subtotal",SUM(D69:N69,D72:N72))</f>
        <v>subtotal</v>
      </c>
      <c r="F75" s="1"/>
      <c r="G75" s="1"/>
      <c r="H75" s="1"/>
      <c r="I75" s="1"/>
      <c r="J75" s="1"/>
      <c r="K75" s="1"/>
      <c r="L75" s="1"/>
      <c r="M75" s="1"/>
      <c r="N75" s="1"/>
      <c r="O75" s="1"/>
      <c r="P75" s="1"/>
      <c r="Q75" s="1"/>
      <c r="R75" s="22"/>
    </row>
    <row r="76" spans="2:18">
      <c r="B76" s="29"/>
      <c r="C76" s="25"/>
      <c r="D76" s="25"/>
      <c r="E76" s="25"/>
      <c r="F76" s="25"/>
      <c r="G76" s="25"/>
      <c r="H76" s="25"/>
      <c r="I76" s="25"/>
      <c r="J76" s="25"/>
      <c r="K76" s="25"/>
      <c r="L76" s="25"/>
      <c r="M76" s="25"/>
      <c r="N76" s="25"/>
      <c r="O76" s="25"/>
      <c r="P76" s="25"/>
      <c r="Q76" s="25"/>
      <c r="R76" s="26"/>
    </row>
  </sheetData>
  <sheetProtection password="CC71" sheet="1" objects="1" scenarios="1"/>
  <mergeCells count="31">
    <mergeCell ref="B10:C10"/>
    <mergeCell ref="D10:R10"/>
    <mergeCell ref="B12:E12"/>
    <mergeCell ref="B15:E15"/>
    <mergeCell ref="D3:G3"/>
    <mergeCell ref="I3:K3"/>
    <mergeCell ref="Q3:R3"/>
    <mergeCell ref="B4:R4"/>
    <mergeCell ref="B5:C6"/>
    <mergeCell ref="D5:R6"/>
    <mergeCell ref="B32:D32"/>
    <mergeCell ref="B35:D35"/>
    <mergeCell ref="B39:C40"/>
    <mergeCell ref="D39:P40"/>
    <mergeCell ref="B18:E18"/>
    <mergeCell ref="B21:E21"/>
    <mergeCell ref="B24:E24"/>
    <mergeCell ref="D26:R26"/>
    <mergeCell ref="N27:P27"/>
    <mergeCell ref="B44:C45"/>
    <mergeCell ref="B51:C51"/>
    <mergeCell ref="B66:C66"/>
    <mergeCell ref="B67:F67"/>
    <mergeCell ref="B38:R38"/>
    <mergeCell ref="D44:R44"/>
    <mergeCell ref="D51:R51"/>
    <mergeCell ref="M67:R67"/>
    <mergeCell ref="C42:D42"/>
    <mergeCell ref="B46:D46"/>
    <mergeCell ref="B49:D49"/>
    <mergeCell ref="B52:D52"/>
  </mergeCells>
  <conditionalFormatting sqref="G12">
    <cfRule type="cellIs" dxfId="68" priority="25" operator="equal">
      <formula>0</formula>
    </cfRule>
  </conditionalFormatting>
  <conditionalFormatting sqref="G15">
    <cfRule type="cellIs" dxfId="67" priority="10" operator="equal">
      <formula>0</formula>
    </cfRule>
  </conditionalFormatting>
  <conditionalFormatting sqref="D54:N54">
    <cfRule type="cellIs" dxfId="66" priority="20" operator="equal">
      <formula>0</formula>
    </cfRule>
  </conditionalFormatting>
  <conditionalFormatting sqref="D61:N61">
    <cfRule type="cellIs" dxfId="65" priority="4" operator="equal">
      <formula>0</formula>
    </cfRule>
  </conditionalFormatting>
  <conditionalFormatting sqref="G18">
    <cfRule type="cellIs" dxfId="64" priority="9" operator="equal">
      <formula>0</formula>
    </cfRule>
  </conditionalFormatting>
  <conditionalFormatting sqref="G21">
    <cfRule type="cellIs" dxfId="63" priority="8" operator="equal">
      <formula>0</formula>
    </cfRule>
  </conditionalFormatting>
  <conditionalFormatting sqref="G24">
    <cfRule type="cellIs" dxfId="62" priority="7" operator="equal">
      <formula>0</formula>
    </cfRule>
  </conditionalFormatting>
  <conditionalFormatting sqref="D57:N57">
    <cfRule type="cellIs" dxfId="61" priority="6" operator="equal">
      <formula>0</formula>
    </cfRule>
  </conditionalFormatting>
  <conditionalFormatting sqref="D72:N72">
    <cfRule type="cellIs" dxfId="60" priority="1" operator="equal">
      <formula>0</formula>
    </cfRule>
  </conditionalFormatting>
  <conditionalFormatting sqref="D64:N64">
    <cfRule type="cellIs" dxfId="59" priority="3" operator="equal">
      <formula>0</formula>
    </cfRule>
  </conditionalFormatting>
  <conditionalFormatting sqref="D69:N69">
    <cfRule type="cellIs" dxfId="58"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27" activePane="bottomRight" state="frozen"/>
      <selection activeCell="C2" sqref="C2:F2"/>
      <selection pane="topRight" activeCell="C2" sqref="C2:F2"/>
      <selection pane="bottomLeft" activeCell="C2" sqref="C2:F2"/>
      <selection pane="bottomRight" activeCell="R83" sqref="R83"/>
    </sheetView>
  </sheetViews>
  <sheetFormatPr defaultRowHeight="15"/>
  <cols>
    <col min="2" max="2" width="26.5703125" customWidth="1"/>
    <col min="13" max="13" width="10.5703125" customWidth="1"/>
  </cols>
  <sheetData>
    <row r="1" spans="2:16" ht="4.9000000000000004" customHeight="1"/>
    <row r="2" spans="2:16" ht="31.35" customHeight="1">
      <c r="B2" s="670" t="s">
        <v>1730</v>
      </c>
      <c r="C2" s="1227" t="str">
        <f>KP_Prevention!D3</f>
        <v>USAID Tujenge Jamii</v>
      </c>
      <c r="D2" s="1227"/>
      <c r="E2" s="1227"/>
      <c r="F2" s="1227"/>
      <c r="G2" s="721" t="str">
        <f>IFERROR(VLOOKUP(C2,Facilities!$F$2:$G$300,2,FALSE),"")</f>
        <v/>
      </c>
      <c r="H2" s="1228" t="s">
        <v>66</v>
      </c>
      <c r="I2" s="1228"/>
      <c r="J2" s="1228"/>
      <c r="K2" s="671" t="str">
        <f>IFERROR(VLOOKUP(G2,Facilities!$G$2:$I$300,2,FALSE),"")</f>
        <v/>
      </c>
      <c r="L2" s="672"/>
      <c r="M2" s="673" t="s">
        <v>35</v>
      </c>
      <c r="N2" s="1229">
        <f>KP_HTS_TST_Community!A2</f>
        <v>0</v>
      </c>
      <c r="O2" s="1229"/>
      <c r="P2" s="674"/>
    </row>
    <row r="3" spans="2:16" ht="27" customHeight="1">
      <c r="B3" s="1230" t="str">
        <f>CONCATENATE(K2,": HTS_TST (Community)")</f>
        <v>: HTS_TST (Community)</v>
      </c>
      <c r="C3" s="1231"/>
      <c r="D3" s="1231"/>
      <c r="E3" s="1231"/>
      <c r="F3" s="1231"/>
      <c r="G3" s="1231"/>
      <c r="H3" s="1231"/>
      <c r="I3" s="1231"/>
      <c r="J3" s="1231"/>
      <c r="K3" s="1231"/>
      <c r="L3" s="1231"/>
      <c r="M3" s="1231"/>
      <c r="N3" s="1231"/>
      <c r="O3" s="1231"/>
      <c r="P3" s="1232"/>
    </row>
    <row r="4" spans="2:16">
      <c r="B4" s="922" t="s">
        <v>0</v>
      </c>
      <c r="C4" s="923"/>
      <c r="D4" s="1233" t="s">
        <v>64</v>
      </c>
      <c r="E4" s="1234"/>
      <c r="F4" s="1234"/>
      <c r="G4" s="1234"/>
      <c r="H4" s="1234"/>
      <c r="I4" s="1234"/>
      <c r="J4" s="1234"/>
      <c r="K4" s="1234"/>
      <c r="L4" s="1234"/>
      <c r="M4" s="1234"/>
      <c r="N4" s="1234"/>
      <c r="O4" s="1234"/>
      <c r="P4" s="1235"/>
    </row>
    <row r="5" spans="2:16">
      <c r="B5" s="922"/>
      <c r="C5" s="923"/>
      <c r="D5" s="1233"/>
      <c r="E5" s="1234"/>
      <c r="F5" s="1234"/>
      <c r="G5" s="1234"/>
      <c r="H5" s="1234"/>
      <c r="I5" s="1234"/>
      <c r="J5" s="1234"/>
      <c r="K5" s="1234"/>
      <c r="L5" s="1234"/>
      <c r="M5" s="1234"/>
      <c r="N5" s="1234"/>
      <c r="O5" s="1234"/>
      <c r="P5" s="1235"/>
    </row>
    <row r="6" spans="2:16" ht="9.75" customHeight="1">
      <c r="B6" s="77"/>
      <c r="C6" s="78"/>
      <c r="D6" s="79"/>
      <c r="E6" s="79"/>
      <c r="F6" s="79"/>
      <c r="G6" s="79"/>
      <c r="H6" s="79"/>
      <c r="I6" s="79"/>
      <c r="J6" s="79"/>
      <c r="K6" s="79"/>
      <c r="L6" s="79"/>
      <c r="M6" s="79"/>
      <c r="N6" s="79"/>
      <c r="O6" s="79"/>
      <c r="P6" s="53"/>
    </row>
    <row r="7" spans="2:16" ht="22.5" customHeight="1">
      <c r="B7" s="627" t="s">
        <v>2</v>
      </c>
      <c r="C7" s="573" t="str">
        <f>IF(SUM(E29,E26,E23,E20,E17)=0,"subtotal",SUM(E29,E26,E23,E20,E17))</f>
        <v>subtotal</v>
      </c>
      <c r="D7" s="4"/>
      <c r="E7" s="4"/>
      <c r="F7" s="4"/>
      <c r="G7" s="4"/>
      <c r="H7" s="4"/>
      <c r="I7" s="4"/>
      <c r="J7" s="4"/>
      <c r="K7" s="4"/>
      <c r="L7" s="4"/>
      <c r="M7" s="4"/>
      <c r="N7" s="4"/>
      <c r="O7" s="4"/>
      <c r="P7" s="630"/>
    </row>
    <row r="8" spans="2:16" ht="11.25" customHeight="1">
      <c r="B8" s="35"/>
      <c r="C8" s="10"/>
      <c r="D8" s="4"/>
      <c r="E8" s="4"/>
      <c r="F8" s="4"/>
      <c r="G8" s="4"/>
      <c r="H8" s="4"/>
      <c r="I8" s="4"/>
      <c r="J8" s="4"/>
      <c r="K8" s="4"/>
      <c r="L8" s="4"/>
      <c r="M8" s="4"/>
      <c r="N8" s="4"/>
      <c r="O8" s="4"/>
      <c r="P8" s="630"/>
    </row>
    <row r="9" spans="2:16" ht="10.5" customHeight="1">
      <c r="B9" s="81"/>
      <c r="C9" s="48"/>
      <c r="D9" s="79"/>
      <c r="E9" s="79"/>
      <c r="F9" s="79"/>
      <c r="G9" s="79"/>
      <c r="H9" s="79"/>
      <c r="I9" s="79"/>
      <c r="J9" s="79"/>
      <c r="K9" s="79"/>
      <c r="L9" s="79"/>
      <c r="M9" s="79"/>
      <c r="N9" s="79"/>
      <c r="O9" s="79"/>
      <c r="P9" s="53"/>
    </row>
    <row r="10" spans="2:16" ht="26.25" customHeight="1">
      <c r="B10" s="627" t="s">
        <v>46</v>
      </c>
      <c r="C10" s="573" t="str">
        <f>IF(SUM(C17,C20,C23,C26,C29)=0,"subtotal",SUM((C17,C20,C23,C26,C29)))</f>
        <v>subtotal</v>
      </c>
      <c r="D10" s="4"/>
      <c r="E10" s="4"/>
      <c r="F10" s="4"/>
      <c r="G10" s="4"/>
      <c r="H10" s="4"/>
      <c r="I10" s="4"/>
      <c r="J10" s="4"/>
      <c r="K10" s="4"/>
      <c r="L10" s="4"/>
      <c r="M10" s="4"/>
      <c r="N10" s="4"/>
      <c r="O10" s="4"/>
      <c r="P10" s="630"/>
    </row>
    <row r="11" spans="2:16" ht="10.5" customHeight="1">
      <c r="B11" s="82"/>
      <c r="C11" s="83"/>
      <c r="D11" s="4"/>
      <c r="E11" s="4"/>
      <c r="F11" s="4"/>
      <c r="G11" s="4"/>
      <c r="H11" s="4"/>
      <c r="I11" s="4"/>
      <c r="J11" s="4"/>
      <c r="K11" s="4"/>
      <c r="L11" s="4"/>
      <c r="M11" s="4"/>
      <c r="N11" s="4"/>
      <c r="O11" s="4"/>
      <c r="P11" s="630"/>
    </row>
    <row r="12" spans="2:16" ht="35.25" customHeight="1">
      <c r="B12" s="924" t="s">
        <v>3</v>
      </c>
      <c r="C12" s="925"/>
      <c r="D12" s="926" t="s">
        <v>65</v>
      </c>
      <c r="E12" s="927"/>
      <c r="F12" s="927"/>
      <c r="G12" s="927"/>
      <c r="H12" s="927"/>
      <c r="I12" s="927"/>
      <c r="J12" s="927"/>
      <c r="K12" s="927"/>
      <c r="L12" s="927"/>
      <c r="M12" s="927"/>
      <c r="N12" s="927"/>
      <c r="O12" s="927"/>
      <c r="P12" s="53"/>
    </row>
    <row r="13" spans="2:16">
      <c r="B13" s="52"/>
      <c r="C13" s="49"/>
      <c r="D13" s="3"/>
      <c r="E13" s="49"/>
      <c r="F13" s="50"/>
      <c r="G13" s="50"/>
      <c r="H13" s="50"/>
      <c r="I13" s="50"/>
      <c r="J13" s="50"/>
      <c r="K13" s="50"/>
      <c r="L13" s="50"/>
      <c r="M13" s="50"/>
      <c r="N13" s="50"/>
      <c r="O13" s="50"/>
      <c r="P13" s="53"/>
    </row>
    <row r="14" spans="2:16">
      <c r="B14" s="65" t="s">
        <v>68</v>
      </c>
      <c r="C14" s="67" t="s">
        <v>46</v>
      </c>
      <c r="D14" s="64" t="s">
        <v>47</v>
      </c>
      <c r="E14" s="67" t="s">
        <v>6</v>
      </c>
      <c r="F14" s="629"/>
      <c r="G14" s="629"/>
      <c r="H14" s="629"/>
      <c r="I14" s="629"/>
      <c r="J14" s="629"/>
      <c r="K14" s="629"/>
      <c r="L14" s="629"/>
      <c r="M14" s="629"/>
      <c r="N14" s="629"/>
      <c r="O14" s="629"/>
      <c r="P14" s="630"/>
    </row>
    <row r="15" spans="2:16">
      <c r="B15" s="66"/>
      <c r="C15" s="68"/>
      <c r="D15" s="70"/>
      <c r="E15" s="631"/>
      <c r="F15" s="629"/>
      <c r="G15" s="629"/>
      <c r="H15" s="629"/>
      <c r="I15" s="629"/>
      <c r="J15" s="629"/>
      <c r="K15" s="629"/>
      <c r="L15" s="629"/>
      <c r="M15" s="629"/>
      <c r="N15" s="629"/>
      <c r="O15" s="629"/>
      <c r="P15" s="630"/>
    </row>
    <row r="16" spans="2:16" ht="9.75" customHeight="1">
      <c r="B16" s="71"/>
      <c r="C16" s="629"/>
      <c r="D16" s="629"/>
      <c r="E16" s="74"/>
      <c r="F16" s="75"/>
      <c r="G16" s="75"/>
      <c r="H16" s="75"/>
      <c r="I16" s="75"/>
      <c r="J16" s="75"/>
      <c r="K16" s="75"/>
      <c r="L16" s="75"/>
      <c r="M16" s="75"/>
      <c r="N16" s="75"/>
      <c r="O16" s="75"/>
      <c r="P16" s="53"/>
    </row>
    <row r="17" spans="2:16" ht="23.25" customHeight="1">
      <c r="B17" s="675" t="s">
        <v>41</v>
      </c>
      <c r="C17" s="579" cm="1">
        <f t="array" ref="C17">SUMPRODUCT(($G$2=KP_HTS_TST_Community!$E$2:$E$37)*(KP_HTS_TST_Community!$I$2:$I$37))</f>
        <v>0</v>
      </c>
      <c r="D17" s="579" cm="1">
        <f t="array" ref="D17">SUMPRODUCT(($G$2=KP_HTS_TST_Community!$E$2:$E$37)*(KP_HTS_TST_Community!$J$2:$J$37))</f>
        <v>0</v>
      </c>
      <c r="E17" s="574" t="str">
        <f>IF(SUM(C17:D17)=0,"subtotal",SUM(C17:D17))</f>
        <v>subtotal</v>
      </c>
      <c r="F17" s="628"/>
      <c r="G17" s="628"/>
      <c r="H17" s="628"/>
      <c r="I17" s="628"/>
      <c r="J17" s="628"/>
      <c r="K17" s="628"/>
      <c r="L17" s="628"/>
      <c r="M17" s="628"/>
      <c r="N17" s="628"/>
      <c r="O17" s="628"/>
      <c r="P17" s="630"/>
    </row>
    <row r="18" spans="2:16">
      <c r="B18" s="676"/>
      <c r="C18" s="13"/>
      <c r="D18" s="13"/>
      <c r="E18" s="44"/>
      <c r="F18" s="45"/>
      <c r="G18" s="45"/>
      <c r="H18" s="45"/>
      <c r="I18" s="45"/>
      <c r="J18" s="45"/>
      <c r="K18" s="45"/>
      <c r="L18" s="45"/>
      <c r="M18" s="45"/>
      <c r="N18" s="45"/>
      <c r="O18" s="45"/>
      <c r="P18" s="69"/>
    </row>
    <row r="19" spans="2:16" ht="6.75" customHeight="1">
      <c r="B19" s="677"/>
      <c r="C19" s="629"/>
      <c r="D19" s="629"/>
      <c r="E19" s="74"/>
      <c r="F19" s="75"/>
      <c r="G19" s="75"/>
      <c r="H19" s="75"/>
      <c r="I19" s="75"/>
      <c r="J19" s="75"/>
      <c r="K19" s="75"/>
      <c r="L19" s="75"/>
      <c r="M19" s="75"/>
      <c r="N19" s="75"/>
      <c r="O19" s="75"/>
      <c r="P19" s="53"/>
    </row>
    <row r="20" spans="2:16" ht="29.25" customHeight="1">
      <c r="B20" s="675" t="s">
        <v>42</v>
      </c>
      <c r="C20" s="579" cm="1">
        <f t="array" ref="C20">SUMPRODUCT(($G$2=KP_HTS_TST_Community!$E$2:$E$37)*(KP_HTS_TST_Community!$L$2:$L$37))</f>
        <v>0</v>
      </c>
      <c r="D20" s="579" cm="1">
        <f t="array" ref="D20">SUMPRODUCT(($G$2=KP_HTS_TST_Community!$E$2:$E$37)*(KP_HTS_TST_Community!$M$2:$M$37))</f>
        <v>0</v>
      </c>
      <c r="E20" s="574" t="str">
        <f>IF(SUM(C20:D20)=0,"subtotal",SUM(C20:D20))</f>
        <v>subtotal</v>
      </c>
      <c r="F20" s="628"/>
      <c r="G20" s="628"/>
      <c r="H20" s="628"/>
      <c r="I20" s="628"/>
      <c r="J20" s="628"/>
      <c r="K20" s="628"/>
      <c r="L20" s="628"/>
      <c r="M20" s="628"/>
      <c r="N20" s="628"/>
      <c r="O20" s="628"/>
      <c r="P20" s="630"/>
    </row>
    <row r="21" spans="2:16" ht="11.25" customHeight="1">
      <c r="B21" s="676"/>
      <c r="C21" s="13"/>
      <c r="D21" s="13"/>
      <c r="E21" s="44"/>
      <c r="F21" s="45"/>
      <c r="G21" s="45"/>
      <c r="H21" s="45"/>
      <c r="I21" s="45"/>
      <c r="J21" s="45"/>
      <c r="K21" s="45"/>
      <c r="L21" s="45"/>
      <c r="M21" s="45"/>
      <c r="N21" s="45"/>
      <c r="O21" s="45"/>
      <c r="P21" s="69"/>
    </row>
    <row r="22" spans="2:16" ht="8.25" customHeight="1">
      <c r="B22" s="677"/>
      <c r="C22" s="629"/>
      <c r="D22" s="629"/>
      <c r="E22" s="74"/>
      <c r="F22" s="75"/>
      <c r="G22" s="75"/>
      <c r="H22" s="75"/>
      <c r="I22" s="75"/>
      <c r="J22" s="75"/>
      <c r="K22" s="75"/>
      <c r="L22" s="75"/>
      <c r="M22" s="75"/>
      <c r="N22" s="75"/>
      <c r="O22" s="75"/>
      <c r="P22" s="53"/>
    </row>
    <row r="23" spans="2:16" ht="28.5" customHeight="1">
      <c r="B23" s="675" t="s">
        <v>43</v>
      </c>
      <c r="C23" s="579" cm="1">
        <f t="array" ref="C23">SUMPRODUCT(($G$2=KP_HTS_TST_Community!$E$2:$E$37)*(KP_HTS_TST_Community!$O$2:$O$37))</f>
        <v>0</v>
      </c>
      <c r="D23" s="579" cm="1">
        <f t="array" ref="D23">SUMPRODUCT(($G$2=KP_HTS_TST_Community!$E$2:$E$37)*(KP_HTS_TST_Community!$P$2:$P$37))</f>
        <v>0</v>
      </c>
      <c r="E23" s="574" t="str">
        <f>IF(SUM(C23:D23)=0,"subtotal",SUM(C23:D23))</f>
        <v>subtotal</v>
      </c>
      <c r="F23" s="628"/>
      <c r="G23" s="628"/>
      <c r="H23" s="628"/>
      <c r="I23" s="628"/>
      <c r="J23" s="628"/>
      <c r="K23" s="628"/>
      <c r="L23" s="628"/>
      <c r="M23" s="628"/>
      <c r="N23" s="628"/>
      <c r="O23" s="628"/>
      <c r="P23" s="630"/>
    </row>
    <row r="24" spans="2:16" ht="9.75" customHeight="1">
      <c r="B24" s="676"/>
      <c r="C24" s="13"/>
      <c r="D24" s="13"/>
      <c r="E24" s="44"/>
      <c r="F24" s="45"/>
      <c r="G24" s="45"/>
      <c r="H24" s="45"/>
      <c r="I24" s="45"/>
      <c r="J24" s="45"/>
      <c r="K24" s="45"/>
      <c r="L24" s="45"/>
      <c r="M24" s="45"/>
      <c r="N24" s="45"/>
      <c r="O24" s="45"/>
      <c r="P24" s="69"/>
    </row>
    <row r="25" spans="2:16" ht="7.5" customHeight="1">
      <c r="B25" s="677"/>
      <c r="C25" s="629"/>
      <c r="D25" s="629"/>
      <c r="E25" s="74"/>
      <c r="F25" s="75"/>
      <c r="G25" s="75"/>
      <c r="H25" s="75"/>
      <c r="I25" s="75"/>
      <c r="J25" s="75"/>
      <c r="K25" s="75"/>
      <c r="L25" s="75"/>
      <c r="M25" s="75"/>
      <c r="N25" s="75"/>
      <c r="O25" s="75"/>
      <c r="P25" s="53"/>
    </row>
    <row r="26" spans="2:16" ht="27" customHeight="1">
      <c r="B26" s="675" t="s">
        <v>44</v>
      </c>
      <c r="C26" s="579" cm="1">
        <f t="array" ref="C26">SUMPRODUCT(($G$2=KP_HTS_TST_Community!$E$2:$E$37)*(KP_HTS_TST_Community!$R$2:$R$37))</f>
        <v>0</v>
      </c>
      <c r="D26" s="579" cm="1">
        <f t="array" ref="D26">SUMPRODUCT(($G$2=KP_HTS_TST_Community!$E$2:$E$37)*(KP_HTS_TST_Community!$S$2:$S$37))</f>
        <v>0</v>
      </c>
      <c r="E26" s="574" t="str">
        <f>IF(SUM(C26:D26)=0,"subtotal",SUM(C26:D26))</f>
        <v>subtotal</v>
      </c>
      <c r="F26" s="628"/>
      <c r="G26" s="628"/>
      <c r="H26" s="628"/>
      <c r="I26" s="628"/>
      <c r="J26" s="628"/>
      <c r="K26" s="628"/>
      <c r="L26" s="628"/>
      <c r="M26" s="628"/>
      <c r="N26" s="628"/>
      <c r="O26" s="628"/>
      <c r="P26" s="630"/>
    </row>
    <row r="27" spans="2:16" ht="11.25" customHeight="1">
      <c r="B27" s="676"/>
      <c r="C27" s="13"/>
      <c r="D27" s="13"/>
      <c r="E27" s="44"/>
      <c r="F27" s="45"/>
      <c r="G27" s="45"/>
      <c r="H27" s="45"/>
      <c r="I27" s="45"/>
      <c r="J27" s="45"/>
      <c r="K27" s="45"/>
      <c r="L27" s="45"/>
      <c r="M27" s="45"/>
      <c r="N27" s="45"/>
      <c r="O27" s="45"/>
      <c r="P27" s="69"/>
    </row>
    <row r="28" spans="2:16" ht="9.75" customHeight="1">
      <c r="B28" s="1222" t="s">
        <v>45</v>
      </c>
      <c r="C28" s="629"/>
      <c r="D28" s="629"/>
      <c r="E28" s="74"/>
      <c r="F28" s="75"/>
      <c r="G28" s="75"/>
      <c r="H28" s="75"/>
      <c r="I28" s="75"/>
      <c r="J28" s="75"/>
      <c r="K28" s="75"/>
      <c r="L28" s="75"/>
      <c r="M28" s="75"/>
      <c r="N28" s="75"/>
      <c r="O28" s="75"/>
      <c r="P28" s="53"/>
    </row>
    <row r="29" spans="2:16" ht="26.25" customHeight="1">
      <c r="B29" s="1223"/>
      <c r="C29" s="579" cm="1">
        <f t="array" ref="C29">SUMPRODUCT(($G$2=KP_HTS_TST_Community!$E$2:$E$37)*(KP_HTS_TST_Community!$U$2:$U$37))</f>
        <v>0</v>
      </c>
      <c r="D29" s="579" cm="1">
        <f t="array" ref="D29">SUMPRODUCT(($G$2=KP_HTS_TST_Community!$E$2:$E$37)*(KP_HTS_TST_Community!$V$2:$V$37))</f>
        <v>0</v>
      </c>
      <c r="E29" s="574" t="str">
        <f>IF(SUM(C29:D29)=0,"subtotal",SUM(C29:D29))</f>
        <v>subtotal</v>
      </c>
      <c r="F29" s="628"/>
      <c r="G29" s="628"/>
      <c r="H29" s="628"/>
      <c r="I29" s="628"/>
      <c r="J29" s="628"/>
      <c r="K29" s="628"/>
      <c r="L29" s="628"/>
      <c r="M29" s="628"/>
      <c r="N29" s="628"/>
      <c r="O29" s="628"/>
      <c r="P29" s="630"/>
    </row>
    <row r="30" spans="2:16" ht="7.5" customHeight="1">
      <c r="B30" s="1223"/>
      <c r="C30" s="3"/>
      <c r="D30" s="3"/>
      <c r="E30" s="37"/>
      <c r="F30" s="3"/>
      <c r="G30" s="3"/>
      <c r="H30" s="3"/>
      <c r="I30" s="3"/>
      <c r="J30" s="3"/>
      <c r="K30" s="3"/>
      <c r="L30" s="3"/>
      <c r="M30" s="3"/>
      <c r="N30" s="3"/>
      <c r="O30" s="3"/>
      <c r="P30" s="630"/>
    </row>
    <row r="31" spans="2:16">
      <c r="B31" s="94"/>
      <c r="C31" s="50"/>
      <c r="D31" s="50"/>
      <c r="E31" s="50"/>
      <c r="F31" s="50"/>
      <c r="G31" s="50"/>
      <c r="H31" s="50"/>
      <c r="I31" s="50"/>
      <c r="J31" s="50"/>
      <c r="K31" s="50"/>
      <c r="L31" s="50"/>
      <c r="M31" s="50"/>
      <c r="N31" s="50"/>
      <c r="O31" s="50"/>
      <c r="P31" s="53"/>
    </row>
    <row r="32" spans="2:16" ht="29.25" customHeight="1">
      <c r="B32" s="1224" t="str">
        <f>CONCATENATE(K2,": HTS_TST (Community) - Index Testing Modality")</f>
        <v>: HTS_TST (Community) - Index Testing Modality</v>
      </c>
      <c r="C32" s="1225"/>
      <c r="D32" s="1225"/>
      <c r="E32" s="1225"/>
      <c r="F32" s="1225"/>
      <c r="G32" s="1225"/>
      <c r="H32" s="1225"/>
      <c r="I32" s="1225"/>
      <c r="J32" s="1225"/>
      <c r="K32" s="1225"/>
      <c r="L32" s="1225"/>
      <c r="M32" s="1225"/>
      <c r="N32" s="1225"/>
      <c r="O32" s="1225"/>
      <c r="P32" s="1226"/>
    </row>
    <row r="33" spans="2:16" ht="26.25" customHeight="1">
      <c r="B33" s="928" t="s">
        <v>0</v>
      </c>
      <c r="C33" s="929"/>
      <c r="D33" s="930" t="s">
        <v>1729</v>
      </c>
      <c r="E33" s="930"/>
      <c r="F33" s="930"/>
      <c r="G33" s="930"/>
      <c r="H33" s="930"/>
      <c r="I33" s="930"/>
      <c r="J33" s="930"/>
      <c r="K33" s="930"/>
      <c r="L33" s="930"/>
      <c r="M33" s="930"/>
      <c r="N33" s="930"/>
      <c r="O33" s="930"/>
      <c r="P33" s="630"/>
    </row>
    <row r="34" spans="2:16" ht="10.5" customHeight="1">
      <c r="B34" s="77"/>
      <c r="C34" s="78"/>
      <c r="D34" s="79"/>
      <c r="E34" s="79"/>
      <c r="F34" s="79"/>
      <c r="G34" s="79"/>
      <c r="H34" s="79"/>
      <c r="I34" s="79"/>
      <c r="J34" s="79"/>
      <c r="K34" s="79"/>
      <c r="L34" s="79"/>
      <c r="M34" s="79"/>
      <c r="N34" s="79"/>
      <c r="O34" s="79"/>
      <c r="P34" s="53"/>
    </row>
    <row r="35" spans="2:16" ht="27.75" customHeight="1">
      <c r="B35" s="627" t="s">
        <v>70</v>
      </c>
      <c r="C35" s="575" t="str">
        <f>IF(SUM('KP_Testing  All Others'!P48,'KP_Testing  All Others'!P51)=0,"subtotal",SUM('KP_Testing  All Others'!P48,'KP_Testing  All Others'!P51))</f>
        <v>subtotal</v>
      </c>
      <c r="D35" s="4"/>
      <c r="E35" s="4"/>
      <c r="F35" s="4"/>
      <c r="G35" s="4"/>
      <c r="H35" s="4"/>
      <c r="I35" s="4"/>
      <c r="J35" s="4"/>
      <c r="K35" s="4"/>
      <c r="L35" s="4"/>
      <c r="M35" s="4"/>
      <c r="N35" s="4"/>
      <c r="O35" s="4"/>
      <c r="P35" s="630"/>
    </row>
    <row r="36" spans="2:16" ht="9.75" customHeight="1">
      <c r="B36" s="627"/>
      <c r="C36" s="10"/>
      <c r="D36" s="4"/>
      <c r="E36" s="4"/>
      <c r="F36" s="4"/>
      <c r="G36" s="4"/>
      <c r="H36" s="4"/>
      <c r="I36" s="4"/>
      <c r="J36" s="4"/>
      <c r="K36" s="4"/>
      <c r="L36" s="4"/>
      <c r="M36" s="4"/>
      <c r="N36" s="4"/>
      <c r="O36" s="4"/>
      <c r="P36" s="630"/>
    </row>
    <row r="37" spans="2:16" ht="7.5" customHeight="1">
      <c r="B37" s="678"/>
      <c r="C37" s="48"/>
      <c r="D37" s="79"/>
      <c r="E37" s="79"/>
      <c r="F37" s="79"/>
      <c r="G37" s="79"/>
      <c r="H37" s="79"/>
      <c r="I37" s="79"/>
      <c r="J37" s="79"/>
      <c r="K37" s="79"/>
      <c r="L37" s="79"/>
      <c r="M37" s="79"/>
      <c r="N37" s="79"/>
      <c r="O37" s="79"/>
      <c r="P37" s="53"/>
    </row>
    <row r="38" spans="2:16" ht="26.25" customHeight="1">
      <c r="B38" s="627" t="s">
        <v>71</v>
      </c>
      <c r="C38" s="576" t="str">
        <f>IF(SUM('KP_Testing  All Others'!P57,'KP_Testing  All Others'!P60)=0,"subtotal",SUM('KP_Testing  All Others'!P57,'KP_Testing  All Others'!P60))</f>
        <v>subtotal</v>
      </c>
      <c r="D38" s="4"/>
      <c r="E38" s="4"/>
      <c r="F38" s="4"/>
      <c r="G38" s="4"/>
      <c r="H38" s="4"/>
      <c r="I38" s="4"/>
      <c r="J38" s="4"/>
      <c r="K38" s="4"/>
      <c r="L38" s="4"/>
      <c r="M38" s="4"/>
      <c r="N38" s="4"/>
      <c r="O38" s="4"/>
      <c r="P38" s="630"/>
    </row>
    <row r="39" spans="2:16" ht="8.25" customHeight="1">
      <c r="B39" s="679"/>
      <c r="C39" s="8"/>
      <c r="D39" s="4"/>
      <c r="E39" s="4"/>
      <c r="F39" s="4"/>
      <c r="G39" s="4"/>
      <c r="H39" s="4"/>
      <c r="I39" s="4"/>
      <c r="J39" s="4"/>
      <c r="K39" s="4"/>
      <c r="L39" s="4"/>
      <c r="M39" s="4"/>
      <c r="N39" s="4"/>
      <c r="O39" s="4"/>
      <c r="P39" s="630"/>
    </row>
    <row r="40" spans="2:16" ht="10.5" customHeight="1">
      <c r="B40" s="678"/>
      <c r="C40" s="48"/>
      <c r="D40" s="79"/>
      <c r="E40" s="79"/>
      <c r="F40" s="79"/>
      <c r="G40" s="79"/>
      <c r="H40" s="79"/>
      <c r="I40" s="79"/>
      <c r="J40" s="79"/>
      <c r="K40" s="79"/>
      <c r="L40" s="79"/>
      <c r="M40" s="79"/>
      <c r="N40" s="79"/>
      <c r="O40" s="79"/>
      <c r="P40" s="53"/>
    </row>
    <row r="41" spans="2:16" ht="23.25" customHeight="1">
      <c r="B41" s="627" t="s">
        <v>33</v>
      </c>
      <c r="C41" s="576" t="str">
        <f>IF(SUM(C35,C38)=0,"subtotal",SUM(C35,C38))</f>
        <v>subtotal</v>
      </c>
      <c r="D41" s="4"/>
      <c r="E41" s="4"/>
      <c r="F41" s="4"/>
      <c r="G41" s="4"/>
      <c r="H41" s="4"/>
      <c r="I41" s="4"/>
      <c r="J41" s="4"/>
      <c r="K41" s="4"/>
      <c r="L41" s="4"/>
      <c r="M41" s="4"/>
      <c r="N41" s="4"/>
      <c r="O41" s="4"/>
      <c r="P41" s="630"/>
    </row>
    <row r="42" spans="2:16" ht="11.25" customHeight="1">
      <c r="B42" s="82"/>
      <c r="C42" s="83"/>
      <c r="D42" s="80"/>
      <c r="E42" s="80"/>
      <c r="F42" s="80"/>
      <c r="G42" s="80"/>
      <c r="H42" s="80"/>
      <c r="I42" s="80"/>
      <c r="J42" s="80"/>
      <c r="K42" s="80"/>
      <c r="L42" s="80"/>
      <c r="M42" s="80"/>
      <c r="N42" s="80"/>
      <c r="O42" s="80"/>
      <c r="P42" s="69"/>
    </row>
    <row r="43" spans="2:16" ht="33" customHeight="1">
      <c r="B43" s="1215" t="str">
        <f>CONCATENATE(K2,": HTS_TST (Community) - Mobile Service Modality")</f>
        <v>: HTS_TST (Community) - Mobile Service Modality</v>
      </c>
      <c r="C43" s="1216"/>
      <c r="D43" s="1216"/>
      <c r="E43" s="1216"/>
      <c r="F43" s="1216"/>
      <c r="G43" s="1216"/>
      <c r="H43" s="1216"/>
      <c r="I43" s="1216"/>
      <c r="J43" s="1216"/>
      <c r="K43" s="1216"/>
      <c r="L43" s="1216"/>
      <c r="M43" s="1216"/>
      <c r="N43" s="1216"/>
      <c r="O43" s="1216"/>
      <c r="P43" s="1216"/>
    </row>
    <row r="44" spans="2:16" ht="27.75" customHeight="1">
      <c r="B44" s="913" t="s">
        <v>3</v>
      </c>
      <c r="C44" s="914"/>
      <c r="D44" s="908" t="s">
        <v>1726</v>
      </c>
      <c r="E44" s="909"/>
      <c r="F44" s="909"/>
      <c r="G44" s="909"/>
      <c r="H44" s="909"/>
      <c r="I44" s="909"/>
      <c r="J44" s="909"/>
      <c r="K44" s="909"/>
      <c r="L44" s="909"/>
      <c r="M44" s="909"/>
      <c r="N44" s="909"/>
      <c r="O44" s="910"/>
      <c r="P44" s="53"/>
    </row>
    <row r="45" spans="2:16">
      <c r="B45" s="33"/>
      <c r="C45" s="8"/>
      <c r="D45" s="4"/>
      <c r="E45" s="4"/>
      <c r="F45" s="4"/>
      <c r="G45" s="4"/>
      <c r="H45" s="4"/>
      <c r="I45" s="4"/>
      <c r="J45" s="4"/>
      <c r="K45" s="4"/>
      <c r="L45" s="4"/>
      <c r="M45" s="4"/>
      <c r="N45" s="4"/>
      <c r="O45" s="79"/>
      <c r="P45" s="92"/>
    </row>
    <row r="46" spans="2:16">
      <c r="B46" s="898"/>
      <c r="C46" s="12"/>
      <c r="D46" s="12"/>
      <c r="E46" s="12"/>
      <c r="F46" s="12"/>
      <c r="G46" s="12"/>
      <c r="H46" s="12"/>
      <c r="I46" s="12"/>
      <c r="J46" s="12"/>
      <c r="K46" s="12"/>
      <c r="L46" s="12"/>
      <c r="M46" s="12"/>
      <c r="N46" s="12"/>
      <c r="O46" s="97"/>
      <c r="P46" s="98"/>
    </row>
    <row r="47" spans="2:16">
      <c r="B47" s="899"/>
      <c r="C47" s="900" t="s">
        <v>5</v>
      </c>
      <c r="D47" s="901"/>
      <c r="E47" s="902" t="s">
        <v>9</v>
      </c>
      <c r="F47" s="903"/>
      <c r="G47" s="902" t="s">
        <v>22</v>
      </c>
      <c r="H47" s="903"/>
      <c r="I47" s="902" t="s">
        <v>23</v>
      </c>
      <c r="J47" s="903"/>
      <c r="K47" s="902" t="s">
        <v>24</v>
      </c>
      <c r="L47" s="903"/>
      <c r="M47" s="902" t="s">
        <v>25</v>
      </c>
      <c r="N47" s="903"/>
      <c r="O47" s="911" t="s">
        <v>26</v>
      </c>
      <c r="P47" s="912"/>
    </row>
    <row r="48" spans="2:16">
      <c r="B48" s="88"/>
      <c r="C48" s="89" t="s">
        <v>73</v>
      </c>
      <c r="D48" s="90" t="s">
        <v>74</v>
      </c>
      <c r="E48" s="89" t="s">
        <v>73</v>
      </c>
      <c r="F48" s="90" t="s">
        <v>74</v>
      </c>
      <c r="G48" s="89" t="s">
        <v>73</v>
      </c>
      <c r="H48" s="90" t="s">
        <v>74</v>
      </c>
      <c r="I48" s="89" t="s">
        <v>73</v>
      </c>
      <c r="J48" s="90" t="s">
        <v>74</v>
      </c>
      <c r="K48" s="89" t="s">
        <v>73</v>
      </c>
      <c r="L48" s="90" t="s">
        <v>74</v>
      </c>
      <c r="M48" s="89" t="s">
        <v>73</v>
      </c>
      <c r="N48" s="90" t="s">
        <v>74</v>
      </c>
      <c r="O48" s="89" t="s">
        <v>73</v>
      </c>
      <c r="P48" s="90" t="s">
        <v>74</v>
      </c>
    </row>
    <row r="49" spans="2:16">
      <c r="B49" s="86"/>
      <c r="C49" s="63"/>
      <c r="D49" s="75"/>
      <c r="E49" s="63"/>
      <c r="F49" s="75"/>
      <c r="G49" s="63"/>
      <c r="H49" s="75"/>
      <c r="I49" s="63"/>
      <c r="J49" s="75"/>
      <c r="K49" s="63"/>
      <c r="L49" s="75"/>
      <c r="M49" s="63"/>
      <c r="N49" s="75"/>
      <c r="O49" s="75"/>
      <c r="P49" s="53"/>
    </row>
    <row r="50" spans="2:16" ht="18">
      <c r="B50" s="640" t="s">
        <v>46</v>
      </c>
      <c r="C50" s="579" cm="1">
        <f t="array" ref="C50">SUMPRODUCT(($G$2=KP_HTS_Mobile_Service_Modality!$E$2:$E$50)*(KP_HTS_Mobile_Service_Modality!G$2:G$50))</f>
        <v>0</v>
      </c>
      <c r="D50" s="579" cm="1">
        <f t="array" ref="D50">SUMPRODUCT(($G$2=KP_HTS_Mobile_Service_Modality!$E$2:$E$50)*(KP_HTS_Mobile_Service_Modality!H$2:H$50))</f>
        <v>0</v>
      </c>
      <c r="E50" s="579" cm="1">
        <f t="array" ref="E50">SUMPRODUCT(($G$2=KP_HTS_Mobile_Service_Modality!$E$2:$E$50)*(KP_HTS_Mobile_Service_Modality!I$2:I$50))</f>
        <v>0</v>
      </c>
      <c r="F50" s="579" cm="1">
        <f t="array" ref="F50">SUMPRODUCT(($G$2=KP_HTS_Mobile_Service_Modality!$E$2:$E$50)*(KP_HTS_Mobile_Service_Modality!J$2:J$50))</f>
        <v>0</v>
      </c>
      <c r="G50" s="579" cm="1">
        <f t="array" ref="G50">SUMPRODUCT(($G$2=KP_HTS_Mobile_Service_Modality!$E$2:$E$50)*(KP_HTS_Mobile_Service_Modality!K$2:K$50))</f>
        <v>0</v>
      </c>
      <c r="H50" s="579" cm="1">
        <f t="array" ref="H50">SUMPRODUCT(($G$2=KP_HTS_Mobile_Service_Modality!$E$2:$E$50)*(KP_HTS_Mobile_Service_Modality!L$2:L$50))</f>
        <v>0</v>
      </c>
      <c r="I50" s="579" cm="1">
        <f t="array" ref="I50">SUMPRODUCT(($G$2=KP_HTS_Mobile_Service_Modality!$E$2:$E$50)*(KP_HTS_Mobile_Service_Modality!M$2:M$50))</f>
        <v>0</v>
      </c>
      <c r="J50" s="579" cm="1">
        <f t="array" ref="J50">SUMPRODUCT(($G$2=KP_HTS_Mobile_Service_Modality!$E$2:$E$50)*(KP_HTS_Mobile_Service_Modality!N$2:N$50))</f>
        <v>0</v>
      </c>
      <c r="K50" s="579" cm="1">
        <f t="array" ref="K50">SUMPRODUCT(($G$2=KP_HTS_Mobile_Service_Modality!$E$2:$E$50)*(KP_HTS_Mobile_Service_Modality!O$2:O$50))</f>
        <v>0</v>
      </c>
      <c r="L50" s="579" cm="1">
        <f t="array" ref="L50">SUMPRODUCT(($G$2=KP_HTS_Mobile_Service_Modality!$E$2:$E$50)*(KP_HTS_Mobile_Service_Modality!P$2:P$50))</f>
        <v>0</v>
      </c>
      <c r="M50" s="579" cm="1">
        <f t="array" ref="M50">SUMPRODUCT(($G$2=KP_HTS_Mobile_Service_Modality!$E$2:$E$50)*(KP_HTS_Mobile_Service_Modality!Q$2:Q$50))</f>
        <v>0</v>
      </c>
      <c r="N50" s="579" cm="1">
        <f t="array" ref="N50">SUMPRODUCT(($G$2=KP_HTS_Mobile_Service_Modality!$E$2:$E$50)*(KP_HTS_Mobile_Service_Modality!R$2:R$50))</f>
        <v>0</v>
      </c>
      <c r="O50" s="579" cm="1">
        <f t="array" ref="O50">SUMPRODUCT(($G$2=KP_HTS_Mobile_Service_Modality!$E$2:$E$50)*(KP_HTS_Mobile_Service_Modality!S$2:S$50))</f>
        <v>0</v>
      </c>
      <c r="P50" s="579" cm="1">
        <f t="array" ref="P50">SUMPRODUCT(($G$2=KP_HTS_Mobile_Service_Modality!$E$2:$E$50)*(KP_HTS_Mobile_Service_Modality!T$2:T$50))</f>
        <v>0</v>
      </c>
    </row>
    <row r="51" spans="2:16">
      <c r="B51" s="44"/>
      <c r="C51" s="455"/>
      <c r="D51" s="455"/>
      <c r="E51" s="455"/>
      <c r="F51" s="455"/>
      <c r="G51" s="455"/>
      <c r="H51" s="455"/>
      <c r="I51" s="455"/>
      <c r="J51" s="455"/>
      <c r="K51" s="455"/>
      <c r="L51" s="455"/>
      <c r="M51" s="455"/>
      <c r="N51" s="455"/>
      <c r="O51" s="455"/>
      <c r="P51" s="459"/>
    </row>
    <row r="52" spans="2:16">
      <c r="B52" s="86"/>
      <c r="C52" s="456"/>
      <c r="D52" s="457"/>
      <c r="E52" s="456"/>
      <c r="F52" s="457"/>
      <c r="G52" s="456"/>
      <c r="H52" s="457"/>
      <c r="I52" s="456"/>
      <c r="J52" s="457"/>
      <c r="K52" s="456"/>
      <c r="L52" s="457"/>
      <c r="M52" s="456"/>
      <c r="N52" s="457"/>
      <c r="O52" s="457"/>
      <c r="P52" s="460"/>
    </row>
    <row r="53" spans="2:16" ht="22.9" customHeight="1">
      <c r="B53" s="640" t="s">
        <v>47</v>
      </c>
      <c r="C53" s="579" cm="1">
        <f t="array" ref="C53">SUMPRODUCT(($G$2=KP_HTS_Mobile_Service_Modality!$E$2:$E$50)*(KP_HTS_Mobile_Service_Modality!U$2:U$50))</f>
        <v>0</v>
      </c>
      <c r="D53" s="579" cm="1">
        <f t="array" ref="D53">SUMPRODUCT(($G$2=KP_HTS_Mobile_Service_Modality!$E$2:$E$50)*(KP_HTS_Mobile_Service_Modality!V$2:V$50))</f>
        <v>0</v>
      </c>
      <c r="E53" s="579" cm="1">
        <f t="array" ref="E53">SUMPRODUCT(($G$2=KP_HTS_Mobile_Service_Modality!$E$2:$E$50)*(KP_HTS_Mobile_Service_Modality!W$2:W$50))</f>
        <v>0</v>
      </c>
      <c r="F53" s="579" cm="1">
        <f t="array" ref="F53">SUMPRODUCT(($G$2=KP_HTS_Mobile_Service_Modality!$E$2:$E$50)*(KP_HTS_Mobile_Service_Modality!X$2:X$50))</f>
        <v>0</v>
      </c>
      <c r="G53" s="579" cm="1">
        <f t="array" ref="G53">SUMPRODUCT(($G$2=KP_HTS_Mobile_Service_Modality!$E$2:$E$50)*(KP_HTS_Mobile_Service_Modality!Y$2:Y$50))</f>
        <v>0</v>
      </c>
      <c r="H53" s="579" cm="1">
        <f t="array" ref="H53">SUMPRODUCT(($G$2=KP_HTS_Mobile_Service_Modality!$E$2:$E$50)*(KP_HTS_Mobile_Service_Modality!Z$2:Z$50))</f>
        <v>0</v>
      </c>
      <c r="I53" s="579" cm="1">
        <f t="array" ref="I53">SUMPRODUCT(($G$2=KP_HTS_Mobile_Service_Modality!$E$2:$E$50)*(KP_HTS_Mobile_Service_Modality!AA$2:AA$50))</f>
        <v>0</v>
      </c>
      <c r="J53" s="579" cm="1">
        <f t="array" ref="J53">SUMPRODUCT(($G$2=KP_HTS_Mobile_Service_Modality!$E$2:$E$50)*(KP_HTS_Mobile_Service_Modality!AB$2:AB$50))</f>
        <v>0</v>
      </c>
      <c r="K53" s="579" cm="1">
        <f t="array" ref="K53">SUMPRODUCT(($G$2=KP_HTS_Mobile_Service_Modality!$E$2:$E$50)*(KP_HTS_Mobile_Service_Modality!AC$2:AC$50))</f>
        <v>0</v>
      </c>
      <c r="L53" s="579" cm="1">
        <f t="array" ref="L53">SUMPRODUCT(($G$2=KP_HTS_Mobile_Service_Modality!$E$2:$E$50)*(KP_HTS_Mobile_Service_Modality!AD$2:AD$50))</f>
        <v>0</v>
      </c>
      <c r="M53" s="579" cm="1">
        <f t="array" ref="M53">SUMPRODUCT(($G$2=KP_HTS_Mobile_Service_Modality!$E$2:$E$50)*(KP_HTS_Mobile_Service_Modality!AE$2:AE$50))</f>
        <v>0</v>
      </c>
      <c r="N53" s="579" cm="1">
        <f t="array" ref="N53">SUMPRODUCT(($G$2=KP_HTS_Mobile_Service_Modality!$E$2:$E$50)*(KP_HTS_Mobile_Service_Modality!AF$2:AF$50))</f>
        <v>0</v>
      </c>
      <c r="O53" s="579" cm="1">
        <f t="array" ref="O53">SUMPRODUCT(($G$2=KP_HTS_Mobile_Service_Modality!$E$2:$E$50)*(KP_HTS_Mobile_Service_Modality!AG$2:AG$50))</f>
        <v>0</v>
      </c>
      <c r="P53" s="579" cm="1">
        <f t="array" ref="P53">SUMPRODUCT(($G$2=KP_HTS_Mobile_Service_Modality!$E$2:$E$50)*(KP_HTS_Mobile_Service_Modality!AH$2:AH$50))</f>
        <v>0</v>
      </c>
    </row>
    <row r="54" spans="2:16">
      <c r="B54" s="44"/>
      <c r="C54" s="45"/>
      <c r="D54" s="45"/>
      <c r="E54" s="45"/>
      <c r="F54" s="45"/>
      <c r="G54" s="45"/>
      <c r="H54" s="45"/>
      <c r="I54" s="45"/>
      <c r="J54" s="45"/>
      <c r="K54" s="45"/>
      <c r="L54" s="45"/>
      <c r="M54" s="45"/>
      <c r="N54" s="45"/>
      <c r="O54" s="45"/>
      <c r="P54" s="46"/>
    </row>
    <row r="55" spans="2:16">
      <c r="B55" s="898"/>
      <c r="C55" s="12"/>
      <c r="D55" s="12"/>
      <c r="E55" s="12"/>
      <c r="F55" s="12"/>
      <c r="G55" s="12"/>
      <c r="H55" s="12"/>
      <c r="I55" s="12"/>
      <c r="J55" s="12"/>
      <c r="K55" s="12"/>
      <c r="L55" s="12"/>
      <c r="M55" s="12"/>
      <c r="N55" s="12"/>
      <c r="O55" s="50"/>
      <c r="P55" s="51"/>
    </row>
    <row r="56" spans="2:16">
      <c r="B56" s="899"/>
      <c r="C56" s="900" t="s">
        <v>75</v>
      </c>
      <c r="D56" s="901"/>
      <c r="E56" s="902" t="s">
        <v>76</v>
      </c>
      <c r="F56" s="903"/>
      <c r="G56" s="902" t="s">
        <v>77</v>
      </c>
      <c r="H56" s="903"/>
      <c r="I56" s="902" t="s">
        <v>78</v>
      </c>
      <c r="J56" s="903"/>
      <c r="K56" s="902" t="s">
        <v>79</v>
      </c>
      <c r="L56" s="903"/>
      <c r="M56" s="902" t="s">
        <v>80</v>
      </c>
      <c r="N56" s="903"/>
      <c r="O56" s="904"/>
      <c r="P56" s="905"/>
    </row>
    <row r="57" spans="2:16">
      <c r="B57" s="88"/>
      <c r="C57" s="89" t="s">
        <v>73</v>
      </c>
      <c r="D57" s="90" t="s">
        <v>74</v>
      </c>
      <c r="E57" s="89" t="s">
        <v>73</v>
      </c>
      <c r="F57" s="90" t="s">
        <v>74</v>
      </c>
      <c r="G57" s="89" t="s">
        <v>73</v>
      </c>
      <c r="H57" s="90" t="s">
        <v>74</v>
      </c>
      <c r="I57" s="89" t="s">
        <v>73</v>
      </c>
      <c r="J57" s="90" t="s">
        <v>74</v>
      </c>
      <c r="K57" s="89" t="s">
        <v>73</v>
      </c>
      <c r="L57" s="90" t="s">
        <v>74</v>
      </c>
      <c r="M57" s="89" t="s">
        <v>73</v>
      </c>
      <c r="N57" s="90" t="s">
        <v>74</v>
      </c>
      <c r="O57" s="100"/>
      <c r="P57" s="90"/>
    </row>
    <row r="58" spans="2:16">
      <c r="B58" s="86"/>
      <c r="C58" s="63"/>
      <c r="D58" s="75"/>
      <c r="E58" s="63"/>
      <c r="F58" s="75"/>
      <c r="G58" s="63"/>
      <c r="H58" s="75"/>
      <c r="I58" s="63"/>
      <c r="J58" s="75"/>
      <c r="K58" s="63"/>
      <c r="L58" s="75"/>
      <c r="M58" s="63"/>
      <c r="N58" s="75"/>
      <c r="O58" s="629"/>
      <c r="P58" s="53"/>
    </row>
    <row r="59" spans="2:16" ht="22.9" customHeight="1">
      <c r="B59" s="640" t="s">
        <v>46</v>
      </c>
      <c r="C59" s="579" cm="1">
        <f t="array" ref="C59">SUMPRODUCT(($G$2=KP_HTS_Mobile_Service_Modality!$E$2:$E$50)*(KP_HTS_Mobile_Service_Modality!AI$2:AI$50))</f>
        <v>0</v>
      </c>
      <c r="D59" s="579" cm="1">
        <f t="array" ref="D59">SUMPRODUCT(($G$2=KP_HTS_Mobile_Service_Modality!$E$2:$E$50)*(KP_HTS_Mobile_Service_Modality!AJ$2:AJ$50))</f>
        <v>0</v>
      </c>
      <c r="E59" s="579" cm="1">
        <f t="array" ref="E59">SUMPRODUCT(($G$2=KP_HTS_Mobile_Service_Modality!$E$2:$E$50)*(KP_HTS_Mobile_Service_Modality!AK$2:AK$50))</f>
        <v>0</v>
      </c>
      <c r="F59" s="579" cm="1">
        <f t="array" ref="F59">SUMPRODUCT(($G$2=KP_HTS_Mobile_Service_Modality!$E$2:$E$50)*(KP_HTS_Mobile_Service_Modality!AL$2:AL$50))</f>
        <v>0</v>
      </c>
      <c r="G59" s="579" cm="1">
        <f t="array" ref="G59">SUMPRODUCT(($G$2=KP_HTS_Mobile_Service_Modality!$E$2:$E$50)*(KP_HTS_Mobile_Service_Modality!AM$2:AM$50))</f>
        <v>0</v>
      </c>
      <c r="H59" s="579" cm="1">
        <f t="array" ref="H59">SUMPRODUCT(($G$2=KP_HTS_Mobile_Service_Modality!$E$2:$E$50)*(KP_HTS_Mobile_Service_Modality!AN$2:AN$50))</f>
        <v>0</v>
      </c>
      <c r="I59" s="579" cm="1">
        <f t="array" ref="I59">SUMPRODUCT(($G$2=KP_HTS_Mobile_Service_Modality!$E$2:$E$50)*(KP_HTS_Mobile_Service_Modality!AO$2:AO$50))</f>
        <v>0</v>
      </c>
      <c r="J59" s="579" cm="1">
        <f t="array" ref="J59">SUMPRODUCT(($G$2=KP_HTS_Mobile_Service_Modality!$E$2:$E$50)*(KP_HTS_Mobile_Service_Modality!AP$2:AP$50))</f>
        <v>0</v>
      </c>
      <c r="K59" s="579" cm="1">
        <f t="array" ref="K59">SUMPRODUCT(($G$2=KP_HTS_Mobile_Service_Modality!$E$2:$E$50)*(KP_HTS_Mobile_Service_Modality!AQ$2:AQ$50))</f>
        <v>0</v>
      </c>
      <c r="L59" s="579" cm="1">
        <f t="array" ref="L59">SUMPRODUCT(($G$2=KP_HTS_Mobile_Service_Modality!$E$2:$E$50)*(KP_HTS_Mobile_Service_Modality!AR$2:AR$50))</f>
        <v>0</v>
      </c>
      <c r="M59" s="579" cm="1">
        <f t="array" ref="M59">SUMPRODUCT(($G$2=KP_HTS_Mobile_Service_Modality!$E$2:$E$50)*(KP_HTS_Mobile_Service_Modality!AS$2:AS$50))</f>
        <v>0</v>
      </c>
      <c r="N59" s="579" cm="1">
        <f t="array" ref="N59">SUMPRODUCT(($G$2=KP_HTS_Mobile_Service_Modality!$E$2:$E$50)*(KP_HTS_Mobile_Service_Modality!AT$2:AT$50))</f>
        <v>0</v>
      </c>
      <c r="O59" s="628"/>
      <c r="P59" s="76"/>
    </row>
    <row r="60" spans="2:16">
      <c r="B60" s="44"/>
      <c r="C60" s="455"/>
      <c r="D60" s="455"/>
      <c r="E60" s="455"/>
      <c r="F60" s="455"/>
      <c r="G60" s="455"/>
      <c r="H60" s="455"/>
      <c r="I60" s="455"/>
      <c r="J60" s="455"/>
      <c r="K60" s="455"/>
      <c r="L60" s="455"/>
      <c r="M60" s="455"/>
      <c r="N60" s="455"/>
      <c r="O60" s="45"/>
      <c r="P60" s="46"/>
    </row>
    <row r="61" spans="2:16">
      <c r="B61" s="86"/>
      <c r="C61" s="456"/>
      <c r="D61" s="457"/>
      <c r="E61" s="456"/>
      <c r="F61" s="457"/>
      <c r="G61" s="456"/>
      <c r="H61" s="457"/>
      <c r="I61" s="456"/>
      <c r="J61" s="457"/>
      <c r="K61" s="456"/>
      <c r="L61" s="457"/>
      <c r="M61" s="456"/>
      <c r="N61" s="458"/>
      <c r="O61" s="629"/>
      <c r="P61" s="53"/>
    </row>
    <row r="62" spans="2:16" ht="24" customHeight="1">
      <c r="B62" s="640" t="s">
        <v>47</v>
      </c>
      <c r="C62" s="579" cm="1">
        <f t="array" ref="C62">SUMPRODUCT(($G$2=KP_HTS_Mobile_Service_Modality!$E$2:$E$50)*(KP_HTS_Mobile_Service_Modality!AU$2:AU$50))</f>
        <v>0</v>
      </c>
      <c r="D62" s="579" cm="1">
        <f t="array" ref="D62">SUMPRODUCT(($G$2=KP_HTS_Mobile_Service_Modality!$E$2:$E$50)*(KP_HTS_Mobile_Service_Modality!AV$2:AV$50))</f>
        <v>0</v>
      </c>
      <c r="E62" s="579" cm="1">
        <f t="array" ref="E62">SUMPRODUCT(($G$2=KP_HTS_Mobile_Service_Modality!$E$2:$E$50)*(KP_HTS_Mobile_Service_Modality!AW$2:AW$50))</f>
        <v>0</v>
      </c>
      <c r="F62" s="579" cm="1">
        <f t="array" ref="F62">SUMPRODUCT(($G$2=KP_HTS_Mobile_Service_Modality!$E$2:$E$50)*(KP_HTS_Mobile_Service_Modality!AX$2:AX$50))</f>
        <v>0</v>
      </c>
      <c r="G62" s="579" cm="1">
        <f t="array" ref="G62">SUMPRODUCT(($G$2=KP_HTS_Mobile_Service_Modality!$E$2:$E$50)*(KP_HTS_Mobile_Service_Modality!AY$2:AY$50))</f>
        <v>0</v>
      </c>
      <c r="H62" s="579" cm="1">
        <f t="array" ref="H62">SUMPRODUCT(($G$2=KP_HTS_Mobile_Service_Modality!$E$2:$E$50)*(KP_HTS_Mobile_Service_Modality!AZ$2:AZ$50))</f>
        <v>0</v>
      </c>
      <c r="I62" s="579" cm="1">
        <f t="array" ref="I62">SUMPRODUCT(($G$2=KP_HTS_Mobile_Service_Modality!$E$2:$E$50)*(KP_HTS_Mobile_Service_Modality!BA$2:BA$50))</f>
        <v>0</v>
      </c>
      <c r="J62" s="579" cm="1">
        <f t="array" ref="J62">SUMPRODUCT(($G$2=KP_HTS_Mobile_Service_Modality!$E$2:$E$50)*(KP_HTS_Mobile_Service_Modality!BB$2:BB$50))</f>
        <v>0</v>
      </c>
      <c r="K62" s="579" cm="1">
        <f t="array" ref="K62">SUMPRODUCT(($G$2=KP_HTS_Mobile_Service_Modality!$E$2:$E$50)*(KP_HTS_Mobile_Service_Modality!BC$2:BC$50))</f>
        <v>0</v>
      </c>
      <c r="L62" s="579" cm="1">
        <f t="array" ref="L62">SUMPRODUCT(($G$2=KP_HTS_Mobile_Service_Modality!$E$2:$E$50)*(KP_HTS_Mobile_Service_Modality!BD$2:BD$50))</f>
        <v>0</v>
      </c>
      <c r="M62" s="579" cm="1">
        <f t="array" ref="M62">SUMPRODUCT(($G$2=KP_HTS_Mobile_Service_Modality!$E$2:$E$50)*(KP_HTS_Mobile_Service_Modality!BE$2:BE$50))</f>
        <v>0</v>
      </c>
      <c r="N62" s="579" cm="1">
        <f t="array" ref="N62">SUMPRODUCT(($G$2=KP_HTS_Mobile_Service_Modality!$E$2:$E$50)*(KP_HTS_Mobile_Service_Modality!BF$2:BF$50))</f>
        <v>0</v>
      </c>
      <c r="O62" s="628"/>
      <c r="P62" s="76"/>
    </row>
    <row r="63" spans="2:16">
      <c r="B63" s="37"/>
      <c r="C63" s="543"/>
      <c r="D63" s="543"/>
      <c r="E63" s="543"/>
      <c r="F63" s="543"/>
      <c r="G63" s="543"/>
      <c r="H63" s="543"/>
      <c r="I63" s="543"/>
      <c r="J63" s="543"/>
      <c r="K63" s="543"/>
      <c r="L63" s="543"/>
      <c r="M63" s="543"/>
      <c r="N63" s="543"/>
      <c r="O63" s="3"/>
      <c r="P63" s="36"/>
    </row>
    <row r="64" spans="2:16">
      <c r="B64" s="116"/>
      <c r="C64" s="544"/>
      <c r="D64" s="544"/>
      <c r="E64" s="544"/>
      <c r="F64" s="544"/>
      <c r="G64" s="544"/>
      <c r="H64" s="544"/>
      <c r="I64" s="544"/>
      <c r="J64" s="544"/>
      <c r="K64" s="544"/>
      <c r="L64" s="544"/>
      <c r="M64" s="544"/>
      <c r="N64" s="544"/>
      <c r="O64" s="112"/>
      <c r="P64" s="117"/>
    </row>
    <row r="65" spans="2:16" ht="24.75" customHeight="1">
      <c r="B65" s="625" t="s">
        <v>81</v>
      </c>
      <c r="C65" s="582" t="str">
        <f>IF(SUM(C50:P50,C53:P53,C59:N59,C62:N62)=0,"subtotal",SUM(C50:P50,C53:P53,C59:N59,C62:N62))</f>
        <v>subtotal</v>
      </c>
      <c r="D65" s="543"/>
      <c r="E65" s="543"/>
      <c r="F65" s="543"/>
      <c r="G65" s="543"/>
      <c r="H65" s="543"/>
      <c r="I65" s="543"/>
      <c r="J65" s="543"/>
      <c r="K65" s="543"/>
      <c r="L65" s="543"/>
      <c r="M65" s="543"/>
      <c r="N65" s="543"/>
      <c r="O65" s="3"/>
      <c r="P65" s="119"/>
    </row>
    <row r="66" spans="2:16" ht="23.25" customHeight="1">
      <c r="B66" s="120"/>
      <c r="C66" s="114"/>
      <c r="D66" s="114"/>
      <c r="E66" s="114"/>
      <c r="F66" s="114"/>
      <c r="G66" s="114"/>
      <c r="H66" s="114"/>
      <c r="I66" s="114"/>
      <c r="J66" s="114"/>
      <c r="K66" s="114"/>
      <c r="L66" s="114"/>
      <c r="M66" s="114"/>
      <c r="N66" s="114"/>
      <c r="O66" s="114"/>
      <c r="P66" s="121"/>
    </row>
    <row r="67" spans="2:16" ht="11.25" customHeight="1">
      <c r="B67" s="82"/>
      <c r="C67" s="83"/>
      <c r="D67" s="80"/>
      <c r="E67" s="80"/>
      <c r="F67" s="80"/>
      <c r="G67" s="80"/>
      <c r="H67" s="80"/>
      <c r="I67" s="80"/>
      <c r="J67" s="80"/>
      <c r="K67" s="80"/>
      <c r="L67" s="80"/>
      <c r="M67" s="80"/>
      <c r="N67" s="80"/>
      <c r="O67" s="80"/>
      <c r="P67" s="69"/>
    </row>
    <row r="68" spans="2:16" ht="33" customHeight="1">
      <c r="B68" s="1215" t="str">
        <f>CONCATENATE(K27,": HTS_TST (Community) - SNS")</f>
        <v>: HTS_TST (Community) - SNS</v>
      </c>
      <c r="C68" s="1216"/>
      <c r="D68" s="1216"/>
      <c r="E68" s="1216"/>
      <c r="F68" s="1216"/>
      <c r="G68" s="1216"/>
      <c r="H68" s="1216"/>
      <c r="I68" s="1216"/>
      <c r="J68" s="1216"/>
      <c r="K68" s="1216"/>
      <c r="L68" s="1216"/>
      <c r="M68" s="1216"/>
      <c r="N68" s="1216"/>
      <c r="O68" s="1216"/>
      <c r="P68" s="1216"/>
    </row>
    <row r="69" spans="2:16" ht="27.75" customHeight="1">
      <c r="B69" s="913" t="s">
        <v>3</v>
      </c>
      <c r="C69" s="914"/>
      <c r="D69" s="1217" t="s">
        <v>2011</v>
      </c>
      <c r="E69" s="1218"/>
      <c r="F69" s="1218"/>
      <c r="G69" s="1218"/>
      <c r="H69" s="1218"/>
      <c r="I69" s="1218"/>
      <c r="J69" s="1218"/>
      <c r="K69" s="1218"/>
      <c r="L69" s="1218"/>
      <c r="M69" s="1218"/>
      <c r="N69" s="1218"/>
      <c r="O69" s="1218"/>
      <c r="P69" s="1219"/>
    </row>
    <row r="70" spans="2:16">
      <c r="B70" s="33"/>
      <c r="C70" s="8"/>
      <c r="D70" s="4"/>
      <c r="E70" s="4"/>
      <c r="F70" s="4"/>
      <c r="G70" s="4"/>
      <c r="H70" s="4"/>
      <c r="I70" s="4"/>
      <c r="J70" s="4"/>
      <c r="K70" s="4"/>
      <c r="L70" s="4"/>
      <c r="M70" s="4"/>
      <c r="N70" s="4"/>
      <c r="O70" s="79"/>
      <c r="P70" s="92"/>
    </row>
    <row r="71" spans="2:16">
      <c r="B71" s="898"/>
      <c r="C71" s="12"/>
      <c r="D71" s="12"/>
      <c r="E71" s="12"/>
      <c r="F71" s="12"/>
      <c r="G71" s="12"/>
      <c r="H71" s="12"/>
      <c r="I71" s="12"/>
      <c r="J71" s="12"/>
      <c r="K71" s="12"/>
      <c r="L71" s="12"/>
      <c r="M71" s="12"/>
      <c r="N71" s="12"/>
      <c r="O71" s="97"/>
      <c r="P71" s="98"/>
    </row>
    <row r="72" spans="2:16">
      <c r="B72" s="899"/>
      <c r="C72" s="900" t="s">
        <v>5</v>
      </c>
      <c r="D72" s="901"/>
      <c r="E72" s="902" t="s">
        <v>9</v>
      </c>
      <c r="F72" s="903"/>
      <c r="G72" s="902" t="s">
        <v>22</v>
      </c>
      <c r="H72" s="903"/>
      <c r="I72" s="902" t="s">
        <v>23</v>
      </c>
      <c r="J72" s="903"/>
      <c r="K72" s="902" t="s">
        <v>24</v>
      </c>
      <c r="L72" s="903"/>
      <c r="M72" s="902" t="s">
        <v>25</v>
      </c>
      <c r="N72" s="903"/>
      <c r="O72" s="911" t="s">
        <v>26</v>
      </c>
      <c r="P72" s="912"/>
    </row>
    <row r="73" spans="2:16">
      <c r="B73" s="88"/>
      <c r="C73" s="89" t="s">
        <v>73</v>
      </c>
      <c r="D73" s="90" t="s">
        <v>74</v>
      </c>
      <c r="E73" s="89" t="s">
        <v>73</v>
      </c>
      <c r="F73" s="90" t="s">
        <v>74</v>
      </c>
      <c r="G73" s="89" t="s">
        <v>73</v>
      </c>
      <c r="H73" s="90" t="s">
        <v>74</v>
      </c>
      <c r="I73" s="89" t="s">
        <v>73</v>
      </c>
      <c r="J73" s="90" t="s">
        <v>74</v>
      </c>
      <c r="K73" s="89" t="s">
        <v>73</v>
      </c>
      <c r="L73" s="90" t="s">
        <v>74</v>
      </c>
      <c r="M73" s="89" t="s">
        <v>73</v>
      </c>
      <c r="N73" s="90" t="s">
        <v>74</v>
      </c>
      <c r="O73" s="89" t="s">
        <v>73</v>
      </c>
      <c r="P73" s="90" t="s">
        <v>74</v>
      </c>
    </row>
    <row r="74" spans="2:16">
      <c r="B74" s="86"/>
      <c r="C74" s="63"/>
      <c r="D74" s="75"/>
      <c r="E74" s="63"/>
      <c r="F74" s="75"/>
      <c r="G74" s="63"/>
      <c r="H74" s="75"/>
      <c r="I74" s="63"/>
      <c r="J74" s="75"/>
      <c r="K74" s="63"/>
      <c r="L74" s="75"/>
      <c r="M74" s="63"/>
      <c r="N74" s="75"/>
      <c r="O74" s="75"/>
      <c r="P74" s="53"/>
    </row>
    <row r="75" spans="2:16" ht="18">
      <c r="B75" s="776" t="s">
        <v>46</v>
      </c>
      <c r="C75" s="579">
        <f t="array" ref="C75">SUMPRODUCT(($G$2=KP_HTS_SNS_Modality!$E$2:$E$50)*(KP_HTS_SNS_Modality!G$2:G$50))</f>
        <v>0</v>
      </c>
      <c r="D75" s="579">
        <f t="array" ref="D75">SUMPRODUCT(($G$2=KP_HTS_SNS_Modality!$E$2:$E$50)*(KP_HTS_SNS_Modality!H$2:H$50))</f>
        <v>0</v>
      </c>
      <c r="E75" s="579">
        <f t="array" ref="E75">SUMPRODUCT(($G$2=KP_HTS_SNS_Modality!$E$2:$E$50)*(KP_HTS_SNS_Modality!I$2:I$50))</f>
        <v>0</v>
      </c>
      <c r="F75" s="579">
        <f t="array" ref="F75">SUMPRODUCT(($G$2=KP_HTS_SNS_Modality!$E$2:$E$50)*(KP_HTS_SNS_Modality!J$2:J$50))</f>
        <v>0</v>
      </c>
      <c r="G75" s="579">
        <f t="array" ref="G75">SUMPRODUCT(($G$2=KP_HTS_SNS_Modality!$E$2:$E$50)*(KP_HTS_SNS_Modality!K$2:K$50))</f>
        <v>0</v>
      </c>
      <c r="H75" s="579">
        <f t="array" ref="H75">SUMPRODUCT(($G$2=KP_HTS_SNS_Modality!$E$2:$E$50)*(KP_HTS_SNS_Modality!L$2:L$50))</f>
        <v>0</v>
      </c>
      <c r="I75" s="579">
        <f t="array" ref="I75">SUMPRODUCT(($G$2=KP_HTS_SNS_Modality!$E$2:$E$50)*(KP_HTS_SNS_Modality!M$2:M$50))</f>
        <v>0</v>
      </c>
      <c r="J75" s="579">
        <f t="array" ref="J75">SUMPRODUCT(($G$2=KP_HTS_SNS_Modality!$E$2:$E$50)*(KP_HTS_SNS_Modality!N$2:N$50))</f>
        <v>0</v>
      </c>
      <c r="K75" s="579">
        <f t="array" ref="K75">SUMPRODUCT(($G$2=KP_HTS_SNS_Modality!$E$2:$E$50)*(KP_HTS_SNS_Modality!O$2:O$50))</f>
        <v>0</v>
      </c>
      <c r="L75" s="579">
        <f t="array" ref="L75">SUMPRODUCT(($G$2=KP_HTS_SNS_Modality!$E$2:$E$50)*(KP_HTS_SNS_Modality!P$2:P$50))</f>
        <v>0</v>
      </c>
      <c r="M75" s="579">
        <f t="array" ref="M75">SUMPRODUCT(($G$2=KP_HTS_SNS_Modality!$E$2:$E$50)*(KP_HTS_SNS_Modality!Q$2:Q$50))</f>
        <v>0</v>
      </c>
      <c r="N75" s="579">
        <f t="array" ref="N75">SUMPRODUCT(($G$2=KP_HTS_SNS_Modality!$E$2:$E$50)*(KP_HTS_SNS_Modality!R$2:R$50))</f>
        <v>0</v>
      </c>
      <c r="O75" s="579">
        <f t="array" ref="O75">SUMPRODUCT(($G$2=KP_HTS_SNS_Modality!$E$2:$E$50)*(KP_HTS_SNS_Modality!S$2:S$50))</f>
        <v>0</v>
      </c>
      <c r="P75" s="579">
        <f t="array" ref="P75">SUMPRODUCT(($G$2=KP_HTS_SNS_Modality!$E$2:$E$50)*(KP_HTS_SNS_Modality!T$2:T$50))</f>
        <v>0</v>
      </c>
    </row>
    <row r="76" spans="2:16">
      <c r="B76" s="44"/>
      <c r="C76" s="455"/>
      <c r="D76" s="455"/>
      <c r="E76" s="455"/>
      <c r="F76" s="455"/>
      <c r="G76" s="455"/>
      <c r="H76" s="455"/>
      <c r="I76" s="455"/>
      <c r="J76" s="455"/>
      <c r="K76" s="455"/>
      <c r="L76" s="455"/>
      <c r="M76" s="455"/>
      <c r="N76" s="455"/>
      <c r="O76" s="455"/>
      <c r="P76" s="459"/>
    </row>
    <row r="77" spans="2:16">
      <c r="B77" s="86"/>
      <c r="C77" s="456"/>
      <c r="D77" s="457"/>
      <c r="E77" s="456"/>
      <c r="F77" s="457"/>
      <c r="G77" s="456"/>
      <c r="H77" s="457"/>
      <c r="I77" s="456"/>
      <c r="J77" s="457"/>
      <c r="K77" s="456"/>
      <c r="L77" s="457"/>
      <c r="M77" s="456"/>
      <c r="N77" s="457"/>
      <c r="O77" s="457"/>
      <c r="P77" s="460"/>
    </row>
    <row r="78" spans="2:16" ht="22.9" customHeight="1">
      <c r="B78" s="776" t="s">
        <v>47</v>
      </c>
      <c r="C78" s="579">
        <f t="array" ref="C78">SUMPRODUCT(($G$2=KP_HTS_SNS_Modality!$E$2:$E$50)*(KP_HTS_SNS_Modality!U$2:U$50))</f>
        <v>0</v>
      </c>
      <c r="D78" s="579">
        <f t="array" ref="D78">SUMPRODUCT(($G$2=KP_HTS_SNS_Modality!$E$2:$E$50)*(KP_HTS_SNS_Modality!V$2:V$50))</f>
        <v>0</v>
      </c>
      <c r="E78" s="579">
        <f t="array" ref="E78">SUMPRODUCT(($G$2=KP_HTS_SNS_Modality!$E$2:$E$50)*(KP_HTS_SNS_Modality!W$2:W$50))</f>
        <v>0</v>
      </c>
      <c r="F78" s="579">
        <f t="array" ref="F78">SUMPRODUCT(($G$2=KP_HTS_SNS_Modality!$E$2:$E$50)*(KP_HTS_SNS_Modality!X$2:X$50))</f>
        <v>0</v>
      </c>
      <c r="G78" s="579">
        <f t="array" ref="G78">SUMPRODUCT(($G$2=KP_HTS_SNS_Modality!$E$2:$E$50)*(KP_HTS_SNS_Modality!Y$2:Y$50))</f>
        <v>0</v>
      </c>
      <c r="H78" s="579">
        <f t="array" ref="H78">SUMPRODUCT(($G$2=KP_HTS_SNS_Modality!$E$2:$E$50)*(KP_HTS_SNS_Modality!Z$2:Z$50))</f>
        <v>0</v>
      </c>
      <c r="I78" s="579">
        <f t="array" ref="I78">SUMPRODUCT(($G$2=KP_HTS_SNS_Modality!$E$2:$E$50)*(KP_HTS_SNS_Modality!AA$2:AA$50))</f>
        <v>0</v>
      </c>
      <c r="J78" s="579">
        <f t="array" ref="J78">SUMPRODUCT(($G$2=KP_HTS_SNS_Modality!$E$2:$E$50)*(KP_HTS_SNS_Modality!AB$2:AB$50))</f>
        <v>0</v>
      </c>
      <c r="K78" s="579">
        <f t="array" ref="K78">SUMPRODUCT(($G$2=KP_HTS_SNS_Modality!$E$2:$E$50)*(KP_HTS_SNS_Modality!AC$2:AC$50))</f>
        <v>0</v>
      </c>
      <c r="L78" s="579">
        <f t="array" ref="L78">SUMPRODUCT(($G$2=KP_HTS_SNS_Modality!$E$2:$E$50)*(KP_HTS_SNS_Modality!AD$2:AD$50))</f>
        <v>0</v>
      </c>
      <c r="M78" s="579">
        <f t="array" ref="M78">SUMPRODUCT(($G$2=KP_HTS_SNS_Modality!$E$2:$E$50)*(KP_HTS_SNS_Modality!AE$2:AE$50))</f>
        <v>0</v>
      </c>
      <c r="N78" s="579">
        <f t="array" ref="N78">SUMPRODUCT(($G$2=KP_HTS_SNS_Modality!$E$2:$E$50)*(KP_HTS_SNS_Modality!AF$2:AF$50))</f>
        <v>0</v>
      </c>
      <c r="O78" s="579">
        <f t="array" ref="O78">SUMPRODUCT(($G$2=KP_HTS_SNS_Modality!$E$2:$E$50)*(KP_HTS_SNS_Modality!AG$2:AG$50))</f>
        <v>0</v>
      </c>
      <c r="P78" s="579">
        <f t="array" ref="P78">SUMPRODUCT(($G$2=KP_HTS_SNS_Modality!$E$2:$E$50)*(KP_HTS_SNS_Modality!AH$2:AH$50))</f>
        <v>0</v>
      </c>
    </row>
    <row r="79" spans="2:16">
      <c r="B79" s="44"/>
      <c r="C79" s="45"/>
      <c r="D79" s="45"/>
      <c r="E79" s="45"/>
      <c r="F79" s="45"/>
      <c r="G79" s="45"/>
      <c r="H79" s="45"/>
      <c r="I79" s="45"/>
      <c r="J79" s="45"/>
      <c r="K79" s="45"/>
      <c r="L79" s="45"/>
      <c r="M79" s="45"/>
      <c r="N79" s="45"/>
      <c r="O79" s="45"/>
      <c r="P79" s="46"/>
    </row>
    <row r="80" spans="2:16">
      <c r="B80" s="898"/>
      <c r="C80" s="12"/>
      <c r="D80" s="12"/>
      <c r="E80" s="12"/>
      <c r="F80" s="12"/>
      <c r="G80" s="12"/>
      <c r="H80" s="12"/>
      <c r="I80" s="12"/>
      <c r="J80" s="12"/>
      <c r="K80" s="12"/>
      <c r="L80" s="12"/>
      <c r="M80" s="12"/>
      <c r="N80" s="12"/>
      <c r="O80" s="50"/>
      <c r="P80" s="51"/>
    </row>
    <row r="81" spans="2:16">
      <c r="B81" s="899"/>
      <c r="C81" s="900" t="s">
        <v>75</v>
      </c>
      <c r="D81" s="901"/>
      <c r="E81" s="902" t="s">
        <v>76</v>
      </c>
      <c r="F81" s="903"/>
      <c r="G81" s="902" t="s">
        <v>77</v>
      </c>
      <c r="H81" s="903"/>
      <c r="I81" s="902" t="s">
        <v>78</v>
      </c>
      <c r="J81" s="903"/>
      <c r="K81" s="902" t="s">
        <v>79</v>
      </c>
      <c r="L81" s="903"/>
      <c r="M81" s="902" t="s">
        <v>80</v>
      </c>
      <c r="N81" s="903"/>
      <c r="O81" s="904"/>
      <c r="P81" s="905"/>
    </row>
    <row r="82" spans="2:16">
      <c r="B82" s="88"/>
      <c r="C82" s="89" t="s">
        <v>73</v>
      </c>
      <c r="D82" s="90" t="s">
        <v>74</v>
      </c>
      <c r="E82" s="89" t="s">
        <v>73</v>
      </c>
      <c r="F82" s="90" t="s">
        <v>74</v>
      </c>
      <c r="G82" s="89" t="s">
        <v>73</v>
      </c>
      <c r="H82" s="90" t="s">
        <v>74</v>
      </c>
      <c r="I82" s="89" t="s">
        <v>73</v>
      </c>
      <c r="J82" s="90" t="s">
        <v>74</v>
      </c>
      <c r="K82" s="89" t="s">
        <v>73</v>
      </c>
      <c r="L82" s="90" t="s">
        <v>74</v>
      </c>
      <c r="M82" s="89" t="s">
        <v>73</v>
      </c>
      <c r="N82" s="90" t="s">
        <v>74</v>
      </c>
      <c r="O82" s="100"/>
      <c r="P82" s="90"/>
    </row>
    <row r="83" spans="2:16">
      <c r="B83" s="86"/>
      <c r="C83" s="63"/>
      <c r="D83" s="75"/>
      <c r="E83" s="63"/>
      <c r="F83" s="75"/>
      <c r="G83" s="63"/>
      <c r="H83" s="75"/>
      <c r="I83" s="63"/>
      <c r="J83" s="75"/>
      <c r="K83" s="63"/>
      <c r="L83" s="75"/>
      <c r="M83" s="63"/>
      <c r="N83" s="75"/>
      <c r="O83" s="775"/>
      <c r="P83" s="53"/>
    </row>
    <row r="84" spans="2:16" ht="22.9" customHeight="1">
      <c r="B84" s="776" t="s">
        <v>46</v>
      </c>
      <c r="C84" s="579">
        <f t="array" ref="C84">SUMPRODUCT(($G$2=KP_HTS_SNS_Modality!$E$2:$E$50)*(KP_HTS_SNS_Modality!AI$2:AI$50))</f>
        <v>0</v>
      </c>
      <c r="D84" s="579">
        <f t="array" ref="D84">SUMPRODUCT(($G$2=KP_HTS_SNS_Modality!$E$2:$E$50)*(KP_HTS_SNS_Modality!AJ$2:AJ$50))</f>
        <v>0</v>
      </c>
      <c r="E84" s="579">
        <f t="array" ref="E84">SUMPRODUCT(($G$2=KP_HTS_SNS_Modality!$E$2:$E$50)*(KP_HTS_SNS_Modality!AK$2:AK$50))</f>
        <v>0</v>
      </c>
      <c r="F84" s="579">
        <f t="array" ref="F84">SUMPRODUCT(($G$2=KP_HTS_SNS_Modality!$E$2:$E$50)*(KP_HTS_SNS_Modality!AL$2:AL$50))</f>
        <v>0</v>
      </c>
      <c r="G84" s="579">
        <f t="array" ref="G84">SUMPRODUCT(($G$2=KP_HTS_SNS_Modality!$E$2:$E$50)*(KP_HTS_SNS_Modality!AM$2:AM$50))</f>
        <v>0</v>
      </c>
      <c r="H84" s="579">
        <f t="array" ref="H84">SUMPRODUCT(($G$2=KP_HTS_SNS_Modality!$E$2:$E$50)*(KP_HTS_SNS_Modality!AN$2:AN$50))</f>
        <v>0</v>
      </c>
      <c r="I84" s="579">
        <f t="array" ref="I84">SUMPRODUCT(($G$2=KP_HTS_SNS_Modality!$E$2:$E$50)*(KP_HTS_SNS_Modality!AO$2:AO$50))</f>
        <v>0</v>
      </c>
      <c r="J84" s="579">
        <f t="array" ref="J84">SUMPRODUCT(($G$2=KP_HTS_SNS_Modality!$E$2:$E$50)*(KP_HTS_SNS_Modality!AP$2:AP$50))</f>
        <v>0</v>
      </c>
      <c r="K84" s="579">
        <f t="array" ref="K84">SUMPRODUCT(($G$2=KP_HTS_SNS_Modality!$E$2:$E$50)*(KP_HTS_SNS_Modality!AQ$2:AQ$50))</f>
        <v>0</v>
      </c>
      <c r="L84" s="579">
        <f t="array" ref="L84">SUMPRODUCT(($G$2=KP_HTS_SNS_Modality!$E$2:$E$50)*(KP_HTS_SNS_Modality!AR$2:AR$50))</f>
        <v>0</v>
      </c>
      <c r="M84" s="579">
        <f t="array" ref="M84">SUMPRODUCT(($G$2=KP_HTS_SNS_Modality!$E$2:$E$50)*(KP_HTS_SNS_Modality!AS$2:AS$50))</f>
        <v>0</v>
      </c>
      <c r="N84" s="579">
        <f t="array" ref="N84">SUMPRODUCT(($G$2=KP_HTS_SNS_Modality!$E$2:$E$50)*(KP_HTS_SNS_Modality!AT$2:AT$50))</f>
        <v>0</v>
      </c>
      <c r="O84" s="774"/>
      <c r="P84" s="76"/>
    </row>
    <row r="85" spans="2:16">
      <c r="B85" s="44"/>
      <c r="C85" s="455"/>
      <c r="D85" s="455"/>
      <c r="E85" s="455"/>
      <c r="F85" s="455"/>
      <c r="G85" s="455"/>
      <c r="H85" s="455"/>
      <c r="I85" s="455"/>
      <c r="J85" s="455"/>
      <c r="K85" s="455"/>
      <c r="L85" s="455"/>
      <c r="M85" s="455"/>
      <c r="N85" s="455"/>
      <c r="O85" s="45"/>
      <c r="P85" s="46"/>
    </row>
    <row r="86" spans="2:16">
      <c r="B86" s="86"/>
      <c r="C86" s="456"/>
      <c r="D86" s="457"/>
      <c r="E86" s="456"/>
      <c r="F86" s="457"/>
      <c r="G86" s="456"/>
      <c r="H86" s="457"/>
      <c r="I86" s="456"/>
      <c r="J86" s="457"/>
      <c r="K86" s="456"/>
      <c r="L86" s="457"/>
      <c r="M86" s="456"/>
      <c r="N86" s="458"/>
      <c r="O86" s="775"/>
      <c r="P86" s="53"/>
    </row>
    <row r="87" spans="2:16" ht="24" customHeight="1">
      <c r="B87" s="776" t="s">
        <v>47</v>
      </c>
      <c r="C87" s="579">
        <f t="array" ref="C87">SUMPRODUCT(($G$2=KP_HTS_SNS_Modality!$E$2:$E$50)*(KP_HTS_SNS_Modality!AU$2:AU$50))</f>
        <v>0</v>
      </c>
      <c r="D87" s="579">
        <f t="array" ref="D87">SUMPRODUCT(($G$2=KP_HTS_SNS_Modality!$E$2:$E$50)*(KP_HTS_SNS_Modality!AV$2:AV$50))</f>
        <v>0</v>
      </c>
      <c r="E87" s="579">
        <f t="array" ref="E87">SUMPRODUCT(($G$2=KP_HTS_SNS_Modality!$E$2:$E$50)*(KP_HTS_SNS_Modality!AW$2:AW$50))</f>
        <v>0</v>
      </c>
      <c r="F87" s="579">
        <f t="array" ref="F87">SUMPRODUCT(($G$2=KP_HTS_SNS_Modality!$E$2:$E$50)*(KP_HTS_SNS_Modality!AX$2:AX$50))</f>
        <v>0</v>
      </c>
      <c r="G87" s="579">
        <f t="array" ref="G87">SUMPRODUCT(($G$2=KP_HTS_SNS_Modality!$E$2:$E$50)*(KP_HTS_SNS_Modality!AY$2:AY$50))</f>
        <v>0</v>
      </c>
      <c r="H87" s="579">
        <f t="array" ref="H87">SUMPRODUCT(($G$2=KP_HTS_SNS_Modality!$E$2:$E$50)*(KP_HTS_SNS_Modality!AZ$2:AZ$50))</f>
        <v>0</v>
      </c>
      <c r="I87" s="579">
        <f t="array" ref="I87">SUMPRODUCT(($G$2=KP_HTS_SNS_Modality!$E$2:$E$50)*(KP_HTS_SNS_Modality!BA$2:BA$50))</f>
        <v>0</v>
      </c>
      <c r="J87" s="579">
        <f t="array" ref="J87">SUMPRODUCT(($G$2=KP_HTS_SNS_Modality!$E$2:$E$50)*(KP_HTS_SNS_Modality!BB$2:BB$50))</f>
        <v>0</v>
      </c>
      <c r="K87" s="579">
        <f t="array" ref="K87">SUMPRODUCT(($G$2=KP_HTS_SNS_Modality!$E$2:$E$50)*(KP_HTS_SNS_Modality!BC$2:BC$50))</f>
        <v>0</v>
      </c>
      <c r="L87" s="579">
        <f t="array" ref="L87">SUMPRODUCT(($G$2=KP_HTS_SNS_Modality!$E$2:$E$50)*(KP_HTS_SNS_Modality!BD$2:BD$50))</f>
        <v>0</v>
      </c>
      <c r="M87" s="579">
        <f t="array" ref="M87">SUMPRODUCT(($G$2=KP_HTS_SNS_Modality!$E$2:$E$50)*(KP_HTS_SNS_Modality!BE$2:BE$50))</f>
        <v>0</v>
      </c>
      <c r="N87" s="579">
        <f t="array" ref="N87">SUMPRODUCT(($G$2=KP_HTS_SNS_Modality!$E$2:$E$50)*(KP_HTS_SNS_Modality!BF$2:BF$50))</f>
        <v>0</v>
      </c>
      <c r="O87" s="774"/>
      <c r="P87" s="76"/>
    </row>
    <row r="88" spans="2:16">
      <c r="B88" s="37"/>
      <c r="C88" s="543"/>
      <c r="D88" s="543"/>
      <c r="E88" s="543"/>
      <c r="F88" s="543"/>
      <c r="G88" s="543"/>
      <c r="H88" s="543"/>
      <c r="I88" s="543"/>
      <c r="J88" s="543"/>
      <c r="K88" s="543"/>
      <c r="L88" s="543"/>
      <c r="M88" s="543"/>
      <c r="N88" s="543"/>
      <c r="O88" s="3"/>
      <c r="P88" s="36"/>
    </row>
    <row r="89" spans="2:16">
      <c r="B89" s="116"/>
      <c r="C89" s="544"/>
      <c r="D89" s="544"/>
      <c r="E89" s="544"/>
      <c r="F89" s="544"/>
      <c r="G89" s="544"/>
      <c r="H89" s="544"/>
      <c r="I89" s="544"/>
      <c r="J89" s="544"/>
      <c r="K89" s="544"/>
      <c r="L89" s="544"/>
      <c r="M89" s="544"/>
      <c r="N89" s="544"/>
      <c r="O89" s="112"/>
      <c r="P89" s="117"/>
    </row>
    <row r="90" spans="2:16" ht="24.75" customHeight="1">
      <c r="B90" s="773" t="s">
        <v>81</v>
      </c>
      <c r="C90" s="582" t="str">
        <f>IF(SUM(C75:P75,C78:P78,C84:N84,C87:N87)=0,"subtotal",SUM(C75:P75,C78:P78,C84:N84,C87:N87))</f>
        <v>subtotal</v>
      </c>
      <c r="D90" s="543"/>
      <c r="E90" s="543"/>
      <c r="F90" s="543"/>
      <c r="G90" s="543"/>
      <c r="H90" s="543"/>
      <c r="I90" s="543"/>
      <c r="J90" s="543"/>
      <c r="K90" s="543"/>
      <c r="L90" s="543"/>
      <c r="M90" s="543"/>
      <c r="N90" s="543"/>
      <c r="O90" s="3"/>
      <c r="P90" s="119"/>
    </row>
    <row r="91" spans="2:16" ht="23.25" customHeight="1">
      <c r="B91" s="120"/>
      <c r="C91" s="114"/>
      <c r="D91" s="114"/>
      <c r="E91" s="114"/>
      <c r="F91" s="114"/>
      <c r="G91" s="114"/>
      <c r="H91" s="114"/>
      <c r="I91" s="114"/>
      <c r="J91" s="114"/>
      <c r="K91" s="114"/>
      <c r="L91" s="114"/>
      <c r="M91" s="114"/>
      <c r="N91" s="114"/>
      <c r="O91" s="114"/>
      <c r="P91" s="121"/>
    </row>
    <row r="92" spans="2:16" ht="21.75" customHeight="1">
      <c r="B92" s="1213" t="str">
        <f>CONCATENATE(K$2,": HTS_TST (Community) - VCT Service Modality")</f>
        <v>: HTS_TST (Community) - VCT Service Modality</v>
      </c>
      <c r="C92" s="1214"/>
      <c r="D92" s="1214"/>
      <c r="E92" s="1214"/>
      <c r="F92" s="1214"/>
      <c r="G92" s="1214"/>
      <c r="H92" s="1214"/>
      <c r="I92" s="1214"/>
      <c r="J92" s="1214"/>
      <c r="K92" s="1214"/>
      <c r="L92" s="1214"/>
      <c r="M92" s="1214"/>
      <c r="N92" s="1214"/>
      <c r="O92" s="1214"/>
      <c r="P92" s="1214"/>
    </row>
    <row r="93" spans="2:16" ht="28.5" customHeight="1">
      <c r="B93" s="1220" t="s">
        <v>3</v>
      </c>
      <c r="C93" s="1221"/>
      <c r="D93" s="1211" t="s">
        <v>1728</v>
      </c>
      <c r="E93" s="1212"/>
      <c r="F93" s="1212"/>
      <c r="G93" s="1212"/>
      <c r="H93" s="1212"/>
      <c r="I93" s="1212"/>
      <c r="J93" s="1212"/>
      <c r="K93" s="1212"/>
      <c r="L93" s="1212"/>
      <c r="M93" s="1212"/>
      <c r="N93" s="1212"/>
      <c r="O93" s="1212"/>
      <c r="P93" s="53"/>
    </row>
    <row r="94" spans="2:16">
      <c r="B94" s="33"/>
      <c r="C94" s="8"/>
      <c r="D94" s="4"/>
      <c r="E94" s="4"/>
      <c r="F94" s="4"/>
      <c r="G94" s="4"/>
      <c r="H94" s="4"/>
      <c r="I94" s="4"/>
      <c r="J94" s="4"/>
      <c r="K94" s="4"/>
      <c r="L94" s="4"/>
      <c r="M94" s="4"/>
      <c r="N94" s="4"/>
      <c r="O94" s="79"/>
      <c r="P94" s="92"/>
    </row>
    <row r="95" spans="2:16">
      <c r="B95" s="898"/>
      <c r="C95" s="12"/>
      <c r="D95" s="12"/>
      <c r="E95" s="12"/>
      <c r="F95" s="12"/>
      <c r="G95" s="12"/>
      <c r="H95" s="12"/>
      <c r="I95" s="12"/>
      <c r="J95" s="12"/>
      <c r="K95" s="12"/>
      <c r="L95" s="12"/>
      <c r="M95" s="12"/>
      <c r="N95" s="12"/>
      <c r="O95" s="97"/>
      <c r="P95" s="98"/>
    </row>
    <row r="96" spans="2:16">
      <c r="B96" s="899"/>
      <c r="C96" s="900" t="s">
        <v>5</v>
      </c>
      <c r="D96" s="901"/>
      <c r="E96" s="902" t="s">
        <v>9</v>
      </c>
      <c r="F96" s="903"/>
      <c r="G96" s="902" t="s">
        <v>22</v>
      </c>
      <c r="H96" s="903"/>
      <c r="I96" s="902" t="s">
        <v>23</v>
      </c>
      <c r="J96" s="903"/>
      <c r="K96" s="902" t="s">
        <v>24</v>
      </c>
      <c r="L96" s="903"/>
      <c r="M96" s="902" t="s">
        <v>25</v>
      </c>
      <c r="N96" s="903"/>
      <c r="O96" s="902" t="s">
        <v>26</v>
      </c>
      <c r="P96" s="903"/>
    </row>
    <row r="97" spans="2:16">
      <c r="B97" s="88"/>
      <c r="C97" s="89" t="s">
        <v>73</v>
      </c>
      <c r="D97" s="90" t="s">
        <v>74</v>
      </c>
      <c r="E97" s="89" t="s">
        <v>73</v>
      </c>
      <c r="F97" s="90" t="s">
        <v>74</v>
      </c>
      <c r="G97" s="89" t="s">
        <v>73</v>
      </c>
      <c r="H97" s="90" t="s">
        <v>74</v>
      </c>
      <c r="I97" s="89" t="s">
        <v>73</v>
      </c>
      <c r="J97" s="90" t="s">
        <v>74</v>
      </c>
      <c r="K97" s="89" t="s">
        <v>73</v>
      </c>
      <c r="L97" s="90" t="s">
        <v>74</v>
      </c>
      <c r="M97" s="89" t="s">
        <v>73</v>
      </c>
      <c r="N97" s="90" t="s">
        <v>74</v>
      </c>
      <c r="O97" s="89" t="s">
        <v>73</v>
      </c>
      <c r="P97" s="90" t="s">
        <v>74</v>
      </c>
    </row>
    <row r="98" spans="2:16" ht="8.25" customHeight="1">
      <c r="B98" s="86"/>
      <c r="C98" s="63"/>
      <c r="D98" s="75"/>
      <c r="E98" s="63"/>
      <c r="F98" s="75"/>
      <c r="G98" s="63"/>
      <c r="H98" s="75"/>
      <c r="I98" s="63"/>
      <c r="J98" s="75"/>
      <c r="K98" s="63"/>
      <c r="L98" s="75"/>
      <c r="M98" s="63"/>
      <c r="N98" s="75"/>
      <c r="O98" s="75"/>
      <c r="P98" s="53"/>
    </row>
    <row r="99" spans="2:16" ht="27" customHeight="1">
      <c r="B99" s="680" t="s">
        <v>46</v>
      </c>
      <c r="C99" s="579" cm="1">
        <f t="array" ref="C99">SUMPRODUCT(($G$2=KP_HTS_VCT_Service_Modality!$E$2:$E$50)*(KP_HTS_VCT_Service_Modality!G$2:G$50))</f>
        <v>0</v>
      </c>
      <c r="D99" s="579" cm="1">
        <f t="array" ref="D99">SUMPRODUCT(($G$2=KP_HTS_VCT_Service_Modality!$E$2:$E$50)*(KP_HTS_VCT_Service_Modality!H$2:H$50))</f>
        <v>0</v>
      </c>
      <c r="E99" s="579" cm="1">
        <f t="array" ref="E99">SUMPRODUCT(($G$2=KP_HTS_VCT_Service_Modality!$E$2:$E$50)*(KP_HTS_VCT_Service_Modality!I$2:I$50))</f>
        <v>0</v>
      </c>
      <c r="F99" s="579" cm="1">
        <f t="array" ref="F99">SUMPRODUCT(($G$2=KP_HTS_VCT_Service_Modality!$E$2:$E$50)*(KP_HTS_VCT_Service_Modality!J$2:J$50))</f>
        <v>0</v>
      </c>
      <c r="G99" s="579" cm="1">
        <f t="array" ref="G99">SUMPRODUCT(($G$2=KP_HTS_VCT_Service_Modality!$E$2:$E$50)*(KP_HTS_VCT_Service_Modality!K$2:K$50))</f>
        <v>0</v>
      </c>
      <c r="H99" s="579" cm="1">
        <f t="array" ref="H99">SUMPRODUCT(($G$2=KP_HTS_VCT_Service_Modality!$E$2:$E$50)*(KP_HTS_VCT_Service_Modality!L$2:L$50))</f>
        <v>0</v>
      </c>
      <c r="I99" s="579" cm="1">
        <f t="array" ref="I99">SUMPRODUCT(($G$2=KP_HTS_VCT_Service_Modality!$E$2:$E$50)*(KP_HTS_VCT_Service_Modality!M$2:M$50))</f>
        <v>0</v>
      </c>
      <c r="J99" s="579" cm="1">
        <f t="array" ref="J99">SUMPRODUCT(($G$2=KP_HTS_VCT_Service_Modality!$E$2:$E$50)*(KP_HTS_VCT_Service_Modality!N$2:N$50))</f>
        <v>0</v>
      </c>
      <c r="K99" s="579" cm="1">
        <f t="array" ref="K99">SUMPRODUCT(($G$2=KP_HTS_VCT_Service_Modality!$E$2:$E$50)*(KP_HTS_VCT_Service_Modality!O$2:O$50))</f>
        <v>0</v>
      </c>
      <c r="L99" s="579" cm="1">
        <f t="array" ref="L99">SUMPRODUCT(($G$2=KP_HTS_VCT_Service_Modality!$E$2:$E$50)*(KP_HTS_VCT_Service_Modality!P$2:P$50))</f>
        <v>0</v>
      </c>
      <c r="M99" s="579" cm="1">
        <f t="array" ref="M99">SUMPRODUCT(($G$2=KP_HTS_VCT_Service_Modality!$E$2:$E$50)*(KP_HTS_VCT_Service_Modality!Q$2:Q$50))</f>
        <v>0</v>
      </c>
      <c r="N99" s="579" cm="1">
        <f t="array" ref="N99">SUMPRODUCT(($G$2=KP_HTS_VCT_Service_Modality!$E$2:$E$50)*(KP_HTS_VCT_Service_Modality!R$2:R$50))</f>
        <v>0</v>
      </c>
      <c r="O99" s="579" cm="1">
        <f t="array" ref="O99">SUMPRODUCT(($G$2=KP_HTS_VCT_Service_Modality!$E$2:$E$50)*(KP_HTS_VCT_Service_Modality!S$2:S$50))</f>
        <v>0</v>
      </c>
      <c r="P99" s="579" cm="1">
        <f t="array" ref="P99">SUMPRODUCT(($G$2=KP_HTS_VCT_Service_Modality!$E$2:$E$50)*(KP_HTS_VCT_Service_Modality!T$2:T$50))</f>
        <v>0</v>
      </c>
    </row>
    <row r="100" spans="2:16" ht="6.75" customHeight="1">
      <c r="B100" s="44"/>
      <c r="C100" s="45"/>
      <c r="D100" s="45"/>
      <c r="E100" s="45"/>
      <c r="F100" s="45"/>
      <c r="G100" s="45"/>
      <c r="H100" s="45"/>
      <c r="I100" s="45"/>
      <c r="J100" s="45"/>
      <c r="K100" s="45"/>
      <c r="L100" s="45"/>
      <c r="M100" s="45"/>
      <c r="N100" s="45"/>
      <c r="O100" s="45"/>
      <c r="P100" s="46"/>
    </row>
    <row r="101" spans="2:16" ht="9.75" customHeight="1">
      <c r="B101" s="86"/>
      <c r="C101" s="63"/>
      <c r="D101" s="75"/>
      <c r="E101" s="63"/>
      <c r="F101" s="75"/>
      <c r="G101" s="63"/>
      <c r="H101" s="75"/>
      <c r="I101" s="63"/>
      <c r="J101" s="75"/>
      <c r="K101" s="63"/>
      <c r="L101" s="75"/>
      <c r="M101" s="63"/>
      <c r="N101" s="75"/>
      <c r="O101" s="75"/>
      <c r="P101" s="53"/>
    </row>
    <row r="102" spans="2:16" ht="26.25" customHeight="1">
      <c r="B102" s="680" t="s">
        <v>47</v>
      </c>
      <c r="C102" s="579" cm="1">
        <f t="array" ref="C102">SUMPRODUCT(($G$2=KP_HTS_VCT_Service_Modality!$E$2:$E$50)*(KP_HTS_VCT_Service_Modality!U$2:U$50))</f>
        <v>0</v>
      </c>
      <c r="D102" s="579" cm="1">
        <f t="array" ref="D102">SUMPRODUCT(($G$2=KP_HTS_VCT_Service_Modality!$E$2:$E$50)*(KP_HTS_VCT_Service_Modality!V$2:V$50))</f>
        <v>0</v>
      </c>
      <c r="E102" s="579" cm="1">
        <f t="array" ref="E102">SUMPRODUCT(($G$2=KP_HTS_VCT_Service_Modality!$E$2:$E$50)*(KP_HTS_VCT_Service_Modality!W$2:W$50))</f>
        <v>0</v>
      </c>
      <c r="F102" s="579" cm="1">
        <f t="array" ref="F102">SUMPRODUCT(($G$2=KP_HTS_VCT_Service_Modality!$E$2:$E$50)*(KP_HTS_VCT_Service_Modality!X$2:X$50))</f>
        <v>0</v>
      </c>
      <c r="G102" s="579" cm="1">
        <f t="array" ref="G102">SUMPRODUCT(($G$2=KP_HTS_VCT_Service_Modality!$E$2:$E$50)*(KP_HTS_VCT_Service_Modality!Y$2:Y$50))</f>
        <v>0</v>
      </c>
      <c r="H102" s="579" cm="1">
        <f t="array" ref="H102">SUMPRODUCT(($G$2=KP_HTS_VCT_Service_Modality!$E$2:$E$50)*(KP_HTS_VCT_Service_Modality!Z$2:Z$50))</f>
        <v>0</v>
      </c>
      <c r="I102" s="579" cm="1">
        <f t="array" ref="I102">SUMPRODUCT(($G$2=KP_HTS_VCT_Service_Modality!$E$2:$E$50)*(KP_HTS_VCT_Service_Modality!AA$2:AA$50))</f>
        <v>0</v>
      </c>
      <c r="J102" s="579" cm="1">
        <f t="array" ref="J102">SUMPRODUCT(($G$2=KP_HTS_VCT_Service_Modality!$E$2:$E$50)*(KP_HTS_VCT_Service_Modality!AB$2:AB$50))</f>
        <v>0</v>
      </c>
      <c r="K102" s="579" cm="1">
        <f t="array" ref="K102">SUMPRODUCT(($G$2=KP_HTS_VCT_Service_Modality!$E$2:$E$50)*(KP_HTS_VCT_Service_Modality!AC$2:AC$50))</f>
        <v>0</v>
      </c>
      <c r="L102" s="579" cm="1">
        <f t="array" ref="L102">SUMPRODUCT(($G$2=KP_HTS_VCT_Service_Modality!$E$2:$E$50)*(KP_HTS_VCT_Service_Modality!AD$2:AD$50))</f>
        <v>0</v>
      </c>
      <c r="M102" s="579" cm="1">
        <f t="array" ref="M102">SUMPRODUCT(($G$2=KP_HTS_VCT_Service_Modality!$E$2:$E$50)*(KP_HTS_VCT_Service_Modality!AE$2:AE$50))</f>
        <v>0</v>
      </c>
      <c r="N102" s="579" cm="1">
        <f t="array" ref="N102">SUMPRODUCT(($G$2=KP_HTS_VCT_Service_Modality!$E$2:$E$50)*(KP_HTS_VCT_Service_Modality!AF$2:AF$50))</f>
        <v>0</v>
      </c>
      <c r="O102" s="579" cm="1">
        <f t="array" ref="O102">SUMPRODUCT(($G$2=KP_HTS_VCT_Service_Modality!$E$2:$E$50)*(KP_HTS_VCT_Service_Modality!AG$2:AG$50))</f>
        <v>0</v>
      </c>
      <c r="P102" s="579" cm="1">
        <f t="array" ref="P102">SUMPRODUCT(($G$2=KP_HTS_VCT_Service_Modality!$E$2:$E$50)*(KP_HTS_VCT_Service_Modality!AH$2:AH$50))</f>
        <v>0</v>
      </c>
    </row>
    <row r="103" spans="2:16" ht="12" customHeight="1">
      <c r="B103" s="44"/>
      <c r="C103" s="45"/>
      <c r="D103" s="45"/>
      <c r="E103" s="45"/>
      <c r="F103" s="45"/>
      <c r="G103" s="45"/>
      <c r="H103" s="45"/>
      <c r="I103" s="45"/>
      <c r="J103" s="45"/>
      <c r="K103" s="45"/>
      <c r="L103" s="45"/>
      <c r="M103" s="45"/>
      <c r="N103" s="45"/>
      <c r="O103" s="45"/>
      <c r="P103" s="46"/>
    </row>
    <row r="104" spans="2:16" ht="8.25" customHeight="1">
      <c r="B104" s="898"/>
      <c r="C104" s="12"/>
      <c r="D104" s="12"/>
      <c r="E104" s="12"/>
      <c r="F104" s="12"/>
      <c r="G104" s="12"/>
      <c r="H104" s="12"/>
      <c r="I104" s="12"/>
      <c r="J104" s="12"/>
      <c r="K104" s="12"/>
      <c r="L104" s="12"/>
      <c r="M104" s="12"/>
      <c r="N104" s="12"/>
      <c r="O104" s="50"/>
      <c r="P104" s="51"/>
    </row>
    <row r="105" spans="2:16">
      <c r="B105" s="899"/>
      <c r="C105" s="900" t="s">
        <v>75</v>
      </c>
      <c r="D105" s="901"/>
      <c r="E105" s="902" t="s">
        <v>76</v>
      </c>
      <c r="F105" s="903"/>
      <c r="G105" s="902" t="s">
        <v>77</v>
      </c>
      <c r="H105" s="903"/>
      <c r="I105" s="902" t="s">
        <v>78</v>
      </c>
      <c r="J105" s="903"/>
      <c r="K105" s="902" t="s">
        <v>79</v>
      </c>
      <c r="L105" s="903"/>
      <c r="M105" s="902" t="s">
        <v>80</v>
      </c>
      <c r="N105" s="903"/>
      <c r="O105" s="915"/>
      <c r="P105" s="905"/>
    </row>
    <row r="106" spans="2:16">
      <c r="B106" s="88"/>
      <c r="C106" s="89" t="s">
        <v>73</v>
      </c>
      <c r="D106" s="90" t="s">
        <v>74</v>
      </c>
      <c r="E106" s="89" t="s">
        <v>73</v>
      </c>
      <c r="F106" s="90" t="s">
        <v>74</v>
      </c>
      <c r="G106" s="89" t="s">
        <v>73</v>
      </c>
      <c r="H106" s="90" t="s">
        <v>74</v>
      </c>
      <c r="I106" s="89" t="s">
        <v>73</v>
      </c>
      <c r="J106" s="90" t="s">
        <v>74</v>
      </c>
      <c r="K106" s="89" t="s">
        <v>73</v>
      </c>
      <c r="L106" s="90" t="s">
        <v>74</v>
      </c>
      <c r="M106" s="89" t="s">
        <v>73</v>
      </c>
      <c r="N106" s="90" t="s">
        <v>74</v>
      </c>
      <c r="O106" s="100"/>
      <c r="P106" s="90"/>
    </row>
    <row r="107" spans="2:16" ht="10.5" customHeight="1">
      <c r="B107" s="86"/>
      <c r="C107" s="63"/>
      <c r="D107" s="75"/>
      <c r="E107" s="63"/>
      <c r="F107" s="75"/>
      <c r="G107" s="63"/>
      <c r="H107" s="75"/>
      <c r="I107" s="63"/>
      <c r="J107" s="75"/>
      <c r="K107" s="63"/>
      <c r="L107" s="75"/>
      <c r="M107" s="63"/>
      <c r="N107" s="75"/>
      <c r="O107" s="629"/>
      <c r="P107" s="53"/>
    </row>
    <row r="108" spans="2:16" ht="22.5" customHeight="1">
      <c r="B108" s="680" t="s">
        <v>46</v>
      </c>
      <c r="C108" s="579" cm="1">
        <f t="array" ref="C108">SUMPRODUCT(($G$2=KP_HTS_VCT_Service_Modality!$E$2:$E$50)*(KP_HTS_VCT_Service_Modality!AI$2:AI$50))</f>
        <v>0</v>
      </c>
      <c r="D108" s="579" cm="1">
        <f t="array" ref="D108">SUMPRODUCT(($G$2=KP_HTS_VCT_Service_Modality!$E$2:$E$50)*(KP_HTS_VCT_Service_Modality!AJ$2:AJ$50))</f>
        <v>0</v>
      </c>
      <c r="E108" s="579" cm="1">
        <f t="array" ref="E108">SUMPRODUCT(($G$2=KP_HTS_VCT_Service_Modality!$E$2:$E$50)*(KP_HTS_VCT_Service_Modality!AK$2:AK$50))</f>
        <v>0</v>
      </c>
      <c r="F108" s="579" cm="1">
        <f t="array" ref="F108">SUMPRODUCT(($G$2=KP_HTS_VCT_Service_Modality!$E$2:$E$50)*(KP_HTS_VCT_Service_Modality!AL$2:AL$50))</f>
        <v>0</v>
      </c>
      <c r="G108" s="579" cm="1">
        <f t="array" ref="G108">SUMPRODUCT(($G$2=KP_HTS_VCT_Service_Modality!$E$2:$E$50)*(KP_HTS_VCT_Service_Modality!AM$2:AM$50))</f>
        <v>0</v>
      </c>
      <c r="H108" s="579" cm="1">
        <f t="array" ref="H108">SUMPRODUCT(($G$2=KP_HTS_VCT_Service_Modality!$E$2:$E$50)*(KP_HTS_VCT_Service_Modality!AN$2:AN$50))</f>
        <v>0</v>
      </c>
      <c r="I108" s="579" cm="1">
        <f t="array" ref="I108">SUMPRODUCT(($G$2=KP_HTS_VCT_Service_Modality!$E$2:$E$50)*(KP_HTS_VCT_Service_Modality!AO$2:AO$50))</f>
        <v>0</v>
      </c>
      <c r="J108" s="579" cm="1">
        <f t="array" ref="J108">SUMPRODUCT(($G$2=KP_HTS_VCT_Service_Modality!$E$2:$E$50)*(KP_HTS_VCT_Service_Modality!AP$2:AP$50))</f>
        <v>0</v>
      </c>
      <c r="K108" s="579" cm="1">
        <f t="array" ref="K108">SUMPRODUCT(($G$2=KP_HTS_VCT_Service_Modality!$E$2:$E$50)*(KP_HTS_VCT_Service_Modality!AQ$2:AQ$50))</f>
        <v>0</v>
      </c>
      <c r="L108" s="579" cm="1">
        <f t="array" ref="L108">SUMPRODUCT(($G$2=KP_HTS_VCT_Service_Modality!$E$2:$E$50)*(KP_HTS_VCT_Service_Modality!AR$2:AR$50))</f>
        <v>0</v>
      </c>
      <c r="M108" s="579" cm="1">
        <f t="array" ref="M108">SUMPRODUCT(($G$2=KP_HTS_VCT_Service_Modality!$E$2:$E$50)*(KP_HTS_VCT_Service_Modality!AS$2:AS$50))</f>
        <v>0</v>
      </c>
      <c r="N108" s="579" cm="1">
        <f t="array" ref="N108">SUMPRODUCT(($G$2=KP_HTS_VCT_Service_Modality!$E$2:$E$50)*(KP_HTS_VCT_Service_Modality!AT$2:AT$50))</f>
        <v>0</v>
      </c>
      <c r="O108" s="628"/>
      <c r="P108" s="76"/>
    </row>
    <row r="109" spans="2:16" ht="10.5" customHeight="1">
      <c r="B109" s="44"/>
      <c r="C109" s="45"/>
      <c r="D109" s="45"/>
      <c r="E109" s="45"/>
      <c r="F109" s="45"/>
      <c r="G109" s="45"/>
      <c r="H109" s="45"/>
      <c r="I109" s="45"/>
      <c r="J109" s="45"/>
      <c r="K109" s="45"/>
      <c r="L109" s="45"/>
      <c r="M109" s="45"/>
      <c r="N109" s="45"/>
      <c r="O109" s="45"/>
      <c r="P109" s="46"/>
    </row>
    <row r="110" spans="2:16" ht="9.75" customHeight="1">
      <c r="B110" s="86"/>
      <c r="C110" s="63"/>
      <c r="D110" s="75"/>
      <c r="E110" s="63"/>
      <c r="F110" s="75"/>
      <c r="G110" s="63"/>
      <c r="H110" s="75"/>
      <c r="I110" s="63"/>
      <c r="J110" s="75"/>
      <c r="K110" s="63"/>
      <c r="L110" s="75"/>
      <c r="M110" s="63"/>
      <c r="N110" s="629"/>
      <c r="O110" s="629"/>
      <c r="P110" s="53"/>
    </row>
    <row r="111" spans="2:16" ht="24.75" customHeight="1">
      <c r="B111" s="680" t="s">
        <v>47</v>
      </c>
      <c r="C111" s="579" cm="1">
        <f t="array" ref="C111">SUMPRODUCT(($G$2=KP_HTS_VCT_Service_Modality!$E$2:$E$50)*(KP_HTS_VCT_Service_Modality!AU$2:AU$50))</f>
        <v>0</v>
      </c>
      <c r="D111" s="579" cm="1">
        <f t="array" ref="D111">SUMPRODUCT(($G$2=KP_HTS_VCT_Service_Modality!$E$2:$E$50)*(KP_HTS_VCT_Service_Modality!AV$2:AV$50))</f>
        <v>0</v>
      </c>
      <c r="E111" s="579" cm="1">
        <f t="array" ref="E111">SUMPRODUCT(($G$2=KP_HTS_VCT_Service_Modality!$E$2:$E$50)*(KP_HTS_VCT_Service_Modality!AW$2:AW$50))</f>
        <v>0</v>
      </c>
      <c r="F111" s="579" cm="1">
        <f t="array" ref="F111">SUMPRODUCT(($G$2=KP_HTS_VCT_Service_Modality!$E$2:$E$50)*(KP_HTS_VCT_Service_Modality!AX$2:AX$50))</f>
        <v>0</v>
      </c>
      <c r="G111" s="579" cm="1">
        <f t="array" ref="G111">SUMPRODUCT(($G$2=KP_HTS_VCT_Service_Modality!$E$2:$E$50)*(KP_HTS_VCT_Service_Modality!AY$2:AY$50))</f>
        <v>0</v>
      </c>
      <c r="H111" s="579" cm="1">
        <f t="array" ref="H111">SUMPRODUCT(($G$2=KP_HTS_VCT_Service_Modality!$E$2:$E$50)*(KP_HTS_VCT_Service_Modality!AZ$2:AZ$50))</f>
        <v>0</v>
      </c>
      <c r="I111" s="579" cm="1">
        <f t="array" ref="I111">SUMPRODUCT(($G$2=KP_HTS_VCT_Service_Modality!$E$2:$E$50)*(KP_HTS_VCT_Service_Modality!BA$2:BA$50))</f>
        <v>0</v>
      </c>
      <c r="J111" s="579" cm="1">
        <f t="array" ref="J111">SUMPRODUCT(($G$2=KP_HTS_VCT_Service_Modality!$E$2:$E$50)*(KP_HTS_VCT_Service_Modality!BB$2:BB$50))</f>
        <v>0</v>
      </c>
      <c r="K111" s="579" cm="1">
        <f t="array" ref="K111">SUMPRODUCT(($G$2=KP_HTS_VCT_Service_Modality!$E$2:$E$50)*(KP_HTS_VCT_Service_Modality!BC$2:BC$50))</f>
        <v>0</v>
      </c>
      <c r="L111" s="579" cm="1">
        <f t="array" ref="L111">SUMPRODUCT(($G$2=KP_HTS_VCT_Service_Modality!$E$2:$E$50)*(KP_HTS_VCT_Service_Modality!BD$2:BD$50))</f>
        <v>0</v>
      </c>
      <c r="M111" s="579" cm="1">
        <f t="array" ref="M111">SUMPRODUCT(($G$2=KP_HTS_VCT_Service_Modality!$E$2:$E$50)*(KP_HTS_VCT_Service_Modality!BE$2:BE$50))</f>
        <v>0</v>
      </c>
      <c r="N111" s="579" cm="1">
        <f t="array" ref="N111">SUMPRODUCT(($G$2=KP_HTS_VCT_Service_Modality!$E$2:$E$50)*(KP_HTS_VCT_Service_Modality!BF$2:BF$50))</f>
        <v>0</v>
      </c>
      <c r="O111" s="628"/>
      <c r="P111" s="76"/>
    </row>
    <row r="112" spans="2:16">
      <c r="B112" s="37"/>
      <c r="C112" s="3"/>
      <c r="D112" s="3"/>
      <c r="E112" s="3"/>
      <c r="F112" s="3"/>
      <c r="G112" s="3"/>
      <c r="H112" s="3"/>
      <c r="I112" s="3"/>
      <c r="J112" s="3"/>
      <c r="K112" s="3"/>
      <c r="L112" s="3"/>
      <c r="M112" s="3"/>
      <c r="N112" s="3"/>
      <c r="O112" s="3"/>
      <c r="P112" s="36"/>
    </row>
    <row r="113" spans="2:18">
      <c r="B113" s="116"/>
      <c r="C113" s="112"/>
      <c r="D113" s="112"/>
      <c r="E113" s="112"/>
      <c r="F113" s="112"/>
      <c r="G113" s="112"/>
      <c r="H113" s="112"/>
      <c r="I113" s="112"/>
      <c r="J113" s="112"/>
      <c r="K113" s="112"/>
      <c r="L113" s="112"/>
      <c r="M113" s="112"/>
      <c r="N113" s="112"/>
      <c r="O113" s="112"/>
      <c r="P113" s="117"/>
    </row>
    <row r="114" spans="2:18" ht="26.25" customHeight="1">
      <c r="B114" s="681" t="s">
        <v>81</v>
      </c>
      <c r="C114" s="582" t="str">
        <f>IF(SUM(C99:P99,C102:P102,C108:N108,C111:N111)=0,"subtotal",SUM(C99:P99,C102:P102,C108:N108,C111:N111))</f>
        <v>subtotal</v>
      </c>
      <c r="D114" s="3"/>
      <c r="E114" s="3"/>
      <c r="F114" s="3"/>
      <c r="G114" s="3"/>
      <c r="H114" s="3"/>
      <c r="I114" s="3"/>
      <c r="J114" s="3"/>
      <c r="K114" s="3"/>
      <c r="L114" s="3"/>
      <c r="M114" s="3"/>
      <c r="N114" s="3"/>
      <c r="O114" s="3"/>
      <c r="P114" s="119"/>
    </row>
    <row r="115" spans="2:18">
      <c r="B115" s="120"/>
      <c r="C115" s="114"/>
      <c r="D115" s="114"/>
      <c r="E115" s="114"/>
      <c r="F115" s="114"/>
      <c r="G115" s="114"/>
      <c r="H115" s="114"/>
      <c r="I115" s="114"/>
      <c r="J115" s="114"/>
      <c r="K115" s="114"/>
      <c r="L115" s="114"/>
      <c r="M115" s="114"/>
      <c r="N115" s="114"/>
      <c r="O115" s="114"/>
      <c r="P115" s="121"/>
    </row>
    <row r="116" spans="2:18" ht="30" customHeight="1">
      <c r="B116" s="782" t="str">
        <f>CONCATENATE(K$2,": HTS_TST (Community) -  Other Service Modality")</f>
        <v>: HTS_TST (Community) -  Other Service Modality</v>
      </c>
      <c r="C116" s="783"/>
      <c r="D116" s="783"/>
      <c r="E116" s="783"/>
      <c r="F116" s="783"/>
      <c r="G116" s="783"/>
      <c r="H116" s="783"/>
      <c r="I116" s="783"/>
      <c r="J116" s="783"/>
      <c r="K116" s="783"/>
      <c r="L116" s="783"/>
      <c r="M116" s="783"/>
      <c r="N116" s="783"/>
      <c r="O116" s="783"/>
      <c r="P116" s="783"/>
    </row>
    <row r="117" spans="2:18" ht="33" customHeight="1">
      <c r="B117" s="1209" t="s">
        <v>3</v>
      </c>
      <c r="C117" s="1210"/>
      <c r="D117" s="1211" t="s">
        <v>1727</v>
      </c>
      <c r="E117" s="1212"/>
      <c r="F117" s="1212"/>
      <c r="G117" s="1212"/>
      <c r="H117" s="1212"/>
      <c r="I117" s="1212"/>
      <c r="J117" s="1212"/>
      <c r="K117" s="1212"/>
      <c r="L117" s="1212"/>
      <c r="M117" s="1212"/>
      <c r="N117" s="1212"/>
      <c r="O117" s="1212"/>
      <c r="P117" s="53"/>
    </row>
    <row r="118" spans="2:18">
      <c r="B118" s="33"/>
      <c r="C118" s="8"/>
      <c r="D118" s="4"/>
      <c r="E118" s="4"/>
      <c r="F118" s="4"/>
      <c r="G118" s="4"/>
      <c r="H118" s="4"/>
      <c r="I118" s="4"/>
      <c r="J118" s="4"/>
      <c r="K118" s="4"/>
      <c r="L118" s="4"/>
      <c r="M118" s="4"/>
      <c r="N118" s="4"/>
      <c r="O118" s="79"/>
      <c r="P118" s="92"/>
    </row>
    <row r="119" spans="2:18">
      <c r="B119" s="898"/>
      <c r="C119" s="12"/>
      <c r="D119" s="12"/>
      <c r="E119" s="12"/>
      <c r="F119" s="12"/>
      <c r="G119" s="12"/>
      <c r="H119" s="12"/>
      <c r="I119" s="12"/>
      <c r="J119" s="12"/>
      <c r="K119" s="12"/>
      <c r="L119" s="12"/>
      <c r="M119" s="12"/>
      <c r="N119" s="12"/>
      <c r="O119" s="97"/>
      <c r="P119" s="98"/>
    </row>
    <row r="120" spans="2:18">
      <c r="B120" s="899"/>
      <c r="C120" s="900" t="s">
        <v>5</v>
      </c>
      <c r="D120" s="901"/>
      <c r="E120" s="902" t="s">
        <v>9</v>
      </c>
      <c r="F120" s="903"/>
      <c r="G120" s="902" t="s">
        <v>22</v>
      </c>
      <c r="H120" s="903"/>
      <c r="I120" s="902" t="s">
        <v>23</v>
      </c>
      <c r="J120" s="903"/>
      <c r="K120" s="902" t="s">
        <v>24</v>
      </c>
      <c r="L120" s="903"/>
      <c r="M120" s="902" t="s">
        <v>25</v>
      </c>
      <c r="N120" s="903"/>
      <c r="O120" s="902" t="s">
        <v>26</v>
      </c>
      <c r="P120" s="903"/>
    </row>
    <row r="121" spans="2:18">
      <c r="B121" s="88"/>
      <c r="C121" s="89" t="s">
        <v>73</v>
      </c>
      <c r="D121" s="90" t="s">
        <v>74</v>
      </c>
      <c r="E121" s="89" t="s">
        <v>73</v>
      </c>
      <c r="F121" s="90" t="s">
        <v>74</v>
      </c>
      <c r="G121" s="89" t="s">
        <v>73</v>
      </c>
      <c r="H121" s="90" t="s">
        <v>74</v>
      </c>
      <c r="I121" s="89" t="s">
        <v>73</v>
      </c>
      <c r="J121" s="90" t="s">
        <v>74</v>
      </c>
      <c r="K121" s="89" t="s">
        <v>73</v>
      </c>
      <c r="L121" s="90" t="s">
        <v>74</v>
      </c>
      <c r="M121" s="89" t="s">
        <v>73</v>
      </c>
      <c r="N121" s="90" t="s">
        <v>74</v>
      </c>
      <c r="O121" s="89" t="s">
        <v>73</v>
      </c>
      <c r="P121" s="90" t="s">
        <v>74</v>
      </c>
    </row>
    <row r="122" spans="2:18" ht="7.5" customHeight="1">
      <c r="B122" s="86"/>
      <c r="C122" s="63"/>
      <c r="D122" s="75"/>
      <c r="E122" s="63"/>
      <c r="F122" s="75"/>
      <c r="G122" s="63"/>
      <c r="H122" s="75"/>
      <c r="I122" s="63"/>
      <c r="J122" s="75"/>
      <c r="K122" s="63"/>
      <c r="L122" s="75"/>
      <c r="M122" s="63"/>
      <c r="N122" s="75"/>
      <c r="O122" s="75"/>
      <c r="P122" s="53"/>
    </row>
    <row r="123" spans="2:18" ht="23.25" customHeight="1">
      <c r="B123" s="680" t="s">
        <v>46</v>
      </c>
      <c r="C123" s="579" cm="1">
        <f t="array" ref="C123">SUMPRODUCT(($G$2='KP_HTS_Other Service Modality'!$E$2:$E$50)*('KP_HTS_Other Service Modality'!G$2:G$50))</f>
        <v>0</v>
      </c>
      <c r="D123" s="579" cm="1">
        <f t="array" ref="D123">SUMPRODUCT(($G$2='KP_HTS_Other Service Modality'!$E$2:$E$50)*('KP_HTS_Other Service Modality'!H$2:H$50))</f>
        <v>0</v>
      </c>
      <c r="E123" s="579" cm="1">
        <f t="array" ref="E123">SUMPRODUCT(($G$2='KP_HTS_Other Service Modality'!$E$2:$E$50)*('KP_HTS_Other Service Modality'!I$2:I$50))</f>
        <v>0</v>
      </c>
      <c r="F123" s="579" cm="1">
        <f t="array" ref="F123">SUMPRODUCT(($G$2='KP_HTS_Other Service Modality'!$E$2:$E$50)*('KP_HTS_Other Service Modality'!J$2:J$50))</f>
        <v>0</v>
      </c>
      <c r="G123" s="579" cm="1">
        <f t="array" ref="G123">SUMPRODUCT(($G$2='KP_HTS_Other Service Modality'!$E$2:$E$50)*('KP_HTS_Other Service Modality'!K$2:K$50))</f>
        <v>0</v>
      </c>
      <c r="H123" s="579" cm="1">
        <f t="array" ref="H123">SUMPRODUCT(($G$2='KP_HTS_Other Service Modality'!$E$2:$E$50)*('KP_HTS_Other Service Modality'!L$2:L$50))</f>
        <v>0</v>
      </c>
      <c r="I123" s="579" cm="1">
        <f t="array" ref="I123">SUMPRODUCT(($G$2='KP_HTS_Other Service Modality'!$E$2:$E$50)*('KP_HTS_Other Service Modality'!M$2:M$50))</f>
        <v>0</v>
      </c>
      <c r="J123" s="579" cm="1">
        <f t="array" ref="J123">SUMPRODUCT(($G$2='KP_HTS_Other Service Modality'!$E$2:$E$50)*('KP_HTS_Other Service Modality'!N$2:N$50))</f>
        <v>0</v>
      </c>
      <c r="K123" s="579" cm="1">
        <f t="array" ref="K123">SUMPRODUCT(($G$2='KP_HTS_Other Service Modality'!$E$2:$E$50)*('KP_HTS_Other Service Modality'!O$2:O$50))</f>
        <v>0</v>
      </c>
      <c r="L123" s="579" cm="1">
        <f t="array" ref="L123">SUMPRODUCT(($G$2='KP_HTS_Other Service Modality'!$E$2:$E$50)*('KP_HTS_Other Service Modality'!P$2:P$50))</f>
        <v>0</v>
      </c>
      <c r="M123" s="579" cm="1">
        <f t="array" ref="M123">SUMPRODUCT(($G$2='KP_HTS_Other Service Modality'!$E$2:$E$50)*('KP_HTS_Other Service Modality'!Q$2:Q$50))</f>
        <v>0</v>
      </c>
      <c r="N123" s="579" cm="1">
        <f t="array" ref="N123">SUMPRODUCT(($G$2='KP_HTS_Other Service Modality'!$E$2:$E$50)*('KP_HTS_Other Service Modality'!R$2:R$50))</f>
        <v>0</v>
      </c>
      <c r="O123" s="579" cm="1">
        <f t="array" ref="O123">SUMPRODUCT(($G$2='KP_HTS_Other Service Modality'!$E$2:$E$50)*('KP_HTS_Other Service Modality'!S$2:S$50))</f>
        <v>0</v>
      </c>
      <c r="P123" s="579" cm="1">
        <f t="array" ref="P123">SUMPRODUCT(($G$2='KP_HTS_Other Service Modality'!$E$2:$E$50)*('KP_HTS_Other Service Modality'!T$2:T$50))</f>
        <v>0</v>
      </c>
    </row>
    <row r="124" spans="2:18">
      <c r="B124" s="44"/>
      <c r="C124" s="455"/>
      <c r="D124" s="455"/>
      <c r="E124" s="455"/>
      <c r="F124" s="455"/>
      <c r="G124" s="455"/>
      <c r="H124" s="455"/>
      <c r="I124" s="455"/>
      <c r="J124" s="455"/>
      <c r="K124" s="455"/>
      <c r="L124" s="455"/>
      <c r="M124" s="455"/>
      <c r="N124" s="455"/>
      <c r="O124" s="455"/>
      <c r="P124" s="459"/>
    </row>
    <row r="125" spans="2:18">
      <c r="B125" s="86"/>
      <c r="C125" s="456"/>
      <c r="D125" s="457"/>
      <c r="E125" s="456"/>
      <c r="F125" s="457"/>
      <c r="G125" s="456"/>
      <c r="H125" s="457"/>
      <c r="I125" s="456"/>
      <c r="J125" s="457"/>
      <c r="K125" s="456"/>
      <c r="L125" s="457"/>
      <c r="M125" s="456"/>
      <c r="N125" s="457"/>
      <c r="O125" s="457"/>
      <c r="P125" s="460"/>
    </row>
    <row r="126" spans="2:18" ht="27" customHeight="1">
      <c r="B126" s="680" t="s">
        <v>47</v>
      </c>
      <c r="C126" s="579" cm="1">
        <f t="array" ref="C126">SUMPRODUCT(($G$2='KP_HTS_Other Service Modality'!$E$2:$E$50)*('KP_HTS_Other Service Modality'!U$2:U$50))</f>
        <v>0</v>
      </c>
      <c r="D126" s="579" cm="1">
        <f t="array" ref="D126">SUMPRODUCT(($G$2='KP_HTS_Other Service Modality'!$E$2:$E$50)*('KP_HTS_Other Service Modality'!V$2:V$50))</f>
        <v>0</v>
      </c>
      <c r="E126" s="579" cm="1">
        <f t="array" ref="E126">SUMPRODUCT(($G$2='KP_HTS_Other Service Modality'!$E$2:$E$50)*('KP_HTS_Other Service Modality'!W$2:W$50))</f>
        <v>0</v>
      </c>
      <c r="F126" s="579" cm="1">
        <f t="array" ref="F126">SUMPRODUCT(($G$2='KP_HTS_Other Service Modality'!$E$2:$E$50)*('KP_HTS_Other Service Modality'!X$2:X$50))</f>
        <v>0</v>
      </c>
      <c r="G126" s="579" cm="1">
        <f t="array" ref="G126">SUMPRODUCT(($G$2='KP_HTS_Other Service Modality'!$E$2:$E$50)*('KP_HTS_Other Service Modality'!Y$2:Y$50))</f>
        <v>0</v>
      </c>
      <c r="H126" s="579" cm="1">
        <f t="array" ref="H126">SUMPRODUCT(($G$2='KP_HTS_Other Service Modality'!$E$2:$E$50)*('KP_HTS_Other Service Modality'!Z$2:Z$50))</f>
        <v>0</v>
      </c>
      <c r="I126" s="579" cm="1">
        <f t="array" ref="I126">SUMPRODUCT(($G$2='KP_HTS_Other Service Modality'!$E$2:$E$50)*('KP_HTS_Other Service Modality'!AA$2:AA$50))</f>
        <v>0</v>
      </c>
      <c r="J126" s="579" cm="1">
        <f t="array" ref="J126">SUMPRODUCT(($G$2='KP_HTS_Other Service Modality'!$E$2:$E$50)*('KP_HTS_Other Service Modality'!AB$2:AB$50))</f>
        <v>0</v>
      </c>
      <c r="K126" s="579" cm="1">
        <f t="array" ref="K126">SUMPRODUCT(($G$2='KP_HTS_Other Service Modality'!$E$2:$E$50)*('KP_HTS_Other Service Modality'!AC$2:AC$50))</f>
        <v>0</v>
      </c>
      <c r="L126" s="579" cm="1">
        <f t="array" ref="L126">SUMPRODUCT(($G$2='KP_HTS_Other Service Modality'!$E$2:$E$50)*('KP_HTS_Other Service Modality'!AD$2:AD$50))</f>
        <v>0</v>
      </c>
      <c r="M126" s="579" cm="1">
        <f t="array" ref="M126">SUMPRODUCT(($G$2='KP_HTS_Other Service Modality'!$E$2:$E$50)*('KP_HTS_Other Service Modality'!AE$2:AE$50))</f>
        <v>0</v>
      </c>
      <c r="N126" s="579" cm="1">
        <f t="array" ref="N126">SUMPRODUCT(($G$2='KP_HTS_Other Service Modality'!$E$2:$E$50)*('KP_HTS_Other Service Modality'!AF$2:AF$50))</f>
        <v>0</v>
      </c>
      <c r="O126" s="579" cm="1">
        <f t="array" ref="O126">SUMPRODUCT(($G$2='KP_HTS_Other Service Modality'!$E$2:$E$50)*('KP_HTS_Other Service Modality'!AG$2:AG$50))</f>
        <v>0</v>
      </c>
      <c r="P126" s="579" cm="1">
        <f t="array" ref="P126">SUMPRODUCT(($G$2='KP_HTS_Other Service Modality'!$E$2:$E$50)*('KP_HTS_Other Service Modality'!AH$2:AH$50))</f>
        <v>0</v>
      </c>
    </row>
    <row r="127" spans="2:18">
      <c r="B127" s="44"/>
      <c r="C127" s="45"/>
      <c r="D127" s="45"/>
      <c r="E127" s="45"/>
      <c r="F127" s="45"/>
      <c r="G127" s="45"/>
      <c r="H127" s="45"/>
      <c r="I127" s="45"/>
      <c r="J127" s="45"/>
      <c r="K127" s="45"/>
      <c r="L127" s="45"/>
      <c r="M127" s="45"/>
      <c r="N127" s="45"/>
      <c r="O127" s="45"/>
      <c r="P127" s="46"/>
    </row>
    <row r="128" spans="2:18" ht="18.75">
      <c r="B128" s="898"/>
      <c r="C128" s="12"/>
      <c r="D128" s="12"/>
      <c r="E128" s="12"/>
      <c r="F128" s="12"/>
      <c r="G128" s="12"/>
      <c r="H128" s="12"/>
      <c r="I128" s="12"/>
      <c r="J128" s="12"/>
      <c r="K128" s="12"/>
      <c r="L128" s="12"/>
      <c r="M128" s="12"/>
      <c r="N128" s="12"/>
      <c r="O128" s="50"/>
      <c r="P128" s="51"/>
      <c r="R128" s="682"/>
    </row>
    <row r="129" spans="2:16">
      <c r="B129" s="899"/>
      <c r="C129" s="900" t="s">
        <v>75</v>
      </c>
      <c r="D129" s="901"/>
      <c r="E129" s="902" t="s">
        <v>76</v>
      </c>
      <c r="F129" s="903"/>
      <c r="G129" s="902" t="s">
        <v>77</v>
      </c>
      <c r="H129" s="903"/>
      <c r="I129" s="902" t="s">
        <v>78</v>
      </c>
      <c r="J129" s="903"/>
      <c r="K129" s="902" t="s">
        <v>79</v>
      </c>
      <c r="L129" s="903"/>
      <c r="M129" s="902" t="s">
        <v>80</v>
      </c>
      <c r="N129" s="903"/>
      <c r="O129" s="915"/>
      <c r="P129" s="905"/>
    </row>
    <row r="130" spans="2:16">
      <c r="B130" s="88"/>
      <c r="C130" s="89" t="s">
        <v>73</v>
      </c>
      <c r="D130" s="90" t="s">
        <v>74</v>
      </c>
      <c r="E130" s="89" t="s">
        <v>73</v>
      </c>
      <c r="F130" s="90" t="s">
        <v>74</v>
      </c>
      <c r="G130" s="89" t="s">
        <v>73</v>
      </c>
      <c r="H130" s="90" t="s">
        <v>74</v>
      </c>
      <c r="I130" s="89" t="s">
        <v>73</v>
      </c>
      <c r="J130" s="90" t="s">
        <v>74</v>
      </c>
      <c r="K130" s="89" t="s">
        <v>73</v>
      </c>
      <c r="L130" s="90" t="s">
        <v>74</v>
      </c>
      <c r="M130" s="89" t="s">
        <v>73</v>
      </c>
      <c r="N130" s="90" t="s">
        <v>74</v>
      </c>
      <c r="O130" s="100"/>
      <c r="P130" s="90"/>
    </row>
    <row r="131" spans="2:16" ht="9.75" customHeight="1">
      <c r="B131" s="86"/>
      <c r="C131" s="63"/>
      <c r="D131" s="75"/>
      <c r="E131" s="63"/>
      <c r="F131" s="75"/>
      <c r="G131" s="63"/>
      <c r="H131" s="75"/>
      <c r="I131" s="63"/>
      <c r="J131" s="75"/>
      <c r="K131" s="63"/>
      <c r="L131" s="75"/>
      <c r="M131" s="63"/>
      <c r="N131" s="75"/>
      <c r="O131" s="629"/>
      <c r="P131" s="53"/>
    </row>
    <row r="132" spans="2:16" ht="24" customHeight="1">
      <c r="B132" s="680" t="s">
        <v>46</v>
      </c>
      <c r="C132" s="579" cm="1">
        <f t="array" ref="C132">SUMPRODUCT(($G$2='KP_HTS_Other Service Modality'!$E$2:$E$50)*('KP_HTS_Other Service Modality'!AI$2:AI$50))</f>
        <v>0</v>
      </c>
      <c r="D132" s="579" cm="1">
        <f t="array" ref="D132">SUMPRODUCT(($G$2='KP_HTS_Other Service Modality'!$E$2:$E$50)*('KP_HTS_Other Service Modality'!AJ$2:AJ$50))</f>
        <v>0</v>
      </c>
      <c r="E132" s="579" cm="1">
        <f t="array" ref="E132">SUMPRODUCT(($G$2='KP_HTS_Other Service Modality'!$E$2:$E$50)*('KP_HTS_Other Service Modality'!AK$2:AK$50))</f>
        <v>0</v>
      </c>
      <c r="F132" s="579" cm="1">
        <f t="array" ref="F132">SUMPRODUCT(($G$2='KP_HTS_Other Service Modality'!$E$2:$E$50)*('KP_HTS_Other Service Modality'!AL$2:AL$50))</f>
        <v>0</v>
      </c>
      <c r="G132" s="579" cm="1">
        <f t="array" ref="G132">SUMPRODUCT(($G$2='KP_HTS_Other Service Modality'!$E$2:$E$50)*('KP_HTS_Other Service Modality'!AM$2:AM$50))</f>
        <v>0</v>
      </c>
      <c r="H132" s="579" cm="1">
        <f t="array" ref="H132">SUMPRODUCT(($G$2='KP_HTS_Other Service Modality'!$E$2:$E$50)*('KP_HTS_Other Service Modality'!AN$2:AN$50))</f>
        <v>0</v>
      </c>
      <c r="I132" s="579" cm="1">
        <f t="array" ref="I132">SUMPRODUCT(($G$2='KP_HTS_Other Service Modality'!$E$2:$E$50)*('KP_HTS_Other Service Modality'!AO$2:AO$50))</f>
        <v>0</v>
      </c>
      <c r="J132" s="579" cm="1">
        <f t="array" ref="J132">SUMPRODUCT(($G$2='KP_HTS_Other Service Modality'!$E$2:$E$50)*('KP_HTS_Other Service Modality'!AP$2:AP$50))</f>
        <v>0</v>
      </c>
      <c r="K132" s="579" cm="1">
        <f t="array" ref="K132">SUMPRODUCT(($G$2='KP_HTS_Other Service Modality'!$E$2:$E$50)*('KP_HTS_Other Service Modality'!AQ$2:AQ$50))</f>
        <v>0</v>
      </c>
      <c r="L132" s="579" cm="1">
        <f t="array" ref="L132">SUMPRODUCT(($G$2='KP_HTS_Other Service Modality'!$E$2:$E$50)*('KP_HTS_Other Service Modality'!AR$2:AR$50))</f>
        <v>0</v>
      </c>
      <c r="M132" s="579" cm="1">
        <f t="array" ref="M132">SUMPRODUCT(($G$2='KP_HTS_Other Service Modality'!$E$2:$E$50)*('KP_HTS_Other Service Modality'!AS$2:AS$50))</f>
        <v>0</v>
      </c>
      <c r="N132" s="579" cm="1">
        <f t="array" ref="N132">SUMPRODUCT(($G$2='KP_HTS_Other Service Modality'!$E$2:$E$50)*('KP_HTS_Other Service Modality'!AT$2:AT$50))</f>
        <v>0</v>
      </c>
      <c r="O132" s="628"/>
      <c r="P132" s="76"/>
    </row>
    <row r="133" spans="2:16">
      <c r="B133" s="44"/>
      <c r="C133" s="455"/>
      <c r="D133" s="455"/>
      <c r="E133" s="455"/>
      <c r="F133" s="455"/>
      <c r="G133" s="455"/>
      <c r="H133" s="455"/>
      <c r="I133" s="455"/>
      <c r="J133" s="455"/>
      <c r="K133" s="455"/>
      <c r="L133" s="455"/>
      <c r="M133" s="455"/>
      <c r="N133" s="455"/>
      <c r="O133" s="45"/>
      <c r="P133" s="46"/>
    </row>
    <row r="134" spans="2:16" ht="10.5" customHeight="1">
      <c r="B134" s="86"/>
      <c r="C134" s="456"/>
      <c r="D134" s="457"/>
      <c r="E134" s="456"/>
      <c r="F134" s="457"/>
      <c r="G134" s="456"/>
      <c r="H134" s="457"/>
      <c r="I134" s="456"/>
      <c r="J134" s="457"/>
      <c r="K134" s="456"/>
      <c r="L134" s="457"/>
      <c r="M134" s="456"/>
      <c r="N134" s="458"/>
      <c r="O134" s="629"/>
      <c r="P134" s="53"/>
    </row>
    <row r="135" spans="2:16" ht="27" customHeight="1">
      <c r="B135" s="680" t="s">
        <v>47</v>
      </c>
      <c r="C135" s="579" cm="1">
        <f t="array" ref="C135">SUMPRODUCT(($G$2='KP_HTS_Other Service Modality'!$E$2:$E$50)*('KP_HTS_Other Service Modality'!AU$2:AU$50))</f>
        <v>0</v>
      </c>
      <c r="D135" s="579" cm="1">
        <f t="array" ref="D135">SUMPRODUCT(($G$2='KP_HTS_Other Service Modality'!$E$2:$E$50)*('KP_HTS_Other Service Modality'!AV$2:AV$50))</f>
        <v>0</v>
      </c>
      <c r="E135" s="579" cm="1">
        <f t="array" ref="E135">SUMPRODUCT(($G$2='KP_HTS_Other Service Modality'!$E$2:$E$50)*('KP_HTS_Other Service Modality'!AW$2:AW$50))</f>
        <v>0</v>
      </c>
      <c r="F135" s="579" cm="1">
        <f t="array" ref="F135">SUMPRODUCT(($G$2='KP_HTS_Other Service Modality'!$E$2:$E$50)*('KP_HTS_Other Service Modality'!AX$2:AX$50))</f>
        <v>0</v>
      </c>
      <c r="G135" s="579" cm="1">
        <f t="array" ref="G135">SUMPRODUCT(($G$2='KP_HTS_Other Service Modality'!$E$2:$E$50)*('KP_HTS_Other Service Modality'!AY$2:AY$50))</f>
        <v>0</v>
      </c>
      <c r="H135" s="579" cm="1">
        <f t="array" ref="H135">SUMPRODUCT(($G$2='KP_HTS_Other Service Modality'!$E$2:$E$50)*('KP_HTS_Other Service Modality'!AZ$2:AZ$50))</f>
        <v>0</v>
      </c>
      <c r="I135" s="579" cm="1">
        <f t="array" ref="I135">SUMPRODUCT(($G$2='KP_HTS_Other Service Modality'!$E$2:$E$50)*('KP_HTS_Other Service Modality'!BA$2:BA$50))</f>
        <v>0</v>
      </c>
      <c r="J135" s="579" cm="1">
        <f t="array" ref="J135">SUMPRODUCT(($G$2='KP_HTS_Other Service Modality'!$E$2:$E$50)*('KP_HTS_Other Service Modality'!BB$2:BB$50))</f>
        <v>0</v>
      </c>
      <c r="K135" s="579" cm="1">
        <f t="array" ref="K135">SUMPRODUCT(($G$2='KP_HTS_Other Service Modality'!$E$2:$E$50)*('KP_HTS_Other Service Modality'!BC$2:BC$50))</f>
        <v>0</v>
      </c>
      <c r="L135" s="579" cm="1">
        <f t="array" ref="L135">SUMPRODUCT(($G$2='KP_HTS_Other Service Modality'!$E$2:$E$50)*('KP_HTS_Other Service Modality'!BD$2:BD$50))</f>
        <v>0</v>
      </c>
      <c r="M135" s="579" cm="1">
        <f t="array" ref="M135">SUMPRODUCT(($G$2='KP_HTS_Other Service Modality'!$E$2:$E$50)*('KP_HTS_Other Service Modality'!BE$2:BE$50))</f>
        <v>0</v>
      </c>
      <c r="N135" s="579" cm="1">
        <f t="array" ref="N135">SUMPRODUCT(($G$2='KP_HTS_Other Service Modality'!$E$2:$E$50)*('KP_HTS_Other Service Modality'!BF$2:BF$50))</f>
        <v>0</v>
      </c>
      <c r="O135" s="628"/>
      <c r="P135" s="76"/>
    </row>
    <row r="136" spans="2:16">
      <c r="B136" s="37"/>
      <c r="C136" s="3"/>
      <c r="D136" s="3"/>
      <c r="E136" s="3"/>
      <c r="F136" s="3"/>
      <c r="G136" s="3"/>
      <c r="H136" s="3"/>
      <c r="I136" s="3"/>
      <c r="J136" s="3"/>
      <c r="K136" s="3"/>
      <c r="L136" s="3"/>
      <c r="M136" s="3"/>
      <c r="N136" s="3"/>
      <c r="O136" s="3"/>
      <c r="P136" s="36"/>
    </row>
    <row r="137" spans="2:16">
      <c r="B137" s="116"/>
      <c r="C137" s="112"/>
      <c r="D137" s="112"/>
      <c r="E137" s="112"/>
      <c r="F137" s="112"/>
      <c r="G137" s="112"/>
      <c r="H137" s="112"/>
      <c r="I137" s="112"/>
      <c r="J137" s="112"/>
      <c r="K137" s="112"/>
      <c r="L137" s="112"/>
      <c r="M137" s="112"/>
      <c r="N137" s="112"/>
      <c r="O137" s="112"/>
      <c r="P137" s="117"/>
    </row>
    <row r="138" spans="2:16" ht="23.25" customHeight="1">
      <c r="B138" s="681" t="s">
        <v>81</v>
      </c>
      <c r="C138" s="582" t="str">
        <f>IF(SUM(C123:P123,C126:P126,C132:N132,C135:N135)=0,"subtotal",SUM(C123:P123,C126:P126,C132:N132,C135:N135))</f>
        <v>subtotal</v>
      </c>
      <c r="D138" s="3"/>
      <c r="E138" s="3"/>
      <c r="F138" s="3"/>
      <c r="G138" s="3"/>
      <c r="H138" s="3"/>
      <c r="I138" s="3"/>
      <c r="J138" s="3"/>
      <c r="K138" s="3"/>
      <c r="L138" s="3"/>
      <c r="M138" s="3"/>
      <c r="N138" s="3"/>
      <c r="O138" s="3"/>
      <c r="P138" s="119"/>
    </row>
    <row r="139" spans="2:16">
      <c r="B139" s="120"/>
      <c r="C139" s="114"/>
      <c r="D139" s="114"/>
      <c r="E139" s="114"/>
      <c r="F139" s="114"/>
      <c r="G139" s="114"/>
      <c r="H139" s="114"/>
      <c r="I139" s="114"/>
      <c r="J139" s="114"/>
      <c r="K139" s="114"/>
      <c r="L139" s="114"/>
      <c r="M139" s="114"/>
      <c r="N139" s="114"/>
      <c r="O139" s="114"/>
      <c r="P139" s="121"/>
    </row>
  </sheetData>
  <sheetProtection password="CC71" sheet="1" objects="1" scenarios="1"/>
  <mergeCells count="88">
    <mergeCell ref="C2:F2"/>
    <mergeCell ref="H2:J2"/>
    <mergeCell ref="N2:O2"/>
    <mergeCell ref="B3:P3"/>
    <mergeCell ref="B4:C5"/>
    <mergeCell ref="D4:P5"/>
    <mergeCell ref="B12:C12"/>
    <mergeCell ref="D12:O12"/>
    <mergeCell ref="B28:B30"/>
    <mergeCell ref="B32:P32"/>
    <mergeCell ref="B33:C33"/>
    <mergeCell ref="D33:O33"/>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C81:D81"/>
    <mergeCell ref="E81:F81"/>
    <mergeCell ref="G81:H81"/>
    <mergeCell ref="I81:J81"/>
    <mergeCell ref="B55:B56"/>
    <mergeCell ref="C56:D56"/>
    <mergeCell ref="E56:F56"/>
    <mergeCell ref="G56:H56"/>
    <mergeCell ref="I56:J5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B116:P116"/>
    <mergeCell ref="B117:C117"/>
    <mergeCell ref="D117:O117"/>
    <mergeCell ref="M120:N120"/>
    <mergeCell ref="O120:P120"/>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s>
  <conditionalFormatting sqref="C17">
    <cfRule type="cellIs" dxfId="57" priority="27" operator="equal">
      <formula>0</formula>
    </cfRule>
  </conditionalFormatting>
  <conditionalFormatting sqref="D17">
    <cfRule type="cellIs" dxfId="56" priority="26" operator="equal">
      <formula>0</formula>
    </cfRule>
  </conditionalFormatting>
  <conditionalFormatting sqref="C20">
    <cfRule type="cellIs" dxfId="55" priority="25" operator="equal">
      <formula>0</formula>
    </cfRule>
  </conditionalFormatting>
  <conditionalFormatting sqref="D20">
    <cfRule type="cellIs" dxfId="54" priority="24" operator="equal">
      <formula>0</formula>
    </cfRule>
  </conditionalFormatting>
  <conditionalFormatting sqref="C23">
    <cfRule type="cellIs" dxfId="53" priority="23" operator="equal">
      <formula>0</formula>
    </cfRule>
  </conditionalFormatting>
  <conditionalFormatting sqref="D23">
    <cfRule type="cellIs" dxfId="52" priority="22" operator="equal">
      <formula>0</formula>
    </cfRule>
  </conditionalFormatting>
  <conditionalFormatting sqref="C26">
    <cfRule type="cellIs" dxfId="51" priority="21" operator="equal">
      <formula>0</formula>
    </cfRule>
  </conditionalFormatting>
  <conditionalFormatting sqref="D26">
    <cfRule type="cellIs" dxfId="50" priority="20" operator="equal">
      <formula>0</formula>
    </cfRule>
  </conditionalFormatting>
  <conditionalFormatting sqref="C29">
    <cfRule type="cellIs" dxfId="49" priority="19" operator="equal">
      <formula>0</formula>
    </cfRule>
  </conditionalFormatting>
  <conditionalFormatting sqref="D29">
    <cfRule type="cellIs" dxfId="48" priority="18" operator="equal">
      <formula>0</formula>
    </cfRule>
  </conditionalFormatting>
  <conditionalFormatting sqref="C50:P50">
    <cfRule type="cellIs" dxfId="47" priority="17" operator="equal">
      <formula>0</formula>
    </cfRule>
  </conditionalFormatting>
  <conditionalFormatting sqref="C132:N132">
    <cfRule type="cellIs" dxfId="46" priority="6" operator="equal">
      <formula>0</formula>
    </cfRule>
  </conditionalFormatting>
  <conditionalFormatting sqref="C53:P53">
    <cfRule type="cellIs" dxfId="45" priority="15" operator="equal">
      <formula>0</formula>
    </cfRule>
  </conditionalFormatting>
  <conditionalFormatting sqref="C59:N59">
    <cfRule type="cellIs" dxfId="44" priority="14" operator="equal">
      <formula>0</formula>
    </cfRule>
  </conditionalFormatting>
  <conditionalFormatting sqref="C62:N62">
    <cfRule type="cellIs" dxfId="43" priority="13" operator="equal">
      <formula>0</formula>
    </cfRule>
  </conditionalFormatting>
  <conditionalFormatting sqref="C99:P99">
    <cfRule type="cellIs" dxfId="42" priority="12" operator="equal">
      <formula>0</formula>
    </cfRule>
  </conditionalFormatting>
  <conditionalFormatting sqref="C102:P102">
    <cfRule type="cellIs" dxfId="41" priority="11" operator="equal">
      <formula>0</formula>
    </cfRule>
  </conditionalFormatting>
  <conditionalFormatting sqref="C108:N108">
    <cfRule type="cellIs" dxfId="40" priority="10" operator="equal">
      <formula>0</formula>
    </cfRule>
  </conditionalFormatting>
  <conditionalFormatting sqref="C111:N111">
    <cfRule type="cellIs" dxfId="39" priority="9" operator="equal">
      <formula>0</formula>
    </cfRule>
  </conditionalFormatting>
  <conditionalFormatting sqref="C123:P123">
    <cfRule type="cellIs" dxfId="38" priority="8" operator="equal">
      <formula>0</formula>
    </cfRule>
  </conditionalFormatting>
  <conditionalFormatting sqref="C126:P126">
    <cfRule type="cellIs" dxfId="37" priority="7" operator="equal">
      <formula>0</formula>
    </cfRule>
  </conditionalFormatting>
  <conditionalFormatting sqref="C135:N135">
    <cfRule type="cellIs" dxfId="36" priority="5" operator="equal">
      <formula>0</formula>
    </cfRule>
  </conditionalFormatting>
  <conditionalFormatting sqref="C75:P75">
    <cfRule type="cellIs" dxfId="35" priority="4" operator="equal">
      <formula>0</formula>
    </cfRule>
  </conditionalFormatting>
  <conditionalFormatting sqref="C78:P78">
    <cfRule type="cellIs" dxfId="34" priority="3" operator="equal">
      <formula>0</formula>
    </cfRule>
  </conditionalFormatting>
  <conditionalFormatting sqref="C84:N84">
    <cfRule type="cellIs" dxfId="33" priority="2" operator="equal">
      <formula>0</formula>
    </cfRule>
  </conditionalFormatting>
  <conditionalFormatting sqref="C87:N87">
    <cfRule type="cellIs" dxfId="32"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C97" sqref="C97"/>
    </sheetView>
  </sheetViews>
  <sheetFormatPr defaultRowHeight="15"/>
  <cols>
    <col min="2" max="2" width="20.85546875" customWidth="1"/>
    <col min="3" max="3" width="14.85546875" customWidth="1"/>
    <col min="4" max="4" width="12.7109375" bestFit="1" customWidth="1"/>
    <col min="13" max="13" width="10" customWidth="1"/>
  </cols>
  <sheetData>
    <row r="2" spans="2:16" ht="18">
      <c r="B2" s="670" t="s">
        <v>1730</v>
      </c>
      <c r="C2" s="1227" t="str">
        <f>KP_Prevention!D3</f>
        <v>USAID Tujenge Jamii</v>
      </c>
      <c r="D2" s="1227"/>
      <c r="E2" s="1227"/>
      <c r="F2" s="1227"/>
      <c r="G2" s="723" t="str">
        <f>IFERROR(VLOOKUP(C2,Facilities!$F$2:$G$300,2,FALSE),"")</f>
        <v/>
      </c>
      <c r="H2" s="1228" t="s">
        <v>66</v>
      </c>
      <c r="I2" s="1228"/>
      <c r="J2" s="1228"/>
      <c r="K2" s="671" t="str">
        <f>IFERROR(VLOOKUP(G2,Facilities!$G$2:$I$300,2,FALSE),"")</f>
        <v/>
      </c>
      <c r="L2" s="672"/>
      <c r="M2" s="673" t="s">
        <v>35</v>
      </c>
      <c r="N2" s="1229">
        <f>KP_HTS_INDEX_Community!A2</f>
        <v>0</v>
      </c>
      <c r="O2" s="1229"/>
      <c r="P2" s="674"/>
    </row>
    <row r="3" spans="2:16" ht="24.75" customHeight="1">
      <c r="B3" s="933" t="str">
        <f>CONCATENATE(K2,": HTS_INDEX (Community)")</f>
        <v>: HTS_INDEX (Community)</v>
      </c>
      <c r="C3" s="1004"/>
      <c r="D3" s="1004"/>
      <c r="E3" s="1004"/>
      <c r="F3" s="1004"/>
      <c r="G3" s="1004"/>
      <c r="H3" s="1004"/>
      <c r="I3" s="1004"/>
      <c r="J3" s="1004"/>
      <c r="K3" s="1004"/>
      <c r="L3" s="1004"/>
      <c r="M3" s="1004"/>
      <c r="N3" s="1004"/>
      <c r="O3" s="1004"/>
      <c r="P3" s="1004"/>
    </row>
    <row r="4" spans="2:16">
      <c r="B4" s="949" t="s">
        <v>0</v>
      </c>
      <c r="C4" s="950"/>
      <c r="D4" s="1015" t="s">
        <v>92</v>
      </c>
      <c r="E4" s="1016"/>
      <c r="F4" s="1016"/>
      <c r="G4" s="1016"/>
      <c r="H4" s="1016"/>
      <c r="I4" s="1016"/>
      <c r="J4" s="1016"/>
      <c r="K4" s="1016"/>
      <c r="L4" s="1016"/>
      <c r="M4" s="1016"/>
      <c r="N4" s="1016"/>
      <c r="O4" s="1016"/>
      <c r="P4" s="1017"/>
    </row>
    <row r="5" spans="2:16" ht="23.25" customHeight="1">
      <c r="B5" s="924"/>
      <c r="C5" s="951"/>
      <c r="D5" s="1018"/>
      <c r="E5" s="1019"/>
      <c r="F5" s="1019"/>
      <c r="G5" s="1019"/>
      <c r="H5" s="1019"/>
      <c r="I5" s="1019"/>
      <c r="J5" s="1019"/>
      <c r="K5" s="1019"/>
      <c r="L5" s="1019"/>
      <c r="M5" s="1019"/>
      <c r="N5" s="1019"/>
      <c r="O5" s="1019"/>
      <c r="P5" s="1020"/>
    </row>
    <row r="6" spans="2:16">
      <c r="B6" s="103"/>
      <c r="C6" s="104"/>
      <c r="D6" s="258"/>
      <c r="E6" s="258"/>
      <c r="F6" s="258"/>
      <c r="G6" s="258"/>
      <c r="H6" s="258"/>
      <c r="I6" s="258"/>
      <c r="J6" s="258"/>
      <c r="K6" s="258"/>
      <c r="L6" s="258"/>
      <c r="M6" s="258"/>
      <c r="N6" s="258"/>
      <c r="O6" s="258"/>
      <c r="P6" s="241"/>
    </row>
    <row r="7" spans="2:16" ht="23.25" customHeight="1">
      <c r="B7" s="152" t="s">
        <v>2</v>
      </c>
      <c r="C7" s="156" t="str">
        <f>IF(SUM(C36,C45,C54)=0,"subtotal",SUM(C36,C45,C54))</f>
        <v>subtotal</v>
      </c>
      <c r="D7" s="308"/>
      <c r="E7" s="308"/>
      <c r="F7" s="308"/>
      <c r="G7" s="308"/>
      <c r="H7" s="308"/>
      <c r="I7" s="308"/>
      <c r="J7" s="308"/>
      <c r="K7" s="308"/>
      <c r="L7" s="308"/>
      <c r="M7" s="308"/>
      <c r="N7" s="308"/>
      <c r="O7" s="308"/>
      <c r="P7" s="185"/>
    </row>
    <row r="8" spans="2:16">
      <c r="B8" s="152"/>
      <c r="C8" s="641"/>
      <c r="D8" s="308"/>
      <c r="E8" s="308"/>
      <c r="F8" s="308"/>
      <c r="G8" s="308"/>
      <c r="H8" s="308"/>
      <c r="I8" s="308"/>
      <c r="J8" s="308"/>
      <c r="K8" s="308"/>
      <c r="L8" s="308"/>
      <c r="M8" s="308"/>
      <c r="N8" s="308"/>
      <c r="O8" s="308"/>
      <c r="P8" s="185"/>
    </row>
    <row r="9" spans="2:16" ht="30" customHeight="1">
      <c r="B9" s="1024" t="s">
        <v>3</v>
      </c>
      <c r="C9" s="1025"/>
      <c r="D9" s="1026" t="s">
        <v>93</v>
      </c>
      <c r="E9" s="1027"/>
      <c r="F9" s="1027"/>
      <c r="G9" s="1027"/>
      <c r="H9" s="1027"/>
      <c r="I9" s="1027"/>
      <c r="J9" s="1027"/>
      <c r="K9" s="1027"/>
      <c r="L9" s="1027"/>
      <c r="M9" s="1027"/>
      <c r="N9" s="1027"/>
      <c r="O9" s="1027"/>
      <c r="P9" s="241"/>
    </row>
    <row r="10" spans="2:16">
      <c r="B10" s="260"/>
      <c r="C10" s="267"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6" ht="25.5" customHeight="1">
      <c r="B11" s="152" t="s">
        <v>37</v>
      </c>
      <c r="C11" s="579" cm="1">
        <f t="array" ref="C11">SUMPRODUCT(($G$2=KP_HTS_INDEX_Community!$E$2:$E$46)*(KP_HTS_INDEX_Community!G$2:G$46))</f>
        <v>0</v>
      </c>
      <c r="D11" s="579" cm="1">
        <f t="array" ref="D11">SUMPRODUCT(($G$2=KP_HTS_INDEX_Community!$E$2:$E$346)*(KP_HTS_INDEX_Community!H$2:H$346))</f>
        <v>0</v>
      </c>
      <c r="E11" s="579" cm="1">
        <f t="array" ref="E11">SUMPRODUCT(($G$2=KP_HTS_INDEX_Community!$E$2:$E$346)*(KP_HTS_INDEX_Community!I$2:I$346))</f>
        <v>0</v>
      </c>
      <c r="F11" s="579" cm="1">
        <f t="array" ref="F11">SUMPRODUCT(($G$2=KP_HTS_INDEX_Community!$E$2:$E$346)*(KP_HTS_INDEX_Community!J$2:J$346))</f>
        <v>0</v>
      </c>
      <c r="G11" s="579" cm="1">
        <f t="array" ref="G11">SUMPRODUCT(($G$2=KP_HTS_INDEX_Community!$E$2:$E$346)*(KP_HTS_INDEX_Community!K$2:K$346))</f>
        <v>0</v>
      </c>
      <c r="H11" s="579" cm="1">
        <f t="array" ref="H11">SUMPRODUCT(($G$2=KP_HTS_INDEX_Community!$E$2:$E$346)*(KP_HTS_INDEX_Community!L$2:L$346))</f>
        <v>0</v>
      </c>
      <c r="I11" s="579" cm="1">
        <f t="array" ref="I11">SUMPRODUCT(($G$2=KP_HTS_INDEX_Community!$E$2:$E$346)*(KP_HTS_INDEX_Community!M$2:M$346))</f>
        <v>0</v>
      </c>
      <c r="J11" s="579" cm="1">
        <f t="array" ref="J11">SUMPRODUCT(($G$2=KP_HTS_INDEX_Community!$E$2:$E$346)*(KP_HTS_INDEX_Community!N$2:N$346))</f>
        <v>0</v>
      </c>
      <c r="K11" s="579" cm="1">
        <f t="array" ref="K11">SUMPRODUCT(($G$2=KP_HTS_INDEX_Community!$E$2:$E$346)*(KP_HTS_INDEX_Community!O$2:O$346))</f>
        <v>0</v>
      </c>
      <c r="L11" s="579" cm="1">
        <f t="array" ref="L11">SUMPRODUCT(($G$2=KP_HTS_INDEX_Community!$E$2:$E$346)*(KP_HTS_INDEX_Community!P$2:P$346))</f>
        <v>0</v>
      </c>
      <c r="M11" s="579" cm="1">
        <f t="array" ref="M11">SUMPRODUCT(($G$2=KP_HTS_INDEX_Community!$E$2:$E$346)*(KP_HTS_INDEX_Community!Q$2:Q$346))</f>
        <v>0</v>
      </c>
      <c r="N11" s="579" cm="1">
        <f t="array" ref="N11">SUMPRODUCT(($G$2=KP_HTS_INDEX_Community!$E$2:$E$346)*(KP_HTS_INDEX_Community!R$2:R$346))</f>
        <v>0</v>
      </c>
      <c r="O11" s="579" cm="1">
        <f t="array" ref="O11">SUMPRODUCT(($G$2=KP_HTS_INDEX_Community!$E$2:$E$346)*(KP_HTS_INDEX_Community!S$2:S$346))</f>
        <v>0</v>
      </c>
      <c r="P11" s="592" t="str">
        <f>IF(SUM(C11:O11)=0,"subtotal",SUM(C11:O11))</f>
        <v>subtotal</v>
      </c>
    </row>
    <row r="12" spans="2:16">
      <c r="B12" s="226"/>
      <c r="C12" s="225"/>
      <c r="D12" s="225"/>
      <c r="E12" s="225"/>
      <c r="F12" s="225"/>
      <c r="G12" s="225"/>
      <c r="H12" s="225"/>
      <c r="I12" s="225"/>
      <c r="J12" s="225"/>
      <c r="K12" s="225"/>
      <c r="L12" s="225"/>
      <c r="M12" s="225"/>
      <c r="N12" s="225"/>
      <c r="O12" s="225"/>
      <c r="P12" s="238"/>
    </row>
    <row r="13" spans="2:16">
      <c r="B13" s="272"/>
      <c r="C13" s="1"/>
      <c r="D13" s="1"/>
      <c r="E13" s="1"/>
      <c r="F13" s="1"/>
      <c r="G13" s="1"/>
      <c r="H13" s="1"/>
      <c r="I13" s="1"/>
      <c r="J13" s="1"/>
      <c r="K13" s="1"/>
      <c r="L13" s="1"/>
      <c r="M13" s="1"/>
      <c r="N13" s="1"/>
      <c r="O13" s="1"/>
      <c r="P13" s="166"/>
    </row>
    <row r="14" spans="2:16" ht="27" customHeight="1">
      <c r="B14" s="152" t="s">
        <v>39</v>
      </c>
      <c r="C14" s="579" cm="1">
        <f t="array" ref="C14">SUMPRODUCT(($G$2=KP_HTS_INDEX_Community!$E$2:$E$46)*(KP_HTS_INDEX_Community!T$2:T$46))</f>
        <v>0</v>
      </c>
      <c r="D14" s="579" cm="1">
        <f t="array" ref="D14">SUMPRODUCT(($G$2=KP_HTS_INDEX_Community!$E$2:$E$46)*(KP_HTS_INDEX_Community!U$2:U$46))</f>
        <v>0</v>
      </c>
      <c r="E14" s="579" cm="1">
        <f t="array" ref="E14">SUMPRODUCT(($G$2=KP_HTS_INDEX_Community!$E$2:$E$46)*(KP_HTS_INDEX_Community!V$2:V$46))</f>
        <v>0</v>
      </c>
      <c r="F14" s="579" cm="1">
        <f t="array" ref="F14">SUMPRODUCT(($G$2=KP_HTS_INDEX_Community!$E$2:$E$46)*(KP_HTS_INDEX_Community!W$2:W$46))</f>
        <v>0</v>
      </c>
      <c r="G14" s="579" cm="1">
        <f t="array" ref="G14">SUMPRODUCT(($G$2=KP_HTS_INDEX_Community!$E$2:$E$46)*(KP_HTS_INDEX_Community!X$2:X$46))</f>
        <v>0</v>
      </c>
      <c r="H14" s="579" cm="1">
        <f t="array" ref="H14">SUMPRODUCT(($G$2=KP_HTS_INDEX_Community!$E$2:$E$46)*(KP_HTS_INDEX_Community!Y$2:Y$46))</f>
        <v>0</v>
      </c>
      <c r="I14" s="579" cm="1">
        <f t="array" ref="I14">SUMPRODUCT(($G$2=KP_HTS_INDEX_Community!$E$2:$E$46)*(KP_HTS_INDEX_Community!Z$2:Z$46))</f>
        <v>0</v>
      </c>
      <c r="J14" s="579" cm="1">
        <f t="array" ref="J14">SUMPRODUCT(($G$2=KP_HTS_INDEX_Community!$E$2:$E$46)*(KP_HTS_INDEX_Community!AA$2:AA$46))</f>
        <v>0</v>
      </c>
      <c r="K14" s="579" cm="1">
        <f t="array" ref="K14">SUMPRODUCT(($G$2=KP_HTS_INDEX_Community!$E$2:$E$46)*(KP_HTS_INDEX_Community!AB$2:AB$46))</f>
        <v>0</v>
      </c>
      <c r="L14" s="579" cm="1">
        <f t="array" ref="L14">SUMPRODUCT(($G$2=KP_HTS_INDEX_Community!$E$2:$E$46)*(KP_HTS_INDEX_Community!AC$2:AC$46))</f>
        <v>0</v>
      </c>
      <c r="M14" s="579" cm="1">
        <f t="array" ref="M14">SUMPRODUCT(($G$2=KP_HTS_INDEX_Community!$E$2:$E$46)*(KP_HTS_INDEX_Community!AD$2:AD$46))</f>
        <v>0</v>
      </c>
      <c r="N14" s="579" cm="1">
        <f t="array" ref="N14">SUMPRODUCT(($G$2=KP_HTS_INDEX_Community!$E$2:$E$46)*(KP_HTS_INDEX_Community!AE$2:AE$46))</f>
        <v>0</v>
      </c>
      <c r="O14" s="579" cm="1">
        <f t="array" ref="O14">SUMPRODUCT(($G$2=KP_HTS_INDEX_Community!$E$2:$E$46)*(KP_HTS_INDEX_Community!AF$2:AF$46))</f>
        <v>0</v>
      </c>
      <c r="P14" s="592" t="str">
        <f>IF(SUM(C14:O14)=0,"subtotal",SUM(C14:O14))</f>
        <v>subtotal</v>
      </c>
    </row>
    <row r="15" spans="2:16">
      <c r="B15" s="226"/>
      <c r="C15" s="225"/>
      <c r="D15" s="225"/>
      <c r="E15" s="225"/>
      <c r="F15" s="225"/>
      <c r="G15" s="225"/>
      <c r="H15" s="225"/>
      <c r="I15" s="225"/>
      <c r="J15" s="225"/>
      <c r="K15" s="225"/>
      <c r="L15" s="225"/>
      <c r="M15" s="225"/>
      <c r="N15" s="225"/>
      <c r="O15" s="225"/>
      <c r="P15" s="238"/>
    </row>
    <row r="16" spans="2:16" ht="27.75" customHeight="1">
      <c r="B16" s="1024" t="s">
        <v>3</v>
      </c>
      <c r="C16" s="1025"/>
      <c r="D16" s="1026" t="s">
        <v>94</v>
      </c>
      <c r="E16" s="1027"/>
      <c r="F16" s="1027"/>
      <c r="G16" s="1027"/>
      <c r="H16" s="1027"/>
      <c r="I16" s="1027"/>
      <c r="J16" s="1027"/>
      <c r="K16" s="1027"/>
      <c r="L16" s="1027"/>
      <c r="M16" s="1027"/>
      <c r="N16" s="1027"/>
      <c r="O16" s="1027"/>
      <c r="P16" s="241"/>
    </row>
    <row r="17" spans="2:16">
      <c r="B17" s="260"/>
      <c r="C17" s="267"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9.25" customHeight="1">
      <c r="B18" s="683" t="s">
        <v>37</v>
      </c>
      <c r="C18" s="579" cm="1">
        <f t="array" ref="C18">SUMPRODUCT(($G$2=KP_HTS_INDEX_Community!$E$2:$E$46)*(KP_HTS_INDEX_Community!AG$2:AG$46))</f>
        <v>0</v>
      </c>
      <c r="D18" s="579" cm="1">
        <f t="array" ref="D18">SUMPRODUCT(($G$2=KP_HTS_INDEX_Community!$E$2:$E$46)*(KP_HTS_INDEX_Community!AH$2:AH$46))</f>
        <v>0</v>
      </c>
      <c r="E18" s="579" cm="1">
        <f t="array" ref="E18">SUMPRODUCT(($G$2=KP_HTS_INDEX_Community!$E$2:$E$46)*(KP_HTS_INDEX_Community!AI$2:AI$46))</f>
        <v>0</v>
      </c>
      <c r="F18" s="579" cm="1">
        <f t="array" ref="F18">SUMPRODUCT(($G$2=KP_HTS_INDEX_Community!$E$2:$E$46)*(KP_HTS_INDEX_Community!AJ$2:AJ$46))</f>
        <v>0</v>
      </c>
      <c r="G18" s="579" cm="1">
        <f t="array" ref="G18">SUMPRODUCT(($G$2=KP_HTS_INDEX_Community!$E$2:$E$46)*(KP_HTS_INDEX_Community!AK$2:AK$46))</f>
        <v>0</v>
      </c>
      <c r="H18" s="579" cm="1">
        <f t="array" ref="H18">SUMPRODUCT(($G$2=KP_HTS_INDEX_Community!$E$2:$E$46)*(KP_HTS_INDEX_Community!AL$2:AL$46))</f>
        <v>0</v>
      </c>
      <c r="I18" s="579" cm="1">
        <f t="array" ref="I18">SUMPRODUCT(($G$2=KP_HTS_INDEX_Community!$E$2:$E$46)*(KP_HTS_INDEX_Community!AM$2:AM$46))</f>
        <v>0</v>
      </c>
      <c r="J18" s="579" cm="1">
        <f t="array" ref="J18">SUMPRODUCT(($G$2=KP_HTS_INDEX_Community!$E$2:$E$46)*(KP_HTS_INDEX_Community!AN$2:AN$46))</f>
        <v>0</v>
      </c>
      <c r="K18" s="579" cm="1">
        <f t="array" ref="K18">SUMPRODUCT(($G$2=KP_HTS_INDEX_Community!$E$2:$E$46)*(KP_HTS_INDEX_Community!AO$2:AO$46))</f>
        <v>0</v>
      </c>
      <c r="L18" s="579" cm="1">
        <f t="array" ref="L18">SUMPRODUCT(($G$2=KP_HTS_INDEX_Community!$E$2:$E$46)*(KP_HTS_INDEX_Community!AP$2:AP$46))</f>
        <v>0</v>
      </c>
      <c r="M18" s="579" cm="1">
        <f t="array" ref="M18">SUMPRODUCT(($G$2=KP_HTS_INDEX_Community!$E$2:$E$46)*(KP_HTS_INDEX_Community!AQ$2:AQ$46))</f>
        <v>0</v>
      </c>
      <c r="N18" s="579" cm="1">
        <f t="array" ref="N18">SUMPRODUCT(($G$2=KP_HTS_INDEX_Community!$E$2:$E$46)*(KP_HTS_INDEX_Community!AR$2:AR$46))</f>
        <v>0</v>
      </c>
      <c r="O18" s="579" cm="1">
        <f t="array" ref="O18">SUMPRODUCT(($G$2=KP_HTS_INDEX_Community!$E$2:$E$46)*(KP_HTS_INDEX_Community!AS$2:AS$46))</f>
        <v>0</v>
      </c>
      <c r="P18" s="592"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69"/>
      <c r="C20" s="264"/>
      <c r="D20" s="264"/>
      <c r="E20" s="264"/>
      <c r="F20" s="264"/>
      <c r="G20" s="264"/>
      <c r="H20" s="264"/>
      <c r="I20" s="264"/>
      <c r="J20" s="264"/>
      <c r="K20" s="264"/>
      <c r="L20" s="264"/>
      <c r="M20" s="264"/>
      <c r="N20" s="264"/>
      <c r="O20" s="264"/>
      <c r="P20" s="241"/>
    </row>
    <row r="21" spans="2:16" ht="30.75" customHeight="1">
      <c r="B21" s="683" t="s">
        <v>39</v>
      </c>
      <c r="C21" s="579" cm="1">
        <f t="array" ref="C21">SUMPRODUCT(($G$2=KP_HTS_INDEX_Community!$E$2:$E$346)*(KP_HTS_INDEX_Community!AT$2:AT$346))</f>
        <v>0</v>
      </c>
      <c r="D21" s="579" cm="1">
        <f t="array" ref="D21">SUMPRODUCT(($G$2=KP_HTS_INDEX_Community!$E$2:$E$346)*(KP_HTS_INDEX_Community!AU$2:AU$346))</f>
        <v>0</v>
      </c>
      <c r="E21" s="579" cm="1">
        <f t="array" ref="E21">SUMPRODUCT(($G$2=KP_HTS_INDEX_Community!$E$2:$E$346)*(KP_HTS_INDEX_Community!AV$2:AV$346))</f>
        <v>0</v>
      </c>
      <c r="F21" s="579" cm="1">
        <f t="array" ref="F21">SUMPRODUCT(($G$2=KP_HTS_INDEX_Community!$E$2:$E$346)*(KP_HTS_INDEX_Community!AW$2:AW$346))</f>
        <v>0</v>
      </c>
      <c r="G21" s="579" cm="1">
        <f t="array" ref="G21">SUMPRODUCT(($G$2=KP_HTS_INDEX_Community!$E$2:$E$346)*(KP_HTS_INDEX_Community!AX$2:AX$346))</f>
        <v>0</v>
      </c>
      <c r="H21" s="579" cm="1">
        <f t="array" ref="H21">SUMPRODUCT(($G$2=KP_HTS_INDEX_Community!$E$2:$E$346)*(KP_HTS_INDEX_Community!AY$2:AY$346))</f>
        <v>0</v>
      </c>
      <c r="I21" s="579" cm="1">
        <f t="array" ref="I21">SUMPRODUCT(($G$2=KP_HTS_INDEX_Community!$E$2:$E$346)*(KP_HTS_INDEX_Community!AZ$2:AZ$346))</f>
        <v>0</v>
      </c>
      <c r="J21" s="579" cm="1">
        <f t="array" ref="J21">SUMPRODUCT(($G$2=KP_HTS_INDEX_Community!$E$2:$E$346)*(KP_HTS_INDEX_Community!BA$2:BA$346))</f>
        <v>0</v>
      </c>
      <c r="K21" s="579" cm="1">
        <f t="array" ref="K21">SUMPRODUCT(($G$2=KP_HTS_INDEX_Community!$E$2:$E$346)*(KP_HTS_INDEX_Community!BB$2:BB$346))</f>
        <v>0</v>
      </c>
      <c r="L21" s="579" cm="1">
        <f t="array" ref="L21">SUMPRODUCT(($G$2=KP_HTS_INDEX_Community!$E$2:$E$346)*(KP_HTS_INDEX_Community!BC$2:BC$346))</f>
        <v>0</v>
      </c>
      <c r="M21" s="579" cm="1">
        <f t="array" ref="M21">SUMPRODUCT(($G$2=KP_HTS_INDEX_Community!$E$2:$E$346)*(KP_HTS_INDEX_Community!BD$2:BD$346))</f>
        <v>0</v>
      </c>
      <c r="N21" s="579" cm="1">
        <f t="array" ref="N21">SUMPRODUCT(($G$2=KP_HTS_INDEX_Community!$E$2:$E$346)*(KP_HTS_INDEX_Community!BE$2:BE$346))</f>
        <v>0</v>
      </c>
      <c r="O21" s="579" cm="1">
        <f t="array" ref="O21">SUMPRODUCT(($G$2=KP_HTS_INDEX_Community!$E$2:$E$346)*(KP_HTS_INDEX_Community!BF$2:BF$346))</f>
        <v>0</v>
      </c>
      <c r="P21" s="592" t="str">
        <f>IF(SUM(C21:O21)=0,"subtotal",SUM(C21:O21))</f>
        <v>subtotal</v>
      </c>
    </row>
    <row r="22" spans="2:16">
      <c r="B22" s="257"/>
      <c r="C22" s="225"/>
      <c r="D22" s="225"/>
      <c r="E22" s="225"/>
      <c r="F22" s="225"/>
      <c r="G22" s="225"/>
      <c r="H22" s="225"/>
      <c r="I22" s="225"/>
      <c r="J22" s="225"/>
      <c r="K22" s="225"/>
      <c r="L22" s="225"/>
      <c r="M22" s="225"/>
      <c r="N22" s="225"/>
      <c r="O22" s="225"/>
      <c r="P22" s="238"/>
    </row>
    <row r="23" spans="2:16" ht="25.5" customHeight="1">
      <c r="B23" s="1024" t="s">
        <v>3</v>
      </c>
      <c r="C23" s="1025"/>
      <c r="D23" s="1028" t="s">
        <v>95</v>
      </c>
      <c r="E23" s="1029"/>
      <c r="F23" s="1029"/>
      <c r="G23" s="1029"/>
      <c r="H23" s="1029"/>
      <c r="I23" s="1029"/>
      <c r="J23" s="1029"/>
      <c r="K23" s="1029"/>
      <c r="L23" s="1029"/>
      <c r="M23" s="1029"/>
      <c r="N23" s="1029"/>
      <c r="O23" s="1029"/>
      <c r="P23" s="1030"/>
    </row>
    <row r="24" spans="2:16" ht="30">
      <c r="B24" s="260"/>
      <c r="C24" s="271" t="s">
        <v>5</v>
      </c>
      <c r="D24" s="270" t="s">
        <v>52</v>
      </c>
      <c r="E24" s="270" t="s">
        <v>96</v>
      </c>
      <c r="F24" s="153"/>
      <c r="G24" s="153"/>
      <c r="H24" s="153"/>
      <c r="I24" s="153"/>
      <c r="J24" s="153"/>
      <c r="K24" s="153"/>
      <c r="L24" s="153"/>
      <c r="M24" s="153"/>
      <c r="N24" s="153"/>
      <c r="O24" s="153"/>
      <c r="P24" s="130"/>
    </row>
    <row r="25" spans="2:16" ht="26.25" customHeight="1">
      <c r="B25" s="683" t="s">
        <v>37</v>
      </c>
      <c r="C25" s="579" cm="1">
        <f t="array" ref="C25">SUMPRODUCT(($G$2=KP_HTS_INDEX_Community!$E$2:$E$346)*(KP_HTS_INDEX_Community!BG$2:BG$346))</f>
        <v>0</v>
      </c>
      <c r="D25" s="579" cm="1">
        <f t="array" ref="D25">SUMPRODUCT(($G$2=KP_HTS_INDEX_Community!$E$2:$E$346)*(KP_HTS_INDEX_Community!BH$2:BH$346))</f>
        <v>0</v>
      </c>
      <c r="E25" s="579" cm="1">
        <f t="array" ref="E25">SUMPRODUCT(($G$2=KP_HTS_INDEX_Community!$E$2:$E$346)*(KP_HTS_INDEX_Community!BI$2:BI$346))</f>
        <v>0</v>
      </c>
      <c r="F25" s="634"/>
      <c r="G25" s="634"/>
      <c r="H25" s="634"/>
      <c r="I25" s="634"/>
      <c r="J25" s="634"/>
      <c r="K25" s="634"/>
      <c r="L25" s="634"/>
      <c r="M25" s="634"/>
      <c r="N25" s="634"/>
      <c r="O25" s="634"/>
      <c r="P25" s="154"/>
    </row>
    <row r="26" spans="2:16">
      <c r="B26" s="226"/>
      <c r="C26" s="225"/>
      <c r="D26" s="225"/>
      <c r="E26" s="225"/>
      <c r="F26" s="225"/>
      <c r="G26" s="225"/>
      <c r="H26" s="225"/>
      <c r="I26" s="225"/>
      <c r="J26" s="225"/>
      <c r="K26" s="225"/>
      <c r="L26" s="225"/>
      <c r="M26" s="225"/>
      <c r="N26" s="225"/>
      <c r="O26" s="225"/>
      <c r="P26" s="238"/>
    </row>
    <row r="27" spans="2:16">
      <c r="B27" s="269"/>
      <c r="C27" s="264"/>
      <c r="D27" s="264"/>
      <c r="E27" s="264"/>
      <c r="F27" s="264"/>
      <c r="G27" s="264"/>
      <c r="H27" s="264"/>
      <c r="I27" s="264"/>
      <c r="J27" s="264"/>
      <c r="K27" s="264"/>
      <c r="L27" s="264"/>
      <c r="M27" s="264"/>
      <c r="N27" s="264"/>
      <c r="O27" s="264"/>
      <c r="P27" s="241"/>
    </row>
    <row r="28" spans="2:16" ht="27" customHeight="1">
      <c r="B28" s="683" t="s">
        <v>39</v>
      </c>
      <c r="C28" s="579" cm="1">
        <f t="array" ref="C28">SUMPRODUCT(($G$2=KP_HTS_INDEX_Community!$E$2:$E$346)*(KP_HTS_INDEX_Community!BJ$2:BJ$346))</f>
        <v>0</v>
      </c>
      <c r="D28" s="579" cm="1">
        <f t="array" ref="D28">SUMPRODUCT(($G$2=KP_HTS_INDEX_Community!$E$2:$E$346)*(KP_HTS_INDEX_Community!BK$2:BK$346))</f>
        <v>0</v>
      </c>
      <c r="E28" s="579" cm="1">
        <f t="array" ref="E28">SUMPRODUCT(($G$2=KP_HTS_INDEX_Community!$E$2:$E$346)*(KP_HTS_INDEX_Community!BL$2:BL$346))</f>
        <v>0</v>
      </c>
      <c r="F28" s="634"/>
      <c r="G28" s="634"/>
      <c r="H28" s="591"/>
      <c r="I28" s="634"/>
      <c r="J28" s="634"/>
      <c r="K28" s="634"/>
      <c r="L28" s="634"/>
      <c r="M28" s="634"/>
      <c r="N28" s="634"/>
      <c r="O28" s="634"/>
      <c r="P28" s="154"/>
    </row>
    <row r="29" spans="2:16">
      <c r="B29" s="226"/>
      <c r="C29" s="225"/>
      <c r="D29" s="225"/>
      <c r="E29" s="225"/>
      <c r="F29" s="225"/>
      <c r="G29" s="225"/>
      <c r="H29" s="225"/>
      <c r="I29" s="225"/>
      <c r="J29" s="225"/>
      <c r="K29" s="225"/>
      <c r="L29" s="225"/>
      <c r="M29" s="225"/>
      <c r="N29" s="225"/>
      <c r="O29" s="225"/>
      <c r="P29" s="238"/>
    </row>
    <row r="30" spans="2:16">
      <c r="B30" s="305"/>
      <c r="C30" s="31"/>
      <c r="D30" s="306"/>
      <c r="E30" s="306"/>
      <c r="F30" s="306"/>
      <c r="G30" s="306"/>
      <c r="H30" s="306"/>
      <c r="I30" s="306"/>
      <c r="J30" s="306"/>
      <c r="K30" s="306"/>
      <c r="L30" s="306"/>
      <c r="M30" s="306"/>
      <c r="N30" s="306"/>
      <c r="O30" s="306"/>
      <c r="P30" s="638"/>
    </row>
    <row r="31" spans="2:16" ht="24.75" customHeight="1">
      <c r="B31" s="683" t="s">
        <v>33</v>
      </c>
      <c r="C31" s="594" t="str">
        <f>IF(SUM(C25:E25,C28:E28)=0,"subtotal",SUM(C25:E25,C28:E28))</f>
        <v>subtotal</v>
      </c>
      <c r="D31" s="308"/>
      <c r="E31" s="308"/>
      <c r="F31" s="308"/>
      <c r="G31" s="308"/>
      <c r="H31" s="308"/>
      <c r="I31" s="308"/>
      <c r="J31" s="308"/>
      <c r="K31" s="308"/>
      <c r="L31" s="308"/>
      <c r="M31" s="308"/>
      <c r="N31" s="308"/>
      <c r="O31" s="308"/>
      <c r="P31" s="197"/>
    </row>
    <row r="32" spans="2:16">
      <c r="B32" s="82"/>
      <c r="C32" s="83"/>
      <c r="D32" s="309"/>
      <c r="E32" s="309"/>
      <c r="F32" s="309"/>
      <c r="G32" s="309"/>
      <c r="H32" s="309"/>
      <c r="I32" s="309"/>
      <c r="J32" s="309"/>
      <c r="K32" s="309"/>
      <c r="L32" s="309"/>
      <c r="M32" s="309"/>
      <c r="N32" s="309"/>
      <c r="O32" s="309"/>
      <c r="P32" s="245"/>
    </row>
    <row r="33" spans="2:16">
      <c r="B33" s="949" t="s">
        <v>3</v>
      </c>
      <c r="C33" s="950"/>
      <c r="D33" s="1015" t="s">
        <v>97</v>
      </c>
      <c r="E33" s="1016"/>
      <c r="F33" s="1016"/>
      <c r="G33" s="1016"/>
      <c r="H33" s="1016"/>
      <c r="I33" s="1016"/>
      <c r="J33" s="1016"/>
      <c r="K33" s="1016"/>
      <c r="L33" s="1016"/>
      <c r="M33" s="1016"/>
      <c r="N33" s="1016"/>
      <c r="O33" s="1016"/>
      <c r="P33" s="1017"/>
    </row>
    <row r="34" spans="2:16">
      <c r="B34" s="924"/>
      <c r="C34" s="951"/>
      <c r="D34" s="1018"/>
      <c r="E34" s="1019"/>
      <c r="F34" s="1019"/>
      <c r="G34" s="1019"/>
      <c r="H34" s="1019"/>
      <c r="I34" s="1019"/>
      <c r="J34" s="1019"/>
      <c r="K34" s="1019"/>
      <c r="L34" s="1019"/>
      <c r="M34" s="1019"/>
      <c r="N34" s="1019"/>
      <c r="O34" s="1019"/>
      <c r="P34" s="1020"/>
    </row>
    <row r="35" spans="2:16">
      <c r="B35" s="103"/>
      <c r="C35" s="104"/>
      <c r="D35" s="258"/>
      <c r="E35" s="258"/>
      <c r="F35" s="258"/>
      <c r="G35" s="258"/>
      <c r="H35" s="258"/>
      <c r="I35" s="258"/>
      <c r="J35" s="258"/>
      <c r="K35" s="258"/>
      <c r="L35" s="258"/>
      <c r="M35" s="258"/>
      <c r="N35" s="258"/>
      <c r="O35" s="258"/>
      <c r="P35" s="241"/>
    </row>
    <row r="36" spans="2:16" ht="24.75" customHeight="1">
      <c r="B36" s="683" t="s">
        <v>98</v>
      </c>
      <c r="C36" s="155" t="str">
        <f>IF(SUM(C39:O39,C42:O42)=0,"subtotal",SUM(C39:O39,C42:O42))</f>
        <v>subtotal</v>
      </c>
      <c r="D36" s="308"/>
      <c r="E36" s="308"/>
      <c r="F36" s="308"/>
      <c r="G36" s="308"/>
      <c r="H36" s="308"/>
      <c r="I36" s="308"/>
      <c r="J36" s="308"/>
      <c r="K36" s="308"/>
      <c r="L36" s="308"/>
      <c r="M36" s="308"/>
      <c r="N36" s="308"/>
      <c r="O36" s="308"/>
      <c r="P36" s="185"/>
    </row>
    <row r="37" spans="2:16">
      <c r="B37" s="152"/>
      <c r="C37" s="641"/>
      <c r="D37" s="308"/>
      <c r="E37" s="308"/>
      <c r="F37" s="308"/>
      <c r="G37" s="308"/>
      <c r="H37" s="308"/>
      <c r="I37" s="308"/>
      <c r="J37" s="308"/>
      <c r="K37" s="308"/>
      <c r="L37" s="308"/>
      <c r="M37" s="308"/>
      <c r="N37" s="308"/>
      <c r="O37" s="308"/>
      <c r="P37" s="185"/>
    </row>
    <row r="38" spans="2:16">
      <c r="B38" s="260"/>
      <c r="C38" s="267"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26.25" customHeight="1">
      <c r="B39" s="683" t="s">
        <v>37</v>
      </c>
      <c r="C39" s="579" cm="1">
        <f t="array" ref="C39">SUMPRODUCT(($G$2=KP_HTS_INDEX_Community!$E$2:$E$46)*(KP_HTS_INDEX_Community!BM$2:BM$46))</f>
        <v>0</v>
      </c>
      <c r="D39" s="579" cm="1">
        <f t="array" ref="D39">SUMPRODUCT(($G$2=KP_HTS_INDEX_Community!$E$2:$E$46)*(KP_HTS_INDEX_Community!BN$2:BN$46))</f>
        <v>0</v>
      </c>
      <c r="E39" s="579" cm="1">
        <f t="array" ref="E39">SUMPRODUCT(($G$2=KP_HTS_INDEX_Community!$E$2:$E$46)*(KP_HTS_INDEX_Community!BO$2:BO$46))</f>
        <v>0</v>
      </c>
      <c r="F39" s="579" cm="1">
        <f t="array" ref="F39">SUMPRODUCT(($G$2=KP_HTS_INDEX_Community!$E$2:$E$46)*(KP_HTS_INDEX_Community!BP$2:BP$46))</f>
        <v>0</v>
      </c>
      <c r="G39" s="579" cm="1">
        <f t="array" ref="G39">SUMPRODUCT(($G$2=KP_HTS_INDEX_Community!$E$2:$E$46)*(KP_HTS_INDEX_Community!BQ$2:BQ$46))</f>
        <v>0</v>
      </c>
      <c r="H39" s="579" cm="1">
        <f t="array" ref="H39">SUMPRODUCT(($G$2=KP_HTS_INDEX_Community!$E$2:$E$46)*(KP_HTS_INDEX_Community!BR$2:BR$46))</f>
        <v>0</v>
      </c>
      <c r="I39" s="579" cm="1">
        <f t="array" ref="I39">SUMPRODUCT(($G$2=KP_HTS_INDEX_Community!$E$2:$E$46)*(KP_HTS_INDEX_Community!BS$2:BS$46))</f>
        <v>0</v>
      </c>
      <c r="J39" s="579" cm="1">
        <f t="array" ref="J39">SUMPRODUCT(($G$2=KP_HTS_INDEX_Community!$E$2:$E$46)*(KP_HTS_INDEX_Community!BT$2:BT$46))</f>
        <v>0</v>
      </c>
      <c r="K39" s="579" cm="1">
        <f t="array" ref="K39">SUMPRODUCT(($G$2=KP_HTS_INDEX_Community!$E$2:$E$46)*(KP_HTS_INDEX_Community!BU$2:BU$46))</f>
        <v>0</v>
      </c>
      <c r="L39" s="579" cm="1">
        <f t="array" ref="L39">SUMPRODUCT(($G$2=KP_HTS_INDEX_Community!$E$2:$E$46)*(KP_HTS_INDEX_Community!BV$2:BV$46))</f>
        <v>0</v>
      </c>
      <c r="M39" s="579" cm="1">
        <f t="array" ref="M39">SUMPRODUCT(($G$2=KP_HTS_INDEX_Community!$E$2:$E$46)*(KP_HTS_INDEX_Community!BW$2:BW$46))</f>
        <v>0</v>
      </c>
      <c r="N39" s="579" cm="1">
        <f t="array" ref="N39">SUMPRODUCT(($G$2=KP_HTS_INDEX_Community!$E$2:$E$46)*(KP_HTS_INDEX_Community!BX$2:BX$46))</f>
        <v>0</v>
      </c>
      <c r="O39" s="579" cm="1">
        <f t="array" ref="O39">SUMPRODUCT(($G$2=KP_HTS_INDEX_Community!$E$2:$E$46)*(KP_HTS_INDEX_Community!BY$2:BY$46))</f>
        <v>0</v>
      </c>
      <c r="P39" s="592" t="s">
        <v>1717</v>
      </c>
    </row>
    <row r="40" spans="2:16">
      <c r="B40" s="226"/>
      <c r="C40" s="225"/>
      <c r="D40" s="225"/>
      <c r="E40" s="225"/>
      <c r="F40" s="225"/>
      <c r="G40" s="225"/>
      <c r="H40" s="225"/>
      <c r="I40" s="225"/>
      <c r="J40" s="225"/>
      <c r="K40" s="225"/>
      <c r="L40" s="225"/>
      <c r="M40" s="225"/>
      <c r="N40" s="225"/>
      <c r="O40" s="225"/>
      <c r="P40" s="238"/>
    </row>
    <row r="41" spans="2:16">
      <c r="B41" s="260"/>
      <c r="C41" s="267"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28.5" customHeight="1">
      <c r="B42" s="683" t="s">
        <v>39</v>
      </c>
      <c r="C42" s="579" cm="1">
        <f t="array" ref="C42">SUMPRODUCT(($G$2=KP_HTS_INDEX_Community!$E$2:$E$346)*(KP_HTS_INDEX_Community!BZ$2:BZ$346))</f>
        <v>0</v>
      </c>
      <c r="D42" s="579" cm="1">
        <f t="array" ref="D42">SUMPRODUCT(($G$2=KP_HTS_INDEX_Community!$E$2:$E$346)*(KP_HTS_INDEX_Community!CA$2:CA$346))</f>
        <v>0</v>
      </c>
      <c r="E42" s="579" cm="1">
        <f t="array" ref="E42">SUMPRODUCT(($G$2=KP_HTS_INDEX_Community!$E$2:$E$346)*(KP_HTS_INDEX_Community!CB$2:CB$346))</f>
        <v>0</v>
      </c>
      <c r="F42" s="579" cm="1">
        <f t="array" ref="F42">SUMPRODUCT(($G$2=KP_HTS_INDEX_Community!$E$2:$E$346)*(KP_HTS_INDEX_Community!CC$2:CC$346))</f>
        <v>0</v>
      </c>
      <c r="G42" s="579" cm="1">
        <f t="array" ref="G42">SUMPRODUCT(($G$2=KP_HTS_INDEX_Community!$E$2:$E$346)*(KP_HTS_INDEX_Community!CD$2:CD$346))</f>
        <v>0</v>
      </c>
      <c r="H42" s="579" cm="1">
        <f t="array" ref="H42">SUMPRODUCT(($G$2=KP_HTS_INDEX_Community!$E$2:$E$346)*(KP_HTS_INDEX_Community!CE$2:CE$346))</f>
        <v>0</v>
      </c>
      <c r="I42" s="579" cm="1">
        <f t="array" ref="I42">SUMPRODUCT(($G$2=KP_HTS_INDEX_Community!$E$2:$E$346)*(KP_HTS_INDEX_Community!CF$2:CF$346))</f>
        <v>0</v>
      </c>
      <c r="J42" s="579" cm="1">
        <f t="array" ref="J42">SUMPRODUCT(($G$2=KP_HTS_INDEX_Community!$E$2:$E$346)*(KP_HTS_INDEX_Community!CG$2:CG$346))</f>
        <v>0</v>
      </c>
      <c r="K42" s="579" cm="1">
        <f t="array" ref="K42">SUMPRODUCT(($G$2=KP_HTS_INDEX_Community!$E$2:$E$346)*(KP_HTS_INDEX_Community!CH$2:CH$346))</f>
        <v>0</v>
      </c>
      <c r="L42" s="579" cm="1">
        <f t="array" ref="L42">SUMPRODUCT(($G$2=KP_HTS_INDEX_Community!$E$2:$E$346)*(KP_HTS_INDEX_Community!CI$2:CI$346))</f>
        <v>0</v>
      </c>
      <c r="M42" s="579" cm="1">
        <f t="array" ref="M42">SUMPRODUCT(($G$2=KP_HTS_INDEX_Community!$E$2:$E$346)*(KP_HTS_INDEX_Community!CJ$2:CJ$346))</f>
        <v>0</v>
      </c>
      <c r="N42" s="579" cm="1">
        <f t="array" ref="N42">SUMPRODUCT(($G$2=KP_HTS_INDEX_Community!$E$2:$E$346)*(KP_HTS_INDEX_Community!CK$2:CK$346))</f>
        <v>0</v>
      </c>
      <c r="O42" s="579" cm="1">
        <f t="array" ref="O42">SUMPRODUCT(($G$2=KP_HTS_INDEX_Community!$E$2:$E$346)*(KP_HTS_INDEX_Community!CL$2:CL$346))</f>
        <v>0</v>
      </c>
      <c r="P42" s="574" t="s">
        <v>1717</v>
      </c>
    </row>
    <row r="43" spans="2:16">
      <c r="B43" s="226"/>
      <c r="C43" s="225"/>
      <c r="D43" s="225"/>
      <c r="E43" s="225"/>
      <c r="F43" s="225"/>
      <c r="G43" s="225"/>
      <c r="H43" s="225"/>
      <c r="I43" s="225"/>
      <c r="J43" s="225"/>
      <c r="K43" s="225"/>
      <c r="L43" s="225"/>
      <c r="M43" s="225"/>
      <c r="N43" s="225"/>
      <c r="O43" s="225"/>
      <c r="P43" s="238"/>
    </row>
    <row r="44" spans="2:16">
      <c r="B44" s="103"/>
      <c r="C44" s="104"/>
      <c r="D44" s="258"/>
      <c r="E44" s="258"/>
      <c r="F44" s="258"/>
      <c r="G44" s="258"/>
      <c r="H44" s="258"/>
      <c r="I44" s="258"/>
      <c r="J44" s="258"/>
      <c r="K44" s="258"/>
      <c r="L44" s="258"/>
      <c r="M44" s="258"/>
      <c r="N44" s="258"/>
      <c r="O44" s="258"/>
      <c r="P44" s="241"/>
    </row>
    <row r="45" spans="2:16" ht="30">
      <c r="B45" s="684" t="s">
        <v>99</v>
      </c>
      <c r="C45" s="595" t="str">
        <f>IF(SUM(C48:O48,C51:O51)=0,"subtotal",SUM(C48:O48,C51:O51))</f>
        <v>subtotal</v>
      </c>
      <c r="D45" s="308"/>
      <c r="E45" s="308"/>
      <c r="F45" s="308"/>
      <c r="G45" s="308"/>
      <c r="H45" s="308"/>
      <c r="I45" s="308"/>
      <c r="J45" s="308"/>
      <c r="K45" s="308"/>
      <c r="L45" s="308"/>
      <c r="M45" s="308"/>
      <c r="N45" s="308"/>
      <c r="O45" s="308"/>
      <c r="P45" s="185"/>
    </row>
    <row r="46" spans="2:16">
      <c r="B46" s="152"/>
      <c r="C46" s="641"/>
      <c r="D46" s="308"/>
      <c r="E46" s="308"/>
      <c r="F46" s="308"/>
      <c r="G46" s="308"/>
      <c r="H46" s="308"/>
      <c r="I46" s="308"/>
      <c r="J46" s="308"/>
      <c r="K46" s="308"/>
      <c r="L46" s="308"/>
      <c r="M46" s="308"/>
      <c r="N46" s="308"/>
      <c r="O46" s="308"/>
      <c r="P46" s="185"/>
    </row>
    <row r="47" spans="2:16">
      <c r="B47" s="260"/>
      <c r="C47" s="267"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29.25" customHeight="1">
      <c r="B48" s="683" t="s">
        <v>37</v>
      </c>
      <c r="C48" s="579" cm="1">
        <f t="array" ref="C48">SUMPRODUCT(($G$2=KP_HTS_INDEX_Community!$E$2:$E$346)*(KP_HTS_INDEX_Community!CM$2:CM$346))</f>
        <v>0</v>
      </c>
      <c r="D48" s="579" cm="1">
        <f t="array" ref="D48">SUMPRODUCT(($G$2=KP_HTS_INDEX_Community!$E$2:$E$346)*(KP_HTS_INDEX_Community!CN$2:CN$346))</f>
        <v>0</v>
      </c>
      <c r="E48" s="579" cm="1">
        <f t="array" ref="E48">SUMPRODUCT(($G$2=KP_HTS_INDEX_Community!$E$2:$E$346)*(KP_HTS_INDEX_Community!CO$2:CO$346))</f>
        <v>0</v>
      </c>
      <c r="F48" s="579" cm="1">
        <f t="array" ref="F48">SUMPRODUCT(($G$2=KP_HTS_INDEX_Community!$E$2:$E$346)*(KP_HTS_INDEX_Community!CP$2:CP$346))</f>
        <v>0</v>
      </c>
      <c r="G48" s="579" cm="1">
        <f t="array" ref="G48">SUMPRODUCT(($G$2=KP_HTS_INDEX_Community!$E$2:$E$346)*(KP_HTS_INDEX_Community!CQ$2:CQ$346))</f>
        <v>0</v>
      </c>
      <c r="H48" s="579" cm="1">
        <f t="array" ref="H48">SUMPRODUCT(($G$2=KP_HTS_INDEX_Community!$E$2:$E$346)*(KP_HTS_INDEX_Community!CR$2:CR$346))</f>
        <v>0</v>
      </c>
      <c r="I48" s="579" cm="1">
        <f t="array" ref="I48">SUMPRODUCT(($G$2=KP_HTS_INDEX_Community!$E$2:$E$346)*(KP_HTS_INDEX_Community!CS$2:CS$346))</f>
        <v>0</v>
      </c>
      <c r="J48" s="579" cm="1">
        <f t="array" ref="J48">SUMPRODUCT(($G$2=KP_HTS_INDEX_Community!$E$2:$E$346)*(KP_HTS_INDEX_Community!CT$2:CT$346))</f>
        <v>0</v>
      </c>
      <c r="K48" s="579" cm="1">
        <f t="array" ref="K48">SUMPRODUCT(($G$2=KP_HTS_INDEX_Community!$E$2:$E$346)*(KP_HTS_INDEX_Community!CU$2:CU$346))</f>
        <v>0</v>
      </c>
      <c r="L48" s="579" cm="1">
        <f t="array" ref="L48">SUMPRODUCT(($G$2=KP_HTS_INDEX_Community!$E$2:$E$346)*(KP_HTS_INDEX_Community!CV$2:CV$346))</f>
        <v>0</v>
      </c>
      <c r="M48" s="579" cm="1">
        <f t="array" ref="M48">SUMPRODUCT(($G$2=KP_HTS_INDEX_Community!$E$2:$E$346)*(KP_HTS_INDEX_Community!CW$2:CW$346))</f>
        <v>0</v>
      </c>
      <c r="N48" s="579" cm="1">
        <f t="array" ref="N48">SUMPRODUCT(($G$2=KP_HTS_INDEX_Community!$E$2:$E$346)*(KP_HTS_INDEX_Community!CX$2:CX$346))</f>
        <v>0</v>
      </c>
      <c r="O48" s="579" cm="1">
        <f t="array" ref="O48">SUMPRODUCT(($G$2=KP_HTS_INDEX_Community!$E$2:$E$346)*(KP_HTS_INDEX_Community!CY$2:CY$346))</f>
        <v>0</v>
      </c>
      <c r="P48" s="592" t="s">
        <v>1717</v>
      </c>
    </row>
    <row r="49" spans="2:16">
      <c r="B49" s="226"/>
      <c r="C49" s="225"/>
      <c r="D49" s="225"/>
      <c r="E49" s="225"/>
      <c r="F49" s="225"/>
      <c r="G49" s="225"/>
      <c r="H49" s="225"/>
      <c r="I49" s="225"/>
      <c r="J49" s="225"/>
      <c r="K49" s="225"/>
      <c r="L49" s="225"/>
      <c r="M49" s="225"/>
      <c r="N49" s="225"/>
      <c r="O49" s="225"/>
      <c r="P49" s="238"/>
    </row>
    <row r="50" spans="2:16">
      <c r="B50" s="260"/>
      <c r="C50" s="267"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30" customHeight="1">
      <c r="B51" s="683" t="s">
        <v>39</v>
      </c>
      <c r="C51" s="579" cm="1">
        <f t="array" ref="C51">SUMPRODUCT(($G$2=KP_HTS_INDEX_Community!$E$2:$E$346)*(KP_HTS_INDEX_Community!CZ$2:CZ$346))</f>
        <v>0</v>
      </c>
      <c r="D51" s="579" cm="1">
        <f t="array" ref="D51">SUMPRODUCT(($G$2=KP_HTS_INDEX_Community!$E$2:$E$346)*(KP_HTS_INDEX_Community!DA$2:DA$346))</f>
        <v>0</v>
      </c>
      <c r="E51" s="579" cm="1">
        <f t="array" ref="E51">SUMPRODUCT(($G$2=KP_HTS_INDEX_Community!$E$2:$E$346)*(KP_HTS_INDEX_Community!DB$2:DB$346))</f>
        <v>0</v>
      </c>
      <c r="F51" s="579" cm="1">
        <f t="array" ref="F51">SUMPRODUCT(($G$2=KP_HTS_INDEX_Community!$E$2:$E$346)*(KP_HTS_INDEX_Community!DC$2:DC$346))</f>
        <v>0</v>
      </c>
      <c r="G51" s="579" cm="1">
        <f t="array" ref="G51">SUMPRODUCT(($G$2=KP_HTS_INDEX_Community!$E$2:$E$346)*(KP_HTS_INDEX_Community!DD$2:DD$346))</f>
        <v>0</v>
      </c>
      <c r="H51" s="579" cm="1">
        <f t="array" ref="H51">SUMPRODUCT(($G$2=KP_HTS_INDEX_Community!$E$2:$E$346)*(KP_HTS_INDEX_Community!DE$2:DE$346))</f>
        <v>0</v>
      </c>
      <c r="I51" s="579" cm="1">
        <f t="array" ref="I51">SUMPRODUCT(($G$2=KP_HTS_INDEX_Community!$E$2:$E$346)*(KP_HTS_INDEX_Community!DF$2:DF$346))</f>
        <v>0</v>
      </c>
      <c r="J51" s="579" cm="1">
        <f t="array" ref="J51">SUMPRODUCT(($G$2=KP_HTS_INDEX_Community!$E$2:$E$346)*(KP_HTS_INDEX_Community!DG$2:DG$346))</f>
        <v>0</v>
      </c>
      <c r="K51" s="579" cm="1">
        <f t="array" ref="K51">SUMPRODUCT(($G$2=KP_HTS_INDEX_Community!$E$2:$E$346)*(KP_HTS_INDEX_Community!DH$2:DH$346))</f>
        <v>0</v>
      </c>
      <c r="L51" s="579" cm="1">
        <f t="array" ref="L51">SUMPRODUCT(($G$2=KP_HTS_INDEX_Community!$E$2:$E$346)*(KP_HTS_INDEX_Community!DI$2:DI$346))</f>
        <v>0</v>
      </c>
      <c r="M51" s="579" cm="1">
        <f t="array" ref="M51">SUMPRODUCT(($G$2=KP_HTS_INDEX_Community!$E$2:$E$346)*(KP_HTS_INDEX_Community!DJ$2:DJ$346))</f>
        <v>0</v>
      </c>
      <c r="N51" s="579" cm="1">
        <f t="array" ref="N51">SUMPRODUCT(($G$2=KP_HTS_INDEX_Community!$E$2:$E$346)*(KP_HTS_INDEX_Community!DK$2:DK$346))</f>
        <v>0</v>
      </c>
      <c r="O51" s="579" cm="1">
        <f t="array" ref="O51">SUMPRODUCT(($G$2=KP_HTS_INDEX_Community!$E$2:$E$346)*(KP_HTS_INDEX_Community!DL$2:DL$346))</f>
        <v>0</v>
      </c>
      <c r="P51" s="574" t="s">
        <v>1717</v>
      </c>
    </row>
    <row r="52" spans="2:16">
      <c r="B52" s="226"/>
      <c r="C52" s="225"/>
      <c r="D52" s="225"/>
      <c r="E52" s="225"/>
      <c r="F52" s="225"/>
      <c r="G52" s="225"/>
      <c r="H52" s="225"/>
      <c r="I52" s="225"/>
      <c r="J52" s="225"/>
      <c r="K52" s="225"/>
      <c r="L52" s="225"/>
      <c r="M52" s="225"/>
      <c r="N52" s="225"/>
      <c r="O52" s="225"/>
      <c r="P52" s="238"/>
    </row>
    <row r="53" spans="2:16">
      <c r="B53" s="103"/>
      <c r="C53" s="104"/>
      <c r="D53" s="258"/>
      <c r="E53" s="258"/>
      <c r="F53" s="258"/>
      <c r="G53" s="258"/>
      <c r="H53" s="258"/>
      <c r="I53" s="258"/>
      <c r="J53" s="258"/>
      <c r="K53" s="258"/>
      <c r="L53" s="258"/>
      <c r="M53" s="258"/>
      <c r="N53" s="258"/>
      <c r="O53" s="258"/>
      <c r="P53" s="241"/>
    </row>
    <row r="54" spans="2:16">
      <c r="B54" s="683" t="s">
        <v>71</v>
      </c>
      <c r="C54" s="595" t="str">
        <f>IF(SUM(C57:O57,C60:O60)=0,"subtotal",SUM(C57:O57,C60:O60))</f>
        <v>subtotal</v>
      </c>
      <c r="D54" s="308"/>
      <c r="E54" s="308"/>
      <c r="F54" s="308"/>
      <c r="G54" s="308"/>
      <c r="H54" s="308"/>
      <c r="I54" s="308"/>
      <c r="J54" s="308"/>
      <c r="K54" s="308"/>
      <c r="L54" s="308"/>
      <c r="M54" s="308"/>
      <c r="N54" s="308"/>
      <c r="O54" s="308"/>
      <c r="P54" s="185"/>
    </row>
    <row r="55" spans="2:16">
      <c r="B55" s="152"/>
      <c r="C55" s="641"/>
      <c r="D55" s="308"/>
      <c r="E55" s="308"/>
      <c r="F55" s="308"/>
      <c r="G55" s="308"/>
      <c r="H55" s="308"/>
      <c r="I55" s="308"/>
      <c r="J55" s="308"/>
      <c r="K55" s="308"/>
      <c r="L55" s="308"/>
      <c r="M55" s="308"/>
      <c r="N55" s="308"/>
      <c r="O55" s="308"/>
      <c r="P55" s="185"/>
    </row>
    <row r="56" spans="2:16">
      <c r="B56" s="260"/>
      <c r="C56" s="267"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29.25" customHeight="1">
      <c r="B57" s="683" t="s">
        <v>37</v>
      </c>
      <c r="C57" s="579" cm="1">
        <f t="array" ref="C57">SUMPRODUCT(($G$2=KP_HTS_INDEX_Community!$E$2:$E$346)*(KP_HTS_INDEX_Community!DM$2:DM$346))</f>
        <v>0</v>
      </c>
      <c r="D57" s="579" cm="1">
        <f t="array" ref="D57">SUMPRODUCT(($G$2=KP_HTS_INDEX_Community!$E$2:$E$346)*(KP_HTS_INDEX_Community!DN$2:DN$346))</f>
        <v>0</v>
      </c>
      <c r="E57" s="579" cm="1">
        <f t="array" ref="E57">SUMPRODUCT(($G$2=KP_HTS_INDEX_Community!$E$2:$E$346)*(KP_HTS_INDEX_Community!DO$2:DO$346))</f>
        <v>0</v>
      </c>
      <c r="F57" s="579" cm="1">
        <f t="array" ref="F57">SUMPRODUCT(($G$2=KP_HTS_INDEX_Community!$E$2:$E$346)*(KP_HTS_INDEX_Community!DP$2:DP$346))</f>
        <v>0</v>
      </c>
      <c r="G57" s="579" cm="1">
        <f t="array" ref="G57">SUMPRODUCT(($G$2=KP_HTS_INDEX_Community!$E$2:$E$346)*(KP_HTS_INDEX_Community!DQ$2:DQ$346))</f>
        <v>0</v>
      </c>
      <c r="H57" s="579" cm="1">
        <f t="array" ref="H57">SUMPRODUCT(($G$2=KP_HTS_INDEX_Community!$E$2:$E$346)*(KP_HTS_INDEX_Community!DR$2:DR$346))</f>
        <v>0</v>
      </c>
      <c r="I57" s="579" cm="1">
        <f t="array" ref="I57">SUMPRODUCT(($G$2=KP_HTS_INDEX_Community!$E$2:$E$346)*(KP_HTS_INDEX_Community!DS$2:DS$346))</f>
        <v>0</v>
      </c>
      <c r="J57" s="579" cm="1">
        <f t="array" ref="J57">SUMPRODUCT(($G$2=KP_HTS_INDEX_Community!$E$2:$E$346)*(KP_HTS_INDEX_Community!DT$2:DT$346))</f>
        <v>0</v>
      </c>
      <c r="K57" s="579" cm="1">
        <f t="array" ref="K57">SUMPRODUCT(($G$2=KP_HTS_INDEX_Community!$E$2:$E$346)*(KP_HTS_INDEX_Community!DU$2:DU$346))</f>
        <v>0</v>
      </c>
      <c r="L57" s="579" cm="1">
        <f t="array" ref="L57">SUMPRODUCT(($G$2=KP_HTS_INDEX_Community!$E$2:$E$346)*(KP_HTS_INDEX_Community!DV$2:DV$346))</f>
        <v>0</v>
      </c>
      <c r="M57" s="579" cm="1">
        <f t="array" ref="M57">SUMPRODUCT(($G$2=KP_HTS_INDEX_Community!$E$2:$E$346)*(KP_HTS_INDEX_Community!DW$2:DW$346))</f>
        <v>0</v>
      </c>
      <c r="N57" s="579" cm="1">
        <f t="array" ref="N57">SUMPRODUCT(($G$2=KP_HTS_INDEX_Community!$E$2:$E$346)*(KP_HTS_INDEX_Community!DX$2:DX$346))</f>
        <v>0</v>
      </c>
      <c r="O57" s="579" cm="1">
        <f t="array" ref="O57">SUMPRODUCT(($G$2=KP_HTS_INDEX_Community!$E$2:$E$346)*(KP_HTS_INDEX_Community!DY$2:DY$346))</f>
        <v>0</v>
      </c>
      <c r="P57" s="592" t="s">
        <v>1717</v>
      </c>
    </row>
    <row r="58" spans="2:16">
      <c r="B58" s="226"/>
      <c r="C58" s="225"/>
      <c r="D58" s="225"/>
      <c r="E58" s="225"/>
      <c r="F58" s="225"/>
      <c r="G58" s="225"/>
      <c r="H58" s="225"/>
      <c r="I58" s="225"/>
      <c r="J58" s="225"/>
      <c r="K58" s="225"/>
      <c r="L58" s="225"/>
      <c r="M58" s="225"/>
      <c r="N58" s="225"/>
      <c r="O58" s="225"/>
      <c r="P58" s="238"/>
    </row>
    <row r="59" spans="2:16">
      <c r="B59" s="260"/>
      <c r="C59" s="267"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27.75" customHeight="1">
      <c r="B60" s="683" t="s">
        <v>39</v>
      </c>
      <c r="C60" s="579" cm="1">
        <f t="array" ref="C60">SUMPRODUCT(($G$2=KP_HTS_INDEX_Community!$E$2:$E$346)*(KP_HTS_INDEX_Community!DZ$2:DZ$346))</f>
        <v>0</v>
      </c>
      <c r="D60" s="579" cm="1">
        <f t="array" ref="D60">SUMPRODUCT(($G$2=KP_HTS_INDEX_Community!$E$2:$E$346)*(KP_HTS_INDEX_Community!EA$2:EA$346))</f>
        <v>0</v>
      </c>
      <c r="E60" s="579" cm="1">
        <f t="array" ref="E60">SUMPRODUCT(($G$2=KP_HTS_INDEX_Community!$E$2:$E$346)*(KP_HTS_INDEX_Community!EB$2:EB$346))</f>
        <v>0</v>
      </c>
      <c r="F60" s="579" cm="1">
        <f t="array" ref="F60">SUMPRODUCT(($G$2=KP_HTS_INDEX_Community!$E$2:$E$346)*(KP_HTS_INDEX_Community!EC$2:EC$346))</f>
        <v>0</v>
      </c>
      <c r="G60" s="579" cm="1">
        <f t="array" ref="G60">SUMPRODUCT(($G$2=KP_HTS_INDEX_Community!$E$2:$E$346)*(KP_HTS_INDEX_Community!ED$2:ED$346))</f>
        <v>0</v>
      </c>
      <c r="H60" s="579" cm="1">
        <f t="array" ref="H60">SUMPRODUCT(($G$2=KP_HTS_INDEX_Community!$E$2:$E$346)*(KP_HTS_INDEX_Community!EE$2:EE$346))</f>
        <v>0</v>
      </c>
      <c r="I60" s="579" cm="1">
        <f t="array" ref="I60">SUMPRODUCT(($G$2=KP_HTS_INDEX_Community!$E$2:$E$346)*(KP_HTS_INDEX_Community!EF$2:EF$346))</f>
        <v>0</v>
      </c>
      <c r="J60" s="579" cm="1">
        <f t="array" ref="J60">SUMPRODUCT(($G$2=KP_HTS_INDEX_Community!$E$2:$E$346)*(KP_HTS_INDEX_Community!EG$2:EG$346))</f>
        <v>0</v>
      </c>
      <c r="K60" s="579" cm="1">
        <f t="array" ref="K60">SUMPRODUCT(($G$2=KP_HTS_INDEX_Community!$E$2:$E$346)*(KP_HTS_INDEX_Community!EH$2:EH$346))</f>
        <v>0</v>
      </c>
      <c r="L60" s="579" cm="1">
        <f t="array" ref="L60">SUMPRODUCT(($G$2=KP_HTS_INDEX_Community!$E$2:$E$346)*(KP_HTS_INDEX_Community!EI$2:EI$346))</f>
        <v>0</v>
      </c>
      <c r="M60" s="579" cm="1">
        <f t="array" ref="M60">SUMPRODUCT(($G$2=KP_HTS_INDEX_Community!$E$2:$E$346)*(KP_HTS_INDEX_Community!EJ$2:EJ$346))</f>
        <v>0</v>
      </c>
      <c r="N60" s="579" cm="1">
        <f t="array" ref="N60">SUMPRODUCT(($G$2=KP_HTS_INDEX_Community!$E$2:$E$346)*(KP_HTS_INDEX_Community!EK$2:EK$346))</f>
        <v>0</v>
      </c>
      <c r="O60" s="579" cm="1">
        <f t="array" ref="O60">SUMPRODUCT(($G$2=KP_HTS_INDEX_Community!$E$2:$E$346)*(KP_HTS_INDEX_Community!EL$2:EL$346))</f>
        <v>0</v>
      </c>
      <c r="P60" s="593" t="s">
        <v>1717</v>
      </c>
    </row>
    <row r="61" spans="2:16">
      <c r="B61" s="226"/>
      <c r="C61" s="225"/>
      <c r="D61" s="225"/>
      <c r="E61" s="225"/>
      <c r="F61" s="225"/>
      <c r="G61" s="225"/>
      <c r="H61" s="225"/>
      <c r="I61" s="225"/>
      <c r="J61" s="225"/>
      <c r="K61" s="225"/>
      <c r="L61" s="225"/>
      <c r="M61" s="225"/>
      <c r="N61" s="225"/>
      <c r="O61" s="225"/>
      <c r="P61" s="238"/>
    </row>
    <row r="62" spans="2:16" s="1" customFormat="1" ht="27.6" customHeight="1">
      <c r="B62" s="1021" t="s">
        <v>1946</v>
      </c>
      <c r="C62" s="1022"/>
      <c r="D62" s="1022"/>
      <c r="E62" s="1022"/>
      <c r="F62" s="1022"/>
      <c r="G62" s="1022"/>
      <c r="H62" s="1022"/>
      <c r="I62" s="1022"/>
      <c r="J62" s="1022"/>
      <c r="K62" s="1022"/>
      <c r="L62" s="1022"/>
      <c r="M62" s="1022"/>
      <c r="N62" s="1022"/>
      <c r="O62" s="1022"/>
      <c r="P62" s="1023"/>
    </row>
    <row r="63" spans="2:16" s="1" customFormat="1" ht="27" customHeight="1">
      <c r="B63" s="260"/>
      <c r="C63" s="746" t="s">
        <v>113</v>
      </c>
      <c r="D63" s="746" t="s">
        <v>1939</v>
      </c>
      <c r="E63" s="746" t="s">
        <v>114</v>
      </c>
      <c r="F63" s="153"/>
      <c r="G63" s="153"/>
      <c r="H63" s="153"/>
      <c r="I63" s="153"/>
      <c r="J63" s="153"/>
      <c r="K63" s="153"/>
      <c r="L63" s="153"/>
      <c r="M63" s="153"/>
      <c r="N63" s="153"/>
      <c r="O63" s="153"/>
      <c r="P63" s="130"/>
    </row>
    <row r="64" spans="2:16" s="1" customFormat="1" ht="23.85" customHeight="1">
      <c r="B64" s="152" t="s">
        <v>37</v>
      </c>
      <c r="C64" s="579">
        <f>SUMPRODUCT(($G$2=KP_HTS_INDEX_Community!$E$2:$E$350)*(KP_HTS_INDEX_Community!EP$2:EP$350))</f>
        <v>0</v>
      </c>
      <c r="D64" s="579">
        <f>SUMPRODUCT(($G$2=KP_HTS_INDEX_Community!$E$2:$E$350)*(KP_HTS_INDEX_Community!EQ$2:EQ$350))</f>
        <v>0</v>
      </c>
      <c r="E64" s="579">
        <f>SUMPRODUCT(($G$2=KP_HTS_INDEX_Community!$E$2:$E$350)*(KP_HTS_INDEX_Community!ER$2:ER$350))</f>
        <v>0</v>
      </c>
      <c r="F64" s="595" t="str">
        <f>IF(SUM(C64:E64)=0,"subtotal",SUM(C64:E64))</f>
        <v>subtotal</v>
      </c>
      <c r="G64" s="759"/>
      <c r="H64" s="759"/>
      <c r="I64" s="759"/>
      <c r="J64" s="759"/>
      <c r="K64" s="759"/>
      <c r="L64" s="759"/>
      <c r="M64" s="759"/>
      <c r="N64" s="759"/>
      <c r="O64" s="759"/>
      <c r="P64" s="154"/>
    </row>
    <row r="65" spans="2:16" s="1" customFormat="1" ht="7.5" customHeight="1">
      <c r="B65" s="226"/>
      <c r="C65" s="225"/>
      <c r="D65" s="225"/>
      <c r="E65" s="225"/>
      <c r="F65" s="225"/>
      <c r="G65" s="225"/>
      <c r="H65" s="225"/>
      <c r="I65" s="225"/>
      <c r="J65" s="225"/>
      <c r="K65" s="225"/>
      <c r="L65" s="225"/>
      <c r="M65" s="225"/>
      <c r="N65" s="225"/>
      <c r="O65" s="225"/>
      <c r="P65" s="238"/>
    </row>
    <row r="66" spans="2:16" s="1" customFormat="1" ht="14.25">
      <c r="B66" s="269"/>
      <c r="C66" s="264"/>
      <c r="D66" s="264"/>
      <c r="E66" s="264"/>
      <c r="F66" s="264"/>
      <c r="G66" s="264"/>
      <c r="H66" s="264"/>
      <c r="I66" s="264"/>
      <c r="J66" s="264"/>
      <c r="K66" s="264"/>
      <c r="L66" s="264"/>
      <c r="M66" s="264"/>
      <c r="N66" s="264"/>
      <c r="O66" s="264"/>
      <c r="P66" s="241"/>
    </row>
    <row r="67" spans="2:16" s="1" customFormat="1" ht="23.85" customHeight="1">
      <c r="B67" s="152" t="s">
        <v>39</v>
      </c>
      <c r="C67" s="579">
        <f>SUMPRODUCT(($G$2=KP_HTS_INDEX_Community!$E$2:$E$350)*(KP_HTS_INDEX_Community!ES$2:ES$350))</f>
        <v>0</v>
      </c>
      <c r="D67" s="579">
        <f>SUMPRODUCT(($G$2=KP_HTS_INDEX_Community!$E$2:$E$350)*(KP_HTS_INDEX_Community!ET$2:ET$350))</f>
        <v>0</v>
      </c>
      <c r="E67" s="579">
        <f>SUMPRODUCT(($G$2=KP_HTS_INDEX_Community!$E$2:$E$350)*(KP_HTS_INDEX_Community!EU$2:EU$350))</f>
        <v>0</v>
      </c>
      <c r="F67" s="595" t="str">
        <f>IF(SUM(C67:E67)=0,"subtotal",SUM(C67:E67))</f>
        <v>subtotal</v>
      </c>
      <c r="G67" s="759"/>
      <c r="H67" s="591"/>
      <c r="I67" s="759"/>
      <c r="J67" s="759"/>
      <c r="K67" s="759"/>
      <c r="L67" s="759"/>
      <c r="M67" s="759"/>
      <c r="N67" s="759"/>
      <c r="O67" s="759"/>
      <c r="P67" s="154"/>
    </row>
    <row r="68" spans="2:16" s="1" customFormat="1" ht="10.5" customHeight="1">
      <c r="B68" s="226"/>
      <c r="C68" s="225"/>
      <c r="D68" s="225"/>
      <c r="E68" s="225"/>
      <c r="F68" s="225"/>
      <c r="G68" s="225"/>
      <c r="H68" s="225"/>
      <c r="I68" s="225"/>
      <c r="J68" s="225"/>
      <c r="K68" s="225"/>
      <c r="L68" s="225"/>
      <c r="M68" s="225"/>
      <c r="N68" s="225"/>
      <c r="O68" s="225"/>
      <c r="P68" s="238"/>
    </row>
    <row r="69" spans="2:16" ht="34.5" customHeight="1">
      <c r="B69" s="688" t="str">
        <f>CONCATENATE(K2,": HTS_SELF")</f>
        <v>: HTS_SELF</v>
      </c>
      <c r="C69" s="521"/>
      <c r="D69" s="521"/>
      <c r="E69" s="521"/>
      <c r="F69" s="521"/>
      <c r="G69" s="521"/>
      <c r="H69" s="521"/>
      <c r="I69" s="521"/>
      <c r="J69" s="521"/>
      <c r="K69" s="521"/>
      <c r="L69" s="521"/>
      <c r="M69" s="521"/>
      <c r="N69" s="521"/>
      <c r="O69" s="521"/>
      <c r="P69" s="522"/>
    </row>
    <row r="70" spans="2:16" ht="36.75" customHeight="1">
      <c r="B70" s="928" t="s">
        <v>0</v>
      </c>
      <c r="C70" s="1013"/>
      <c r="D70" s="1014" t="s">
        <v>1731</v>
      </c>
      <c r="E70" s="1014"/>
      <c r="F70" s="1014"/>
      <c r="G70" s="1014"/>
      <c r="H70" s="1014"/>
      <c r="I70" s="1014"/>
      <c r="J70" s="1014"/>
      <c r="K70" s="1014"/>
      <c r="L70" s="1014"/>
      <c r="M70" s="1014"/>
      <c r="N70" s="1014"/>
      <c r="O70" s="1014"/>
      <c r="P70" s="197"/>
    </row>
    <row r="71" spans="2:16">
      <c r="B71" s="77"/>
      <c r="C71" s="78"/>
      <c r="D71" s="306"/>
      <c r="E71" s="306"/>
      <c r="F71" s="306"/>
      <c r="G71" s="306"/>
      <c r="H71" s="306"/>
      <c r="I71" s="306"/>
      <c r="J71" s="306"/>
      <c r="K71" s="306"/>
      <c r="L71" s="306"/>
      <c r="M71" s="306"/>
      <c r="N71" s="306"/>
      <c r="O71" s="306"/>
      <c r="P71" s="638"/>
    </row>
    <row r="72" spans="2:16" ht="9.75" customHeight="1">
      <c r="B72" s="305"/>
      <c r="C72" s="31"/>
      <c r="D72" s="306"/>
      <c r="E72" s="306"/>
      <c r="F72" s="306"/>
      <c r="G72" s="306"/>
      <c r="H72" s="306"/>
      <c r="I72" s="306"/>
      <c r="J72" s="306"/>
      <c r="K72" s="306"/>
      <c r="L72" s="306"/>
      <c r="M72" s="306"/>
      <c r="N72" s="306"/>
      <c r="O72" s="306"/>
      <c r="P72" s="638"/>
    </row>
    <row r="73" spans="2:16" ht="27.75" customHeight="1">
      <c r="B73" s="680" t="s">
        <v>33</v>
      </c>
      <c r="C73" s="594" t="str">
        <f>IF(SUM(C81:L81,C84:L84,C94:L94,C97:L97,C100)=0,"subtotal",SUM(C81:L81,C84:L84,C94:L94,C97:L97,C100))</f>
        <v>subtotal</v>
      </c>
      <c r="D73" s="308"/>
      <c r="E73" s="308"/>
      <c r="F73" s="308"/>
      <c r="G73" s="308"/>
      <c r="H73" s="308"/>
      <c r="I73" s="308"/>
      <c r="J73" s="308"/>
      <c r="K73" s="308"/>
      <c r="L73" s="308"/>
      <c r="M73" s="308"/>
      <c r="N73" s="308"/>
      <c r="O73" s="308"/>
      <c r="P73" s="197"/>
    </row>
    <row r="74" spans="2:16" ht="7.5" customHeight="1">
      <c r="B74" s="33"/>
      <c r="C74" s="180"/>
      <c r="D74" s="308"/>
      <c r="E74" s="308"/>
      <c r="F74" s="308"/>
      <c r="G74" s="308"/>
      <c r="H74" s="308"/>
      <c r="I74" s="308"/>
      <c r="J74" s="308"/>
      <c r="K74" s="308"/>
      <c r="L74" s="308"/>
      <c r="M74" s="308"/>
      <c r="N74" s="308"/>
      <c r="O74" s="308"/>
      <c r="P74" s="197"/>
    </row>
    <row r="75" spans="2:16" ht="4.5" customHeight="1">
      <c r="B75" s="640"/>
      <c r="C75" s="641"/>
      <c r="D75" s="308"/>
      <c r="E75" s="308"/>
      <c r="F75" s="308"/>
      <c r="G75" s="308"/>
      <c r="H75" s="308"/>
      <c r="I75" s="308"/>
      <c r="J75" s="308"/>
      <c r="K75" s="308"/>
      <c r="L75" s="308"/>
      <c r="M75" s="308"/>
      <c r="N75" s="308"/>
      <c r="O75" s="308"/>
      <c r="P75" s="197"/>
    </row>
    <row r="76" spans="2:16" ht="27.75" customHeight="1">
      <c r="B76" s="913" t="s">
        <v>3</v>
      </c>
      <c r="C76" s="914"/>
      <c r="D76" s="998" t="s">
        <v>100</v>
      </c>
      <c r="E76" s="999"/>
      <c r="F76" s="999"/>
      <c r="G76" s="999"/>
      <c r="H76" s="999"/>
      <c r="I76" s="999"/>
      <c r="J76" s="999"/>
      <c r="K76" s="999"/>
      <c r="L76" s="999"/>
      <c r="M76" s="999"/>
      <c r="N76" s="999"/>
      <c r="O76" s="1000"/>
      <c r="P76" s="638"/>
    </row>
    <row r="77" spans="2:16">
      <c r="B77" s="33"/>
      <c r="C77" s="180"/>
      <c r="D77" s="308"/>
      <c r="E77" s="308"/>
      <c r="F77" s="308"/>
      <c r="G77" s="308"/>
      <c r="H77" s="308"/>
      <c r="I77" s="308"/>
      <c r="J77" s="308"/>
      <c r="K77" s="308"/>
      <c r="L77" s="308"/>
      <c r="M77" s="308"/>
      <c r="N77" s="308"/>
      <c r="O77" s="306"/>
      <c r="P77" s="638"/>
    </row>
    <row r="78" spans="2:16">
      <c r="B78" s="1001"/>
      <c r="C78" s="264"/>
      <c r="D78" s="264"/>
      <c r="E78" s="264"/>
      <c r="F78" s="264"/>
      <c r="G78" s="264"/>
      <c r="H78" s="264"/>
      <c r="I78" s="264"/>
      <c r="J78" s="264"/>
      <c r="K78" s="264"/>
      <c r="L78" s="264"/>
      <c r="M78" s="264"/>
      <c r="N78" s="264"/>
      <c r="O78" s="264"/>
      <c r="P78" s="263"/>
    </row>
    <row r="79" spans="2:16">
      <c r="B79" s="1002"/>
      <c r="C79" s="262" t="s">
        <v>5</v>
      </c>
      <c r="D79" s="639" t="s">
        <v>24</v>
      </c>
      <c r="E79" s="639" t="s">
        <v>25</v>
      </c>
      <c r="F79" s="639" t="s">
        <v>26</v>
      </c>
      <c r="G79" s="639" t="s">
        <v>27</v>
      </c>
      <c r="H79" s="639" t="s">
        <v>28</v>
      </c>
      <c r="I79" s="639" t="s">
        <v>29</v>
      </c>
      <c r="J79" s="639" t="s">
        <v>30</v>
      </c>
      <c r="K79" s="639" t="s">
        <v>31</v>
      </c>
      <c r="L79" s="136" t="s">
        <v>32</v>
      </c>
      <c r="M79" s="994"/>
      <c r="N79" s="994"/>
      <c r="O79" s="994"/>
      <c r="P79" s="995"/>
    </row>
    <row r="80" spans="2:16">
      <c r="B80" s="187"/>
      <c r="C80" s="186"/>
      <c r="D80" s="166"/>
      <c r="E80" s="186"/>
      <c r="F80" s="166"/>
      <c r="G80" s="186"/>
      <c r="H80" s="166"/>
      <c r="I80" s="186"/>
      <c r="J80" s="166"/>
      <c r="K80" s="186"/>
      <c r="L80" s="166"/>
      <c r="M80" s="186"/>
      <c r="N80" s="166"/>
      <c r="O80" s="166"/>
      <c r="P80" s="241"/>
    </row>
    <row r="81" spans="2:16" ht="27.75" customHeight="1">
      <c r="B81" s="680" t="s">
        <v>37</v>
      </c>
      <c r="C81" s="579" cm="1">
        <f t="array" ref="C81">SUMPRODUCT(($G$2=KP_HTS_SELF!$E$2:$E$50)*(KP_HTS_SELF!H$2:H$50))</f>
        <v>0</v>
      </c>
      <c r="D81" s="579" cm="1">
        <f t="array" ref="D81">SUMPRODUCT(($G$2=KP_HTS_SELF!$E$2:$E$50)*(KP_HTS_SELF!I$2:I$50))</f>
        <v>0</v>
      </c>
      <c r="E81" s="579" cm="1">
        <f t="array" ref="E81">SUMPRODUCT(($G$2=KP_HTS_SELF!$E$2:$E$50)*(KP_HTS_SELF!J$2:J$50))</f>
        <v>0</v>
      </c>
      <c r="F81" s="579" cm="1">
        <f t="array" ref="F81">SUMPRODUCT(($G$2=KP_HTS_SELF!$E$2:$E$50)*(KP_HTS_SELF!K$2:K$50))</f>
        <v>0</v>
      </c>
      <c r="G81" s="579" cm="1">
        <f t="array" ref="G81">SUMPRODUCT(($G$2=KP_HTS_SELF!$E$2:$E$50)*(KP_HTS_SELF!L$2:L$50))</f>
        <v>0</v>
      </c>
      <c r="H81" s="579" cm="1">
        <f t="array" ref="H81">SUMPRODUCT(($G$2=KP_HTS_SELF!$E$2:$E$50)*(KP_HTS_SELF!M$2:M$50))</f>
        <v>0</v>
      </c>
      <c r="I81" s="579" cm="1">
        <f t="array" ref="I81">SUMPRODUCT(($G$2=KP_HTS_SELF!$E$2:$E$50)*(KP_HTS_SELF!N$2:N$50))</f>
        <v>0</v>
      </c>
      <c r="J81" s="579" cm="1">
        <f t="array" ref="J81">SUMPRODUCT(($G$2=KP_HTS_SELF!$E$2:$E$50)*(KP_HTS_SELF!O$2:O$50))</f>
        <v>0</v>
      </c>
      <c r="K81" s="579" cm="1">
        <f t="array" ref="K81">SUMPRODUCT(($G$2=KP_HTS_SELF!$E$2:$E$50)*(KP_HTS_SELF!P$2:P$50))</f>
        <v>0</v>
      </c>
      <c r="L81" s="579" cm="1">
        <f t="array" ref="L81">SUMPRODUCT(($G$2=KP_HTS_SELF!$E$2:$E$50)*(KP_HTS_SELF!Q$2:Q$50))</f>
        <v>0</v>
      </c>
      <c r="M81" s="594" t="str">
        <f>IF(SUM(C81:L81)=0,"subtotal",SUM(C81:L81))</f>
        <v>subtotal</v>
      </c>
      <c r="N81" s="634"/>
      <c r="O81" s="634"/>
      <c r="P81" s="133"/>
    </row>
    <row r="82" spans="2:16">
      <c r="B82" s="689"/>
      <c r="C82" s="25"/>
      <c r="D82" s="25"/>
      <c r="E82" s="25"/>
      <c r="F82" s="25"/>
      <c r="G82" s="25"/>
      <c r="H82" s="25"/>
      <c r="I82" s="25"/>
      <c r="J82" s="25"/>
      <c r="K82" s="25"/>
      <c r="L82" s="25"/>
      <c r="M82" s="25"/>
      <c r="N82" s="25"/>
      <c r="O82" s="25"/>
      <c r="P82" s="181"/>
    </row>
    <row r="83" spans="2:16">
      <c r="B83" s="690"/>
      <c r="C83" s="183"/>
      <c r="D83" s="637"/>
      <c r="E83" s="183"/>
      <c r="F83" s="637"/>
      <c r="G83" s="183"/>
      <c r="H83" s="637"/>
      <c r="I83" s="183"/>
      <c r="J83" s="637"/>
      <c r="K83" s="183"/>
      <c r="L83" s="637"/>
      <c r="M83" s="183"/>
      <c r="N83" s="637"/>
      <c r="O83" s="637"/>
      <c r="P83" s="182"/>
    </row>
    <row r="84" spans="2:16" ht="27" customHeight="1">
      <c r="B84" s="680" t="s">
        <v>39</v>
      </c>
      <c r="C84" s="579" cm="1">
        <f t="array" ref="C84">SUMPRODUCT(($G$2=KP_HTS_SELF!$E$2:$E$350)*(KP_HTS_SELF!R$2:R$350))</f>
        <v>0</v>
      </c>
      <c r="D84" s="579" cm="1">
        <f t="array" ref="D84">SUMPRODUCT(($G$2=KP_HTS_SELF!$E$2:$E$350)*(KP_HTS_SELF!S$2:S$350))</f>
        <v>0</v>
      </c>
      <c r="E84" s="579" cm="1">
        <f t="array" ref="E84">SUMPRODUCT(($G$2=KP_HTS_SELF!$E$2:$E$350)*(KP_HTS_SELF!T$2:T$350))</f>
        <v>0</v>
      </c>
      <c r="F84" s="579" cm="1">
        <f t="array" ref="F84">SUMPRODUCT(($G$2=KP_HTS_SELF!$E$2:$E$350)*(KP_HTS_SELF!U$2:U$350))</f>
        <v>0</v>
      </c>
      <c r="G84" s="579" cm="1">
        <f t="array" ref="G84">SUMPRODUCT(($G$2=KP_HTS_SELF!$E$2:$E$350)*(KP_HTS_SELF!V$2:V$350))</f>
        <v>0</v>
      </c>
      <c r="H84" s="579" cm="1">
        <f t="array" ref="H84">SUMPRODUCT(($G$2=KP_HTS_SELF!$E$2:$E$350)*(KP_HTS_SELF!W$2:W$350))</f>
        <v>0</v>
      </c>
      <c r="I84" s="579" cm="1">
        <f t="array" ref="I84">SUMPRODUCT(($G$2=KP_HTS_SELF!$E$2:$E$350)*(KP_HTS_SELF!X$2:X$350))</f>
        <v>0</v>
      </c>
      <c r="J84" s="579" cm="1">
        <f t="array" ref="J84">SUMPRODUCT(($G$2=KP_HTS_SELF!$E$2:$E$350)*(KP_HTS_SELF!Y$2:Y$350))</f>
        <v>0</v>
      </c>
      <c r="K84" s="579" cm="1">
        <f t="array" ref="K84">SUMPRODUCT(($G$2=KP_HTS_SELF!$E$2:$E$350)*(KP_HTS_SELF!Z$2:Z$350))</f>
        <v>0</v>
      </c>
      <c r="L84" s="579" cm="1">
        <f t="array" ref="L84">SUMPRODUCT(($G$2=KP_HTS_SELF!$E$2:$E$350)*(KP_HTS_SELF!AA$2:AA$350))</f>
        <v>0</v>
      </c>
      <c r="M84" s="594" t="str">
        <f>IF(SUM(C84:L84)=0,"subtotal",SUM(C84:L84))</f>
        <v>subtotal</v>
      </c>
      <c r="N84" s="634"/>
      <c r="O84" s="634"/>
      <c r="P84" s="133"/>
    </row>
    <row r="85" spans="2:16">
      <c r="B85" s="689"/>
      <c r="C85" s="25"/>
      <c r="D85" s="25"/>
      <c r="E85" s="25"/>
      <c r="F85" s="25"/>
      <c r="G85" s="25"/>
      <c r="H85" s="25"/>
      <c r="I85" s="25"/>
      <c r="J85" s="25"/>
      <c r="K85" s="25"/>
      <c r="L85" s="25"/>
      <c r="M85" s="25"/>
      <c r="N85" s="25"/>
      <c r="O85" s="25"/>
      <c r="P85" s="181"/>
    </row>
    <row r="86" spans="2:16">
      <c r="B86" s="691"/>
      <c r="C86" s="259"/>
      <c r="D86" s="258"/>
      <c r="E86" s="258"/>
      <c r="F86" s="258"/>
      <c r="G86" s="258"/>
      <c r="H86" s="258"/>
      <c r="I86" s="258"/>
      <c r="J86" s="258"/>
      <c r="K86" s="258"/>
      <c r="L86" s="258"/>
      <c r="M86" s="258"/>
      <c r="N86" s="258"/>
      <c r="O86" s="258"/>
      <c r="P86" s="241"/>
    </row>
    <row r="87" spans="2:16" ht="26.25" customHeight="1">
      <c r="B87" s="683" t="s">
        <v>33</v>
      </c>
      <c r="C87" s="596" t="str">
        <f>IF(SUM(C81:L81,C84:L84)=0,"subtotal",SUM(C81:L81,C84:L84))</f>
        <v>subtotal</v>
      </c>
      <c r="D87" s="308"/>
      <c r="E87" s="308"/>
      <c r="F87" s="308"/>
      <c r="G87" s="308"/>
      <c r="H87" s="308"/>
      <c r="I87" s="308"/>
      <c r="J87" s="308"/>
      <c r="K87" s="308"/>
      <c r="L87" s="308"/>
      <c r="M87" s="308"/>
      <c r="N87" s="308"/>
      <c r="O87" s="308"/>
      <c r="P87" s="185"/>
    </row>
    <row r="88" spans="2:16">
      <c r="B88" s="257"/>
      <c r="C88" s="108"/>
      <c r="D88" s="256"/>
      <c r="E88" s="256"/>
      <c r="F88" s="256"/>
      <c r="G88" s="256"/>
      <c r="H88" s="256"/>
      <c r="I88" s="256"/>
      <c r="J88" s="256"/>
      <c r="K88" s="256"/>
      <c r="L88" s="256"/>
      <c r="M88" s="256"/>
      <c r="N88" s="256"/>
      <c r="O88" s="256"/>
      <c r="P88" s="238"/>
    </row>
    <row r="89" spans="2:16" ht="30" customHeight="1">
      <c r="B89" s="913" t="s">
        <v>3</v>
      </c>
      <c r="C89" s="914"/>
      <c r="D89" s="998" t="s">
        <v>101</v>
      </c>
      <c r="E89" s="999"/>
      <c r="F89" s="999"/>
      <c r="G89" s="999"/>
      <c r="H89" s="999"/>
      <c r="I89" s="999"/>
      <c r="J89" s="999"/>
      <c r="K89" s="999"/>
      <c r="L89" s="999"/>
      <c r="M89" s="999"/>
      <c r="N89" s="999"/>
      <c r="O89" s="1000"/>
      <c r="P89" s="638"/>
    </row>
    <row r="90" spans="2:16">
      <c r="B90" s="33"/>
      <c r="C90" s="180"/>
      <c r="D90" s="308"/>
      <c r="E90" s="308"/>
      <c r="F90" s="308"/>
      <c r="G90" s="308"/>
      <c r="H90" s="308"/>
      <c r="I90" s="308"/>
      <c r="J90" s="308"/>
      <c r="K90" s="308"/>
      <c r="L90" s="308"/>
      <c r="M90" s="308"/>
      <c r="N90" s="308"/>
      <c r="O90" s="306"/>
      <c r="P90" s="638"/>
    </row>
    <row r="91" spans="2:16">
      <c r="B91" s="1001"/>
      <c r="C91" s="264"/>
      <c r="D91" s="264"/>
      <c r="E91" s="264"/>
      <c r="F91" s="264"/>
      <c r="G91" s="264"/>
      <c r="H91" s="264"/>
      <c r="I91" s="264"/>
      <c r="J91" s="264"/>
      <c r="K91" s="264"/>
      <c r="L91" s="264"/>
      <c r="M91" s="264"/>
      <c r="N91" s="264"/>
      <c r="O91" s="264"/>
      <c r="P91" s="263"/>
    </row>
    <row r="92" spans="2:16">
      <c r="B92" s="1002"/>
      <c r="C92" s="262" t="s">
        <v>5</v>
      </c>
      <c r="D92" s="639" t="s">
        <v>24</v>
      </c>
      <c r="E92" s="639" t="s">
        <v>25</v>
      </c>
      <c r="F92" s="639" t="s">
        <v>26</v>
      </c>
      <c r="G92" s="639" t="s">
        <v>27</v>
      </c>
      <c r="H92" s="639" t="s">
        <v>28</v>
      </c>
      <c r="I92" s="639" t="s">
        <v>29</v>
      </c>
      <c r="J92" s="639" t="s">
        <v>30</v>
      </c>
      <c r="K92" s="639" t="s">
        <v>31</v>
      </c>
      <c r="L92" s="136" t="s">
        <v>32</v>
      </c>
      <c r="M92" s="994"/>
      <c r="N92" s="994"/>
      <c r="O92" s="994"/>
      <c r="P92" s="995"/>
    </row>
    <row r="93" spans="2:16">
      <c r="B93" s="187"/>
      <c r="C93" s="186"/>
      <c r="D93" s="166"/>
      <c r="E93" s="186"/>
      <c r="F93" s="166"/>
      <c r="G93" s="186"/>
      <c r="H93" s="166"/>
      <c r="I93" s="186"/>
      <c r="J93" s="166"/>
      <c r="K93" s="186"/>
      <c r="L93" s="166"/>
      <c r="M93" s="186"/>
      <c r="N93" s="166"/>
      <c r="O93" s="166"/>
      <c r="P93" s="241"/>
    </row>
    <row r="94" spans="2:16" ht="18">
      <c r="B94" s="680" t="s">
        <v>37</v>
      </c>
      <c r="C94" s="579" cm="1">
        <f t="array" ref="C94">SUMPRODUCT(($G$2=KP_HTS_SELF!$E$2:$E$350)*(KP_HTS_SELF!AB$2:AB$350))</f>
        <v>0</v>
      </c>
      <c r="D94" s="579" cm="1">
        <f t="array" ref="D94">SUMPRODUCT(($G$2=KP_HTS_SELF!$E$2:$E$350)*(KP_HTS_SELF!AC$2:AC$350))</f>
        <v>0</v>
      </c>
      <c r="E94" s="579" cm="1">
        <f t="array" ref="E94">SUMPRODUCT(($G$2=KP_HTS_SELF!$E$2:$E$350)*(KP_HTS_SELF!AD$2:AD$350))</f>
        <v>0</v>
      </c>
      <c r="F94" s="579" cm="1">
        <f t="array" ref="F94">SUMPRODUCT(($G$2=KP_HTS_SELF!$E$2:$E$350)*(KP_HTS_SELF!AE$2:AE$350))</f>
        <v>0</v>
      </c>
      <c r="G94" s="579" cm="1">
        <f t="array" ref="G94">SUMPRODUCT(($G$2=KP_HTS_SELF!$E$2:$E$350)*(KP_HTS_SELF!AF$2:AF$350))</f>
        <v>0</v>
      </c>
      <c r="H94" s="579" cm="1">
        <f t="array" ref="H94">SUMPRODUCT(($G$2=KP_HTS_SELF!$E$2:$E$350)*(KP_HTS_SELF!AG$2:AG$350))</f>
        <v>0</v>
      </c>
      <c r="I94" s="579" cm="1">
        <f t="array" ref="I94">SUMPRODUCT(($G$2=KP_HTS_SELF!$E$2:$E$350)*(KP_HTS_SELF!AH$2:AH$350))</f>
        <v>0</v>
      </c>
      <c r="J94" s="579" cm="1">
        <f t="array" ref="J94">SUMPRODUCT(($G$2=KP_HTS_SELF!$E$2:$E$350)*(KP_HTS_SELF!AI$2:AI$350))</f>
        <v>0</v>
      </c>
      <c r="K94" s="579" cm="1">
        <f t="array" ref="K94">SUMPRODUCT(($G$2=KP_HTS_SELF!$E$2:$E$350)*(KP_HTS_SELF!AJ$2:AJ$350))</f>
        <v>0</v>
      </c>
      <c r="L94" s="579" cm="1">
        <f t="array" ref="L94">SUMPRODUCT(($G$2=KP_HTS_SELF!$E$2:$E$350)*(KP_HTS_SELF!AK$2:AK$350))</f>
        <v>0</v>
      </c>
      <c r="M94" s="594" t="str">
        <f>IF(SUM(C94:L94)=0,"subtotal",SUM(C94:L94))</f>
        <v>subtotal</v>
      </c>
      <c r="N94" s="634"/>
      <c r="O94" s="634"/>
      <c r="P94" s="133"/>
    </row>
    <row r="95" spans="2:16">
      <c r="B95" s="689"/>
      <c r="C95" s="25"/>
      <c r="D95" s="25"/>
      <c r="E95" s="25"/>
      <c r="F95" s="25"/>
      <c r="G95" s="25"/>
      <c r="H95" s="25"/>
      <c r="I95" s="25"/>
      <c r="J95" s="25"/>
      <c r="K95" s="25"/>
      <c r="L95" s="25"/>
      <c r="M95" s="25"/>
      <c r="N95" s="25"/>
      <c r="O95" s="25"/>
      <c r="P95" s="181"/>
    </row>
    <row r="96" spans="2:16">
      <c r="B96" s="690"/>
      <c r="C96" s="183"/>
      <c r="D96" s="637"/>
      <c r="E96" s="183"/>
      <c r="F96" s="637"/>
      <c r="G96" s="183"/>
      <c r="H96" s="637"/>
      <c r="I96" s="183"/>
      <c r="J96" s="637"/>
      <c r="K96" s="183"/>
      <c r="L96" s="637"/>
      <c r="M96" s="183"/>
      <c r="N96" s="637"/>
      <c r="O96" s="637"/>
      <c r="P96" s="182"/>
    </row>
    <row r="97" spans="2:16" ht="28.35" customHeight="1">
      <c r="B97" s="680" t="s">
        <v>39</v>
      </c>
      <c r="C97" s="579" cm="1">
        <f t="array" ref="C97">SUMPRODUCT(($G$2=KP_HTS_SELF!$E$2:$E$350)*(KP_HTS_SELF!AL$2:AL$350))</f>
        <v>0</v>
      </c>
      <c r="D97" s="579" cm="1">
        <f t="array" ref="D97">SUMPRODUCT(($G$2=KP_HTS_SELF!$E$2:$E$350)*(KP_HTS_SELF!AM$2:AM$350))</f>
        <v>0</v>
      </c>
      <c r="E97" s="579" cm="1">
        <f t="array" ref="E97">SUMPRODUCT(($G$2=KP_HTS_SELF!$E$2:$E$350)*(KP_HTS_SELF!AN$2:AN$350))</f>
        <v>0</v>
      </c>
      <c r="F97" s="579" cm="1">
        <f t="array" ref="F97">SUMPRODUCT(($G$2=KP_HTS_SELF!$E$2:$E$350)*(KP_HTS_SELF!AO$2:AO$350))</f>
        <v>0</v>
      </c>
      <c r="G97" s="579" cm="1">
        <f t="array" ref="G97">SUMPRODUCT(($G$2=KP_HTS_SELF!$E$2:$E$350)*(KP_HTS_SELF!AP$2:AP$350))</f>
        <v>0</v>
      </c>
      <c r="H97" s="579" cm="1">
        <f t="array" ref="H97">SUMPRODUCT(($G$2=KP_HTS_SELF!$E$2:$E$350)*(KP_HTS_SELF!AQ$2:AQ$350))</f>
        <v>0</v>
      </c>
      <c r="I97" s="579" cm="1">
        <f t="array" ref="I97">SUMPRODUCT(($G$2=KP_HTS_SELF!$E$2:$E$350)*(KP_HTS_SELF!AR$2:AR$350))</f>
        <v>0</v>
      </c>
      <c r="J97" s="579" cm="1">
        <f t="array" ref="J97">SUMPRODUCT(($G$2=KP_HTS_SELF!$E$2:$E$350)*(KP_HTS_SELF!AS$2:AS$350))</f>
        <v>0</v>
      </c>
      <c r="K97" s="579" cm="1">
        <f t="array" ref="K97">SUMPRODUCT(($G$2=KP_HTS_SELF!$E$2:$E$350)*(KP_HTS_SELF!AT$2:AT$350))</f>
        <v>0</v>
      </c>
      <c r="L97" s="579" cm="1">
        <f t="array" ref="L97">SUMPRODUCT(($G$2=KP_HTS_SELF!$E$2:$E$350)*(KP_HTS_SELF!AU$2:AU$350))</f>
        <v>0</v>
      </c>
      <c r="M97" s="594" t="str">
        <f>IF(SUM(C97:L97)=0,"subtotal",SUM(C97:L97))</f>
        <v>subtotal</v>
      </c>
      <c r="N97" s="634"/>
      <c r="O97" s="634"/>
      <c r="P97" s="133"/>
    </row>
    <row r="98" spans="2:16">
      <c r="B98" s="689"/>
      <c r="C98" s="25"/>
      <c r="D98" s="25"/>
      <c r="E98" s="25"/>
      <c r="F98" s="25"/>
      <c r="G98" s="25"/>
      <c r="H98" s="25"/>
      <c r="I98" s="25"/>
      <c r="J98" s="25"/>
      <c r="K98" s="25"/>
      <c r="L98" s="25"/>
      <c r="M98" s="25"/>
      <c r="N98" s="25"/>
      <c r="O98" s="25"/>
      <c r="P98" s="181"/>
    </row>
    <row r="99" spans="2:16">
      <c r="B99" s="691"/>
      <c r="C99" s="259"/>
      <c r="D99" s="258"/>
      <c r="E99" s="258"/>
      <c r="F99" s="258"/>
      <c r="G99" s="258"/>
      <c r="H99" s="258"/>
      <c r="I99" s="258"/>
      <c r="J99" s="258"/>
      <c r="K99" s="258"/>
      <c r="L99" s="258"/>
      <c r="M99" s="258"/>
      <c r="N99" s="258"/>
      <c r="O99" s="258"/>
      <c r="P99" s="241"/>
    </row>
    <row r="100" spans="2:16" ht="18">
      <c r="B100" s="683" t="s">
        <v>102</v>
      </c>
      <c r="C100" s="579" cm="1">
        <f t="array" ref="C100">SUMPRODUCT(($G$2=KP_HTS_SELF!$E$2:$E$350)*(KP_HTS_SELF!AV$2:AV$350))</f>
        <v>0</v>
      </c>
      <c r="D100" s="308"/>
      <c r="E100" s="308"/>
      <c r="F100" s="308"/>
      <c r="G100" s="308"/>
      <c r="H100" s="308"/>
      <c r="I100" s="308"/>
      <c r="J100" s="308"/>
      <c r="K100" s="308"/>
      <c r="L100" s="308"/>
      <c r="M100" s="308"/>
      <c r="N100" s="308"/>
      <c r="O100" s="308"/>
      <c r="P100" s="185"/>
    </row>
    <row r="101" spans="2:16">
      <c r="B101" s="692"/>
      <c r="C101" s="108"/>
      <c r="D101" s="256"/>
      <c r="E101" s="256"/>
      <c r="F101" s="256"/>
      <c r="G101" s="256"/>
      <c r="H101" s="256"/>
      <c r="I101" s="256"/>
      <c r="J101" s="256"/>
      <c r="K101" s="256"/>
      <c r="L101" s="256"/>
      <c r="M101" s="256"/>
      <c r="N101" s="256"/>
      <c r="O101" s="256"/>
      <c r="P101" s="238"/>
    </row>
    <row r="102" spans="2:16">
      <c r="B102" s="691"/>
      <c r="C102" s="259"/>
      <c r="D102" s="258"/>
      <c r="E102" s="258"/>
      <c r="F102" s="258"/>
      <c r="G102" s="258"/>
      <c r="H102" s="258"/>
      <c r="I102" s="258"/>
      <c r="J102" s="258"/>
      <c r="K102" s="258"/>
      <c r="L102" s="258"/>
      <c r="M102" s="258"/>
      <c r="N102" s="258"/>
      <c r="O102" s="258"/>
      <c r="P102" s="241"/>
    </row>
    <row r="103" spans="2:16">
      <c r="B103" s="683" t="s">
        <v>33</v>
      </c>
      <c r="C103" s="597" t="str">
        <f>IF(SUM(C97:L97,C94:L94)=0,"subtotal",SUM(C97:L97,C94:L94))</f>
        <v>subtotal</v>
      </c>
      <c r="D103" s="308"/>
      <c r="E103" s="308"/>
      <c r="F103" s="308"/>
      <c r="G103" s="308"/>
      <c r="H103" s="308"/>
      <c r="I103" s="308"/>
      <c r="J103" s="308"/>
      <c r="K103" s="308"/>
      <c r="L103" s="308"/>
      <c r="M103" s="308"/>
      <c r="N103" s="308"/>
      <c r="O103" s="308"/>
      <c r="P103" s="185"/>
    </row>
    <row r="104" spans="2:16">
      <c r="B104" s="257"/>
      <c r="C104" s="108"/>
      <c r="D104" s="256"/>
      <c r="E104" s="256"/>
      <c r="F104" s="256"/>
      <c r="G104" s="256"/>
      <c r="H104" s="256"/>
      <c r="I104" s="256"/>
      <c r="J104" s="256"/>
      <c r="K104" s="256"/>
      <c r="L104" s="256"/>
      <c r="M104" s="256"/>
      <c r="N104" s="256"/>
      <c r="O104" s="256"/>
      <c r="P104" s="238"/>
    </row>
    <row r="105" spans="2:16" ht="54.75" customHeight="1">
      <c r="B105" s="924" t="s">
        <v>3</v>
      </c>
      <c r="C105" s="951"/>
      <c r="D105" s="981" t="s">
        <v>104</v>
      </c>
      <c r="E105" s="970"/>
      <c r="F105" s="970"/>
      <c r="G105" s="970"/>
      <c r="H105" s="970"/>
      <c r="I105" s="970"/>
      <c r="J105" s="970"/>
      <c r="K105" s="970"/>
      <c r="L105" s="970"/>
      <c r="M105" s="970"/>
      <c r="N105" s="970"/>
      <c r="O105" s="970"/>
      <c r="P105" s="638"/>
    </row>
    <row r="106" spans="2:16">
      <c r="B106" s="255"/>
      <c r="C106" s="19"/>
      <c r="D106" s="1"/>
      <c r="E106" s="19"/>
      <c r="F106" s="20"/>
      <c r="G106" s="20"/>
      <c r="H106" s="20"/>
      <c r="I106" s="20"/>
      <c r="J106" s="20"/>
      <c r="K106" s="20"/>
      <c r="L106" s="20"/>
      <c r="M106" s="20"/>
      <c r="N106" s="20"/>
      <c r="O106" s="20"/>
      <c r="P106" s="638"/>
    </row>
    <row r="107" spans="2:16" ht="26.25" customHeight="1">
      <c r="B107" s="254" t="s">
        <v>68</v>
      </c>
      <c r="C107" s="732" t="s">
        <v>1937</v>
      </c>
      <c r="D107" s="733" t="s">
        <v>1938</v>
      </c>
      <c r="E107" s="252" t="s">
        <v>6</v>
      </c>
      <c r="F107" s="166"/>
      <c r="G107" s="166"/>
      <c r="H107" s="166"/>
      <c r="I107" s="166"/>
      <c r="J107" s="166"/>
      <c r="K107" s="166"/>
      <c r="L107" s="166"/>
      <c r="M107" s="166"/>
      <c r="N107" s="166"/>
      <c r="O107" s="166"/>
      <c r="P107" s="197"/>
    </row>
    <row r="108" spans="2:16">
      <c r="B108" s="251"/>
      <c r="C108" s="250"/>
      <c r="D108" s="188"/>
      <c r="E108" s="249"/>
      <c r="F108" s="166"/>
      <c r="G108" s="166"/>
      <c r="H108" s="166"/>
      <c r="I108" s="166"/>
      <c r="J108" s="166"/>
      <c r="K108" s="166"/>
      <c r="L108" s="166"/>
      <c r="M108" s="166"/>
      <c r="N108" s="166"/>
      <c r="O108" s="166"/>
      <c r="P108" s="197"/>
    </row>
    <row r="109" spans="2:16" ht="9" customHeight="1">
      <c r="B109" s="248"/>
      <c r="C109" s="166"/>
      <c r="D109" s="166"/>
      <c r="E109" s="636"/>
      <c r="F109" s="637"/>
      <c r="G109" s="637"/>
      <c r="H109" s="637"/>
      <c r="I109" s="637"/>
      <c r="J109" s="637"/>
      <c r="K109" s="637"/>
      <c r="L109" s="637"/>
      <c r="M109" s="637"/>
      <c r="N109" s="637"/>
      <c r="O109" s="637"/>
      <c r="P109" s="638"/>
    </row>
    <row r="110" spans="2:16" ht="25.5" customHeight="1">
      <c r="B110" s="685" t="s">
        <v>41</v>
      </c>
      <c r="C110" s="579" cm="1">
        <f t="array" ref="C110">SUMPRODUCT(($G$2=KP_HTS_SELF!$E$2:$E$50)*(KP_HTS_SELF!$AW$2:$AW$50))</f>
        <v>0</v>
      </c>
      <c r="D110" s="579" cm="1">
        <f t="array" ref="D110">SUMPRODUCT(($G$2=KP_HTS_SELF!$E$2:$E$50)*(KP_HTS_SELF!$AX$2:$AX$50))</f>
        <v>0</v>
      </c>
      <c r="E110" s="574" t="str">
        <f>IF(SUM(C110:D110)=0,"subtotal",SUM(C110:D110))</f>
        <v>subtotal</v>
      </c>
      <c r="F110" s="634"/>
      <c r="G110" s="634"/>
      <c r="H110" s="634"/>
      <c r="I110" s="634"/>
      <c r="J110" s="634"/>
      <c r="K110" s="634"/>
      <c r="L110" s="634"/>
      <c r="M110" s="634"/>
      <c r="N110" s="634"/>
      <c r="O110" s="634"/>
      <c r="P110" s="197"/>
    </row>
    <row r="111" spans="2:16" ht="9.75" customHeight="1">
      <c r="B111" s="686"/>
      <c r="C111" s="13"/>
      <c r="D111" s="13"/>
      <c r="E111" s="44"/>
      <c r="F111" s="25"/>
      <c r="G111" s="25"/>
      <c r="H111" s="25"/>
      <c r="I111" s="25"/>
      <c r="J111" s="25"/>
      <c r="K111" s="25"/>
      <c r="L111" s="25"/>
      <c r="M111" s="25"/>
      <c r="N111" s="25"/>
      <c r="O111" s="25"/>
      <c r="P111" s="245"/>
    </row>
    <row r="112" spans="2:16">
      <c r="B112" s="687"/>
      <c r="C112" s="695"/>
      <c r="D112" s="695"/>
      <c r="E112" s="74"/>
      <c r="F112" s="637"/>
      <c r="G112" s="637"/>
      <c r="H112" s="637"/>
      <c r="I112" s="637"/>
      <c r="J112" s="637"/>
      <c r="K112" s="637"/>
      <c r="L112" s="637"/>
      <c r="M112" s="637"/>
      <c r="N112" s="637"/>
      <c r="O112" s="637"/>
      <c r="P112" s="638"/>
    </row>
    <row r="113" spans="2:22" ht="28.5" customHeight="1">
      <c r="B113" s="685" t="s">
        <v>42</v>
      </c>
      <c r="C113" s="579" cm="1">
        <f t="array" ref="C113">SUMPRODUCT(($G$2=KP_HTS_SELF!$E$2:$E$50)*(KP_HTS_SELF!$AZ$2:$AZ$50))</f>
        <v>0</v>
      </c>
      <c r="D113" s="579" cm="1">
        <f t="array" ref="D113">SUMPRODUCT(($G$2=KP_HTS_SELF!$E$2:$E$50)*(KP_HTS_SELF!$BA$2:$BA$50))</f>
        <v>0</v>
      </c>
      <c r="E113" s="574" t="str">
        <f>IF(SUM(C113:D113)=0,"subtotal",SUM(C113:D113))</f>
        <v>subtotal</v>
      </c>
      <c r="F113" s="634"/>
      <c r="G113" s="634"/>
      <c r="H113" s="634"/>
      <c r="I113" s="634"/>
      <c r="J113" s="634"/>
      <c r="K113" s="634"/>
      <c r="L113" s="634"/>
      <c r="M113" s="634"/>
      <c r="N113" s="634"/>
      <c r="O113" s="634"/>
      <c r="P113" s="197"/>
    </row>
    <row r="114" spans="2:22">
      <c r="B114" s="686"/>
      <c r="C114" s="13"/>
      <c r="D114" s="13"/>
      <c r="E114" s="44"/>
      <c r="F114" s="25"/>
      <c r="G114" s="25"/>
      <c r="H114" s="25"/>
      <c r="I114" s="25"/>
      <c r="J114" s="25"/>
      <c r="K114" s="25"/>
      <c r="L114" s="25"/>
      <c r="M114" s="25"/>
      <c r="N114" s="25"/>
      <c r="O114" s="25"/>
      <c r="P114" s="245"/>
    </row>
    <row r="115" spans="2:22">
      <c r="B115" s="687"/>
      <c r="C115" s="695"/>
      <c r="D115" s="695"/>
      <c r="E115" s="74"/>
      <c r="F115" s="637"/>
      <c r="G115" s="637"/>
      <c r="H115" s="637"/>
      <c r="I115" s="637"/>
      <c r="J115" s="637"/>
      <c r="K115" s="637"/>
      <c r="L115" s="637"/>
      <c r="M115" s="637"/>
      <c r="N115" s="637"/>
      <c r="O115" s="637"/>
      <c r="P115" s="638"/>
    </row>
    <row r="116" spans="2:22" ht="28.5" customHeight="1">
      <c r="B116" s="685" t="s">
        <v>43</v>
      </c>
      <c r="C116" s="579" cm="1">
        <f t="array" ref="C116">SUMPRODUCT(($G$2=KP_HTS_SELF!$E$2:$E$50)*(KP_HTS_SELF!$BC$2:$BC$50))</f>
        <v>0</v>
      </c>
      <c r="D116" s="579" cm="1">
        <f t="array" ref="D116">SUMPRODUCT(($G$2=KP_HTS_SELF!$E$2:$E$50)*(KP_HTS_SELF!$BD$2:$BD$50))</f>
        <v>0</v>
      </c>
      <c r="E116" s="574" t="str">
        <f>IF(SUM(C116:D116)=0,"subtotal",SUM(C116:D116))</f>
        <v>subtotal</v>
      </c>
      <c r="F116" s="634"/>
      <c r="G116" s="634"/>
      <c r="H116" s="634"/>
      <c r="I116" s="634"/>
      <c r="J116" s="634"/>
      <c r="K116" s="634"/>
      <c r="L116" s="634"/>
      <c r="M116" s="634"/>
      <c r="N116" s="634"/>
      <c r="O116" s="634"/>
      <c r="P116" s="197"/>
    </row>
    <row r="117" spans="2:22">
      <c r="B117" s="686"/>
      <c r="C117" s="13"/>
      <c r="D117" s="13"/>
      <c r="E117" s="44"/>
      <c r="F117" s="25"/>
      <c r="G117" s="25"/>
      <c r="H117" s="25"/>
      <c r="I117" s="25"/>
      <c r="J117" s="25"/>
      <c r="K117" s="25"/>
      <c r="L117" s="25"/>
      <c r="M117" s="25"/>
      <c r="N117" s="25"/>
      <c r="O117" s="25"/>
      <c r="P117" s="245"/>
    </row>
    <row r="118" spans="2:22">
      <c r="B118" s="687"/>
      <c r="C118" s="695"/>
      <c r="D118" s="695"/>
      <c r="E118" s="74"/>
      <c r="F118" s="637"/>
      <c r="G118" s="637"/>
      <c r="H118" s="637"/>
      <c r="I118" s="637"/>
      <c r="J118" s="637"/>
      <c r="K118" s="637"/>
      <c r="L118" s="637"/>
      <c r="M118" s="637"/>
      <c r="N118" s="637"/>
      <c r="O118" s="637"/>
      <c r="P118" s="638"/>
    </row>
    <row r="119" spans="2:22" ht="28.5" customHeight="1">
      <c r="B119" s="685" t="s">
        <v>44</v>
      </c>
      <c r="C119" s="579" cm="1">
        <f t="array" ref="C119">SUMPRODUCT(($G$2=KP_HTS_SELF!$E$2:$E$50)*(KP_HTS_SELF!$BF$2:$BF$50))</f>
        <v>0</v>
      </c>
      <c r="D119" s="579" cm="1">
        <f t="array" ref="D119">SUMPRODUCT(($G$2=KP_HTS_SELF!$E$2:$E$50)*(KP_HTS_SELF!$BG$2:$BG$50))</f>
        <v>0</v>
      </c>
      <c r="E119" s="574" t="str">
        <f>IF(SUM(C119:D119)=0,"subtotal",SUM(C119:D119))</f>
        <v>subtotal</v>
      </c>
      <c r="F119" s="634"/>
      <c r="G119" s="634"/>
      <c r="H119" s="634"/>
      <c r="I119" s="634"/>
      <c r="J119" s="634"/>
      <c r="K119" s="634"/>
      <c r="L119" s="634"/>
      <c r="M119" s="634"/>
      <c r="N119" s="634"/>
      <c r="O119" s="634"/>
      <c r="P119" s="197"/>
    </row>
    <row r="120" spans="2:22">
      <c r="B120" s="686"/>
      <c r="C120" s="13"/>
      <c r="D120" s="13"/>
      <c r="E120" s="44"/>
      <c r="F120" s="25"/>
      <c r="G120" s="25"/>
      <c r="H120" s="25"/>
      <c r="I120" s="25"/>
      <c r="J120" s="25"/>
      <c r="K120" s="25"/>
      <c r="L120" s="25"/>
      <c r="M120" s="25"/>
      <c r="N120" s="25"/>
      <c r="O120" s="25"/>
      <c r="P120" s="245"/>
    </row>
    <row r="121" spans="2:22">
      <c r="B121" s="1236" t="s">
        <v>45</v>
      </c>
      <c r="C121" s="695"/>
      <c r="D121" s="695"/>
      <c r="E121" s="74"/>
      <c r="F121" s="637"/>
      <c r="G121" s="637"/>
      <c r="H121" s="637"/>
      <c r="I121" s="637"/>
      <c r="J121" s="637"/>
      <c r="K121" s="637"/>
      <c r="L121" s="637"/>
      <c r="M121" s="637"/>
      <c r="N121" s="637"/>
      <c r="O121" s="637"/>
      <c r="P121" s="638"/>
    </row>
    <row r="122" spans="2:22" ht="26.25" customHeight="1">
      <c r="B122" s="1237"/>
      <c r="C122" s="579" cm="1">
        <f t="array" ref="C122">SUMPRODUCT(($G$2=KP_HTS_SELF!$E$2:$E$50)*(KP_HTS_SELF!$BI$2:$BI$50))</f>
        <v>0</v>
      </c>
      <c r="D122" s="579" cm="1">
        <f t="array" ref="D122">SUMPRODUCT(($G$2=KP_HTS_SELF!$E$2:$E$50)*(KP_HTS_SELF!$BJ$2:$BJ$50))</f>
        <v>0</v>
      </c>
      <c r="E122" s="574" t="str">
        <f>IF(SUM(C122:D122)=0,"subtotal",SUM(C122:D122))</f>
        <v>subtotal</v>
      </c>
      <c r="F122" s="634"/>
      <c r="G122" s="634"/>
      <c r="H122" s="634"/>
      <c r="I122" s="634"/>
      <c r="J122" s="634"/>
      <c r="K122" s="634"/>
      <c r="L122" s="634"/>
      <c r="M122" s="634"/>
      <c r="N122" s="634"/>
      <c r="O122" s="634"/>
      <c r="P122" s="197"/>
    </row>
    <row r="123" spans="2:22" ht="14.25" customHeight="1">
      <c r="B123" s="1237"/>
      <c r="C123" s="1"/>
      <c r="D123" s="1"/>
      <c r="E123" s="39"/>
      <c r="F123" s="1"/>
      <c r="G123" s="1"/>
      <c r="H123" s="1"/>
      <c r="I123" s="1"/>
      <c r="J123" s="1"/>
      <c r="K123" s="1"/>
      <c r="L123" s="1"/>
      <c r="M123" s="1"/>
      <c r="N123" s="1"/>
      <c r="O123" s="1"/>
      <c r="P123" s="197"/>
    </row>
    <row r="124" spans="2:22" ht="26.25" customHeight="1">
      <c r="B124" s="924" t="s">
        <v>128</v>
      </c>
      <c r="C124" s="951"/>
      <c r="D124" s="1238" t="s">
        <v>105</v>
      </c>
      <c r="E124" s="1239"/>
      <c r="F124" s="1239"/>
      <c r="G124" s="1239"/>
      <c r="H124" s="1239"/>
      <c r="I124" s="1239"/>
      <c r="J124" s="1239"/>
      <c r="K124" s="1239"/>
      <c r="L124" s="1239"/>
      <c r="M124" s="1239"/>
      <c r="N124" s="1239"/>
      <c r="O124" s="1239"/>
      <c r="P124" s="1240"/>
    </row>
    <row r="125" spans="2:22">
      <c r="B125" s="146"/>
      <c r="C125" s="147"/>
      <c r="D125" s="147"/>
      <c r="E125" s="147"/>
      <c r="F125" s="147"/>
      <c r="G125" s="147"/>
      <c r="H125" s="147"/>
      <c r="I125" s="147"/>
      <c r="J125" s="147"/>
      <c r="K125" s="147"/>
      <c r="L125" s="147"/>
      <c r="M125" s="147"/>
      <c r="N125" s="147"/>
      <c r="O125" s="147"/>
      <c r="P125" s="130"/>
    </row>
    <row r="126" spans="2:22">
      <c r="B126" s="157"/>
      <c r="C126" s="173" t="s">
        <v>107</v>
      </c>
      <c r="D126" s="1"/>
      <c r="E126" s="173" t="s">
        <v>108</v>
      </c>
      <c r="F126" s="635"/>
      <c r="G126" s="635" t="s">
        <v>109</v>
      </c>
      <c r="H126" s="635"/>
      <c r="I126" s="635"/>
      <c r="J126" s="635"/>
      <c r="K126" s="635"/>
      <c r="L126" s="635"/>
      <c r="M126" s="635"/>
      <c r="N126" s="635"/>
      <c r="O126" s="635"/>
      <c r="P126" s="151"/>
    </row>
    <row r="127" spans="2:22">
      <c r="B127" s="158"/>
      <c r="C127" s="635"/>
      <c r="D127" s="635"/>
      <c r="E127" s="635"/>
      <c r="F127" s="635"/>
      <c r="G127" s="635"/>
      <c r="H127" s="635"/>
      <c r="I127" s="635"/>
      <c r="J127" s="635"/>
      <c r="K127" s="635"/>
      <c r="L127" s="635"/>
      <c r="M127" s="635"/>
      <c r="N127" s="635"/>
      <c r="O127" s="635"/>
      <c r="P127" s="151"/>
    </row>
    <row r="128" spans="2:22">
      <c r="B128" s="243"/>
      <c r="C128" s="242"/>
      <c r="D128" s="242"/>
      <c r="E128" s="242"/>
      <c r="F128" s="242"/>
      <c r="G128" s="242"/>
      <c r="H128" s="242"/>
      <c r="I128" s="242"/>
      <c r="J128" s="242"/>
      <c r="K128" s="242"/>
      <c r="L128" s="242"/>
      <c r="M128" s="242"/>
      <c r="N128" s="242"/>
      <c r="O128" s="242"/>
      <c r="P128" s="241"/>
      <c r="V128" s="722"/>
    </row>
    <row r="129" spans="2:16" ht="28.5">
      <c r="B129" s="240" t="s">
        <v>106</v>
      </c>
      <c r="C129" s="579" cm="1">
        <f t="array" ref="C129">SUMPRODUCT(($G$2=KP_HTS_SELF!$E$2:$E$50)*(KP_HTS_SELF!BL$2:BL$50))</f>
        <v>0</v>
      </c>
      <c r="D129" s="696"/>
      <c r="E129" s="579" cm="1">
        <f t="array" ref="E129">SUMPRODUCT(($G$2=KP_HTS_SELF!$E$2:$E$50)*(KP_HTS_SELF!BM$2:BM$50))</f>
        <v>0</v>
      </c>
      <c r="F129" s="696"/>
      <c r="G129" s="579" cm="1">
        <f t="array" ref="G129">SUMPRODUCT(($G$2=KP_HTS_SELF!$E$2:$E$50)*(KP_HTS_SELF!BN$2:BN$50))</f>
        <v>0</v>
      </c>
      <c r="H129" s="634"/>
      <c r="I129" s="634"/>
      <c r="J129" s="634"/>
      <c r="K129" s="634"/>
      <c r="L129" s="634"/>
      <c r="M129" s="634"/>
      <c r="N129" s="634"/>
      <c r="O129" s="634"/>
      <c r="P129" s="185"/>
    </row>
    <row r="130" spans="2:16">
      <c r="B130" s="239"/>
      <c r="C130" s="225"/>
      <c r="D130" s="225"/>
      <c r="E130" s="225"/>
      <c r="F130" s="225"/>
      <c r="G130" s="225"/>
      <c r="H130" s="225"/>
      <c r="I130" s="225"/>
      <c r="J130" s="225"/>
      <c r="K130" s="225"/>
      <c r="L130" s="225"/>
      <c r="M130" s="225"/>
      <c r="N130" s="225"/>
      <c r="O130" s="225"/>
      <c r="P130" s="238"/>
    </row>
  </sheetData>
  <sheetProtection password="CC71" sheet="1" objects="1" scenarios="1"/>
  <mergeCells count="32">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 ref="B105:C105"/>
    <mergeCell ref="D105:O105"/>
    <mergeCell ref="B121:B123"/>
    <mergeCell ref="B124:C124"/>
    <mergeCell ref="D124:P124"/>
    <mergeCell ref="B91:B92"/>
    <mergeCell ref="M92:N92"/>
    <mergeCell ref="O92:P92"/>
    <mergeCell ref="B70:C70"/>
    <mergeCell ref="D70:O70"/>
    <mergeCell ref="B76:C76"/>
    <mergeCell ref="D76:O76"/>
    <mergeCell ref="B78:B79"/>
    <mergeCell ref="M79:N79"/>
    <mergeCell ref="O79:P79"/>
    <mergeCell ref="B89:C89"/>
    <mergeCell ref="D89:O89"/>
  </mergeCells>
  <conditionalFormatting sqref="C51:O51">
    <cfRule type="cellIs" dxfId="31" priority="39" operator="equal">
      <formula>0</formula>
    </cfRule>
  </conditionalFormatting>
  <conditionalFormatting sqref="C11:O11">
    <cfRule type="cellIs" dxfId="30" priority="48" operator="equal">
      <formula>0</formula>
    </cfRule>
  </conditionalFormatting>
  <conditionalFormatting sqref="C14:O14">
    <cfRule type="cellIs" dxfId="29" priority="47" operator="equal">
      <formula>0</formula>
    </cfRule>
  </conditionalFormatting>
  <conditionalFormatting sqref="C18:O18">
    <cfRule type="cellIs" dxfId="28" priority="46" operator="equal">
      <formula>0</formula>
    </cfRule>
  </conditionalFormatting>
  <conditionalFormatting sqref="C60:O60">
    <cfRule type="cellIs" dxfId="27" priority="37" operator="equal">
      <formula>0</formula>
    </cfRule>
  </conditionalFormatting>
  <conditionalFormatting sqref="C57:O57">
    <cfRule type="cellIs" dxfId="26" priority="38" operator="equal">
      <formula>0</formula>
    </cfRule>
  </conditionalFormatting>
  <conditionalFormatting sqref="C21:O21">
    <cfRule type="cellIs" dxfId="25" priority="45" operator="equal">
      <formula>0</formula>
    </cfRule>
  </conditionalFormatting>
  <conditionalFormatting sqref="C25:E25">
    <cfRule type="cellIs" dxfId="24" priority="44" operator="equal">
      <formula>0</formula>
    </cfRule>
  </conditionalFormatting>
  <conditionalFormatting sqref="C28:E28">
    <cfRule type="cellIs" dxfId="23" priority="43" operator="equal">
      <formula>0</formula>
    </cfRule>
  </conditionalFormatting>
  <conditionalFormatting sqref="C39:O39">
    <cfRule type="cellIs" dxfId="22" priority="42" operator="equal">
      <formula>0</formula>
    </cfRule>
  </conditionalFormatting>
  <conditionalFormatting sqref="C42:O42">
    <cfRule type="cellIs" dxfId="21" priority="41" operator="equal">
      <formula>0</formula>
    </cfRule>
  </conditionalFormatting>
  <conditionalFormatting sqref="C48:O48">
    <cfRule type="cellIs" dxfId="20" priority="40" operator="equal">
      <formula>0</formula>
    </cfRule>
  </conditionalFormatting>
  <conditionalFormatting sqref="C81:L81">
    <cfRule type="cellIs" dxfId="19" priority="36" operator="equal">
      <formula>0</formula>
    </cfRule>
  </conditionalFormatting>
  <conditionalFormatting sqref="C84:L84">
    <cfRule type="cellIs" dxfId="18" priority="35" operator="equal">
      <formula>0</formula>
    </cfRule>
  </conditionalFormatting>
  <conditionalFormatting sqref="C94:L94">
    <cfRule type="cellIs" dxfId="17" priority="34" operator="equal">
      <formula>0</formula>
    </cfRule>
  </conditionalFormatting>
  <conditionalFormatting sqref="C97:L97">
    <cfRule type="cellIs" dxfId="16" priority="33" operator="equal">
      <formula>0</formula>
    </cfRule>
  </conditionalFormatting>
  <conditionalFormatting sqref="C100">
    <cfRule type="cellIs" dxfId="15" priority="32" operator="equal">
      <formula>0</formula>
    </cfRule>
  </conditionalFormatting>
  <conditionalFormatting sqref="C129">
    <cfRule type="cellIs" dxfId="14" priority="31" operator="equal">
      <formula>0</formula>
    </cfRule>
  </conditionalFormatting>
  <conditionalFormatting sqref="E129">
    <cfRule type="cellIs" dxfId="13" priority="30" operator="equal">
      <formula>0</formula>
    </cfRule>
  </conditionalFormatting>
  <conditionalFormatting sqref="G129">
    <cfRule type="cellIs" dxfId="12" priority="29" operator="equal">
      <formula>0</formula>
    </cfRule>
  </conditionalFormatting>
  <conditionalFormatting sqref="C110">
    <cfRule type="cellIs" dxfId="11" priority="18" operator="equal">
      <formula>0</formula>
    </cfRule>
  </conditionalFormatting>
  <conditionalFormatting sqref="D110">
    <cfRule type="cellIs" dxfId="10" priority="17" operator="equal">
      <formula>0</formula>
    </cfRule>
  </conditionalFormatting>
  <conditionalFormatting sqref="C113">
    <cfRule type="cellIs" dxfId="9" priority="16" operator="equal">
      <formula>0</formula>
    </cfRule>
  </conditionalFormatting>
  <conditionalFormatting sqref="D113">
    <cfRule type="cellIs" dxfId="8" priority="15" operator="equal">
      <formula>0</formula>
    </cfRule>
  </conditionalFormatting>
  <conditionalFormatting sqref="C116">
    <cfRule type="cellIs" dxfId="7" priority="8" operator="equal">
      <formula>0</formula>
    </cfRule>
  </conditionalFormatting>
  <conditionalFormatting sqref="D116">
    <cfRule type="cellIs" dxfId="6" priority="7" operator="equal">
      <formula>0</formula>
    </cfRule>
  </conditionalFormatting>
  <conditionalFormatting sqref="C119">
    <cfRule type="cellIs" dxfId="5" priority="6" operator="equal">
      <formula>0</formula>
    </cfRule>
  </conditionalFormatting>
  <conditionalFormatting sqref="D119">
    <cfRule type="cellIs" dxfId="4" priority="5" operator="equal">
      <formula>0</formula>
    </cfRule>
  </conditionalFormatting>
  <conditionalFormatting sqref="C122">
    <cfRule type="cellIs" dxfId="3" priority="4" operator="equal">
      <formula>0</formula>
    </cfRule>
  </conditionalFormatting>
  <conditionalFormatting sqref="D122">
    <cfRule type="cellIs" dxfId="2" priority="3" operator="equal">
      <formula>0</formula>
    </cfRule>
  </conditionalFormatting>
  <conditionalFormatting sqref="C64:E64">
    <cfRule type="cellIs" dxfId="1" priority="2" operator="equal">
      <formula>0</formula>
    </cfRule>
  </conditionalFormatting>
  <conditionalFormatting sqref="C67:E67">
    <cfRule type="cellIs" dxfId="0"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694" customFormat="1" ht="71.25">
      <c r="A1" s="728" t="s">
        <v>154</v>
      </c>
      <c r="B1" s="728" t="s">
        <v>155</v>
      </c>
      <c r="C1" s="728" t="s">
        <v>225</v>
      </c>
      <c r="D1" s="728" t="s">
        <v>1237</v>
      </c>
      <c r="E1" s="728" t="s">
        <v>227</v>
      </c>
      <c r="F1" s="728" t="s">
        <v>66</v>
      </c>
      <c r="G1" s="728" t="s">
        <v>2</v>
      </c>
      <c r="H1" s="728" t="s">
        <v>41</v>
      </c>
      <c r="I1" s="728" t="s">
        <v>42</v>
      </c>
      <c r="J1" s="728" t="s">
        <v>1732</v>
      </c>
      <c r="K1" s="728" t="s">
        <v>44</v>
      </c>
      <c r="L1" s="728" t="s">
        <v>1733</v>
      </c>
      <c r="M1" s="728" t="s">
        <v>1734</v>
      </c>
      <c r="N1" s="728" t="s">
        <v>1735</v>
      </c>
      <c r="O1" s="728" t="s">
        <v>1736</v>
      </c>
      <c r="P1" s="728" t="s">
        <v>1737</v>
      </c>
      <c r="Q1" s="728" t="s">
        <v>1738</v>
      </c>
      <c r="R1" s="728" t="s">
        <v>1739</v>
      </c>
      <c r="S1" s="728" t="s">
        <v>1740</v>
      </c>
      <c r="T1" s="728" t="s">
        <v>1741</v>
      </c>
      <c r="U1" s="728" t="s">
        <v>1742</v>
      </c>
      <c r="V1" s="728" t="s">
        <v>1743</v>
      </c>
      <c r="W1" s="728" t="s">
        <v>1744</v>
      </c>
      <c r="X1" s="728" t="s">
        <v>1745</v>
      </c>
      <c r="Y1" s="728" t="s">
        <v>1746</v>
      </c>
      <c r="Z1" s="728" t="s">
        <v>1747</v>
      </c>
      <c r="AA1" s="728" t="s">
        <v>1748</v>
      </c>
      <c r="AB1" s="728" t="s">
        <v>1749</v>
      </c>
      <c r="AC1" s="728" t="s">
        <v>1750</v>
      </c>
      <c r="AD1" s="728" t="s">
        <v>1751</v>
      </c>
      <c r="AE1" s="728" t="s">
        <v>273</v>
      </c>
      <c r="AF1" s="728" t="s">
        <v>274</v>
      </c>
      <c r="AG1" s="728" t="s">
        <v>275</v>
      </c>
    </row>
    <row r="2" spans="1:33">
      <c r="A2" s="729"/>
      <c r="B2" s="729"/>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729"/>
      <c r="AC2" s="729"/>
      <c r="AD2" s="729"/>
      <c r="AE2" s="729"/>
      <c r="AF2" s="729"/>
      <c r="AG2" s="729"/>
    </row>
    <row r="3" spans="1:33">
      <c r="A3" s="729"/>
      <c r="B3" s="729"/>
      <c r="C3" s="729"/>
      <c r="D3" s="729"/>
      <c r="E3" s="729"/>
      <c r="F3" s="729"/>
      <c r="G3" s="729"/>
      <c r="H3" s="729"/>
      <c r="I3" s="729"/>
      <c r="J3" s="729"/>
      <c r="K3" s="729"/>
      <c r="L3" s="729"/>
      <c r="M3" s="729"/>
      <c r="N3" s="729"/>
      <c r="O3" s="729"/>
      <c r="P3" s="729"/>
      <c r="Q3" s="729"/>
      <c r="R3" s="729"/>
      <c r="S3" s="729"/>
      <c r="T3" s="729"/>
      <c r="U3" s="729"/>
      <c r="V3" s="729"/>
      <c r="W3" s="729"/>
      <c r="X3" s="729"/>
      <c r="Y3" s="729"/>
      <c r="Z3" s="729"/>
      <c r="AA3" s="729"/>
      <c r="AB3" s="729"/>
      <c r="AC3" s="729"/>
      <c r="AD3" s="729"/>
      <c r="AE3" s="729"/>
      <c r="AF3" s="729"/>
      <c r="AG3" s="729"/>
    </row>
    <row r="4" spans="1:33">
      <c r="A4" s="729"/>
      <c r="B4" s="729"/>
      <c r="C4" s="729"/>
      <c r="D4" s="729"/>
      <c r="E4" s="729"/>
      <c r="F4" s="729"/>
      <c r="G4" s="729"/>
      <c r="H4" s="729"/>
      <c r="I4" s="729"/>
      <c r="J4" s="729"/>
      <c r="K4" s="729"/>
      <c r="L4" s="729"/>
      <c r="M4" s="729"/>
      <c r="N4" s="729"/>
      <c r="O4" s="729"/>
      <c r="P4" s="729"/>
      <c r="Q4" s="729"/>
      <c r="R4" s="729"/>
      <c r="S4" s="729"/>
      <c r="T4" s="729"/>
      <c r="U4" s="729"/>
      <c r="V4" s="729"/>
      <c r="W4" s="729"/>
      <c r="X4" s="729"/>
      <c r="Y4" s="729"/>
      <c r="Z4" s="729"/>
      <c r="AA4" s="729"/>
      <c r="AB4" s="729"/>
      <c r="AC4" s="729"/>
      <c r="AD4" s="729"/>
      <c r="AE4" s="729"/>
      <c r="AF4" s="729"/>
      <c r="AG4" s="729"/>
    </row>
    <row r="5" spans="1:33">
      <c r="A5" s="729"/>
      <c r="B5" s="729"/>
      <c r="C5" s="729"/>
      <c r="D5" s="729"/>
      <c r="E5" s="729"/>
      <c r="F5" s="729"/>
      <c r="G5" s="729"/>
      <c r="H5" s="729"/>
      <c r="I5" s="729"/>
      <c r="J5" s="729"/>
      <c r="K5" s="729"/>
      <c r="L5" s="729"/>
      <c r="M5" s="729"/>
      <c r="N5" s="729"/>
      <c r="O5" s="729"/>
      <c r="P5" s="729"/>
      <c r="Q5" s="729"/>
      <c r="R5" s="729"/>
      <c r="S5" s="729"/>
      <c r="T5" s="729"/>
      <c r="U5" s="729"/>
      <c r="V5" s="729"/>
      <c r="W5" s="729"/>
      <c r="X5" s="729"/>
      <c r="Y5" s="729"/>
      <c r="Z5" s="729"/>
      <c r="AA5" s="729"/>
      <c r="AB5" s="729"/>
      <c r="AC5" s="729"/>
      <c r="AD5" s="729"/>
      <c r="AE5" s="729"/>
      <c r="AF5" s="729"/>
      <c r="AG5" s="729"/>
    </row>
    <row r="6" spans="1:33">
      <c r="A6" s="729"/>
      <c r="B6" s="729"/>
      <c r="C6" s="729"/>
      <c r="D6" s="729"/>
      <c r="E6" s="729"/>
      <c r="F6" s="729"/>
      <c r="G6" s="729"/>
      <c r="H6" s="729"/>
      <c r="I6" s="729"/>
      <c r="J6" s="729"/>
      <c r="K6" s="729"/>
      <c r="L6" s="729"/>
      <c r="M6" s="729"/>
      <c r="N6" s="729"/>
      <c r="O6" s="729"/>
      <c r="P6" s="729"/>
      <c r="Q6" s="729"/>
      <c r="R6" s="729"/>
      <c r="S6" s="729"/>
      <c r="T6" s="729"/>
      <c r="U6" s="729"/>
      <c r="V6" s="729"/>
      <c r="W6" s="729"/>
      <c r="X6" s="729"/>
      <c r="Y6" s="729"/>
      <c r="Z6" s="729"/>
      <c r="AA6" s="729"/>
      <c r="AB6" s="729"/>
      <c r="AC6" s="729"/>
      <c r="AD6" s="729"/>
      <c r="AE6" s="729"/>
      <c r="AF6" s="729"/>
      <c r="AG6" s="729"/>
    </row>
    <row r="7" spans="1:33">
      <c r="A7" s="729"/>
      <c r="B7" s="729"/>
      <c r="C7" s="729"/>
      <c r="D7" s="729"/>
      <c r="E7" s="729"/>
      <c r="F7" s="729"/>
      <c r="G7" s="729"/>
      <c r="H7" s="729"/>
      <c r="I7" s="729"/>
      <c r="J7" s="729"/>
      <c r="K7" s="729"/>
      <c r="L7" s="729"/>
      <c r="M7" s="729"/>
      <c r="N7" s="729"/>
      <c r="O7" s="729"/>
      <c r="P7" s="729"/>
      <c r="Q7" s="729"/>
      <c r="R7" s="729"/>
      <c r="S7" s="729"/>
      <c r="T7" s="729"/>
      <c r="U7" s="729"/>
      <c r="V7" s="729"/>
      <c r="W7" s="729"/>
      <c r="X7" s="729"/>
      <c r="Y7" s="729"/>
      <c r="Z7" s="729"/>
      <c r="AA7" s="729"/>
      <c r="AB7" s="729"/>
      <c r="AC7" s="729"/>
      <c r="AD7" s="729"/>
      <c r="AE7" s="729"/>
      <c r="AF7" s="729"/>
      <c r="AG7" s="729"/>
    </row>
    <row r="8" spans="1:33">
      <c r="A8" s="729"/>
      <c r="B8" s="729"/>
      <c r="C8" s="729"/>
      <c r="D8" s="729"/>
      <c r="E8" s="729"/>
      <c r="F8" s="729"/>
      <c r="G8" s="729"/>
      <c r="H8" s="729"/>
      <c r="I8" s="729"/>
      <c r="J8" s="729"/>
      <c r="K8" s="729"/>
      <c r="L8" s="729"/>
      <c r="M8" s="729"/>
      <c r="N8" s="729"/>
      <c r="O8" s="729"/>
      <c r="P8" s="729"/>
      <c r="Q8" s="729"/>
      <c r="R8" s="729"/>
      <c r="S8" s="729"/>
      <c r="T8" s="729"/>
      <c r="U8" s="729"/>
      <c r="V8" s="729"/>
      <c r="W8" s="729"/>
      <c r="X8" s="729"/>
      <c r="Y8" s="729"/>
      <c r="Z8" s="729"/>
      <c r="AA8" s="729"/>
      <c r="AB8" s="729"/>
      <c r="AC8" s="729"/>
      <c r="AD8" s="729"/>
      <c r="AE8" s="729"/>
      <c r="AF8" s="729"/>
      <c r="AG8" s="729"/>
    </row>
    <row r="9" spans="1:33">
      <c r="A9" s="729"/>
      <c r="B9" s="729"/>
      <c r="C9" s="729"/>
      <c r="D9" s="729"/>
      <c r="E9" s="729"/>
      <c r="F9" s="729"/>
      <c r="G9" s="729"/>
      <c r="H9" s="729"/>
      <c r="I9" s="729"/>
      <c r="J9" s="729"/>
      <c r="K9" s="729"/>
      <c r="L9" s="729"/>
      <c r="M9" s="729"/>
      <c r="N9" s="729"/>
      <c r="O9" s="729"/>
      <c r="P9" s="729"/>
      <c r="Q9" s="729"/>
      <c r="R9" s="729"/>
      <c r="S9" s="729"/>
      <c r="T9" s="729"/>
      <c r="U9" s="729"/>
      <c r="V9" s="729"/>
      <c r="W9" s="729"/>
      <c r="X9" s="729"/>
      <c r="Y9" s="729"/>
      <c r="Z9" s="729"/>
      <c r="AA9" s="729"/>
      <c r="AB9" s="729"/>
      <c r="AC9" s="729"/>
      <c r="AD9" s="729"/>
      <c r="AE9" s="729"/>
      <c r="AF9" s="729"/>
      <c r="AG9" s="729"/>
    </row>
    <row r="10" spans="1:33">
      <c r="A10" s="729"/>
      <c r="B10" s="729"/>
      <c r="C10" s="729"/>
      <c r="D10" s="729"/>
      <c r="E10" s="729"/>
      <c r="F10" s="729"/>
      <c r="G10" s="729"/>
      <c r="H10" s="729"/>
      <c r="I10" s="729"/>
      <c r="J10" s="729"/>
      <c r="K10" s="729"/>
      <c r="L10" s="729"/>
      <c r="M10" s="729"/>
      <c r="N10" s="729"/>
      <c r="O10" s="729"/>
      <c r="P10" s="729"/>
      <c r="Q10" s="729"/>
      <c r="R10" s="729"/>
      <c r="S10" s="729"/>
      <c r="T10" s="729"/>
      <c r="U10" s="729"/>
      <c r="V10" s="729"/>
      <c r="W10" s="729"/>
      <c r="X10" s="729"/>
      <c r="Y10" s="729"/>
      <c r="Z10" s="729"/>
      <c r="AA10" s="729"/>
      <c r="AB10" s="729"/>
      <c r="AC10" s="729"/>
      <c r="AD10" s="729"/>
      <c r="AE10" s="729"/>
      <c r="AF10" s="729"/>
      <c r="AG10" s="729"/>
    </row>
    <row r="11" spans="1:33">
      <c r="A11" s="729"/>
      <c r="B11" s="729"/>
      <c r="C11" s="729"/>
      <c r="D11" s="729"/>
      <c r="E11" s="729"/>
      <c r="F11" s="729"/>
      <c r="G11" s="729"/>
      <c r="H11" s="729"/>
      <c r="I11" s="729"/>
      <c r="J11" s="729"/>
      <c r="K11" s="729"/>
      <c r="L11" s="729"/>
      <c r="M11" s="729"/>
      <c r="N11" s="729"/>
      <c r="O11" s="729"/>
      <c r="P11" s="729"/>
      <c r="Q11" s="729"/>
      <c r="R11" s="729"/>
      <c r="S11" s="729"/>
      <c r="T11" s="729"/>
      <c r="U11" s="729"/>
      <c r="V11" s="729"/>
      <c r="W11" s="729"/>
      <c r="X11" s="729"/>
      <c r="Y11" s="729"/>
      <c r="Z11" s="729"/>
      <c r="AA11" s="729"/>
      <c r="AB11" s="729"/>
      <c r="AC11" s="729"/>
      <c r="AD11" s="729"/>
      <c r="AE11" s="729"/>
      <c r="AF11" s="729"/>
      <c r="AG11" s="729"/>
    </row>
    <row r="50" spans="1:33" s="490" customFormat="1">
      <c r="A50" s="623">
        <f>A2</f>
        <v>0</v>
      </c>
      <c r="B50" s="623" t="s">
        <v>1757</v>
      </c>
      <c r="C50" s="623" t="s">
        <v>1757</v>
      </c>
      <c r="D50" s="623" t="s">
        <v>1757</v>
      </c>
      <c r="E50" s="623">
        <v>11111</v>
      </c>
      <c r="F50" s="623" t="s">
        <v>67</v>
      </c>
      <c r="G50" s="623">
        <f t="shared" ref="G50:AD50" si="0">SUM(G2:G49)</f>
        <v>0</v>
      </c>
      <c r="H50" s="623">
        <f t="shared" si="0"/>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v>1</v>
      </c>
      <c r="AF50" s="623">
        <v>1</v>
      </c>
      <c r="AG50" s="624">
        <v>1</v>
      </c>
    </row>
  </sheetData>
  <autoFilter ref="A1:F1"/>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699" t="s">
        <v>154</v>
      </c>
      <c r="B1" s="699" t="s">
        <v>155</v>
      </c>
      <c r="C1" s="699" t="s">
        <v>225</v>
      </c>
      <c r="D1" s="699" t="s">
        <v>1237</v>
      </c>
      <c r="E1" s="699" t="s">
        <v>227</v>
      </c>
      <c r="F1" s="699" t="s">
        <v>66</v>
      </c>
      <c r="G1" s="699" t="s">
        <v>2</v>
      </c>
      <c r="H1" s="699" t="s">
        <v>58</v>
      </c>
      <c r="I1" s="699" t="s">
        <v>59</v>
      </c>
      <c r="J1" s="699" t="s">
        <v>493</v>
      </c>
      <c r="K1" s="699" t="s">
        <v>492</v>
      </c>
      <c r="L1" s="699" t="s">
        <v>491</v>
      </c>
      <c r="M1" s="699" t="s">
        <v>490</v>
      </c>
      <c r="N1" s="699" t="s">
        <v>489</v>
      </c>
      <c r="O1" s="699" t="s">
        <v>488</v>
      </c>
      <c r="P1" s="699" t="s">
        <v>487</v>
      </c>
      <c r="Q1" s="699" t="s">
        <v>486</v>
      </c>
      <c r="R1" s="699" t="s">
        <v>485</v>
      </c>
      <c r="S1" s="699" t="s">
        <v>484</v>
      </c>
      <c r="T1" s="699" t="s">
        <v>483</v>
      </c>
      <c r="U1" s="699" t="s">
        <v>482</v>
      </c>
      <c r="V1" s="699" t="s">
        <v>481</v>
      </c>
      <c r="W1" s="699" t="s">
        <v>480</v>
      </c>
      <c r="X1" s="699" t="s">
        <v>479</v>
      </c>
      <c r="Y1" s="699" t="s">
        <v>478</v>
      </c>
      <c r="Z1" s="699" t="s">
        <v>477</v>
      </c>
      <c r="AA1" s="699" t="s">
        <v>476</v>
      </c>
      <c r="AB1" s="699" t="s">
        <v>475</v>
      </c>
      <c r="AC1" s="699" t="s">
        <v>474</v>
      </c>
      <c r="AD1" s="699" t="s">
        <v>473</v>
      </c>
      <c r="AE1" s="699" t="s">
        <v>472</v>
      </c>
      <c r="AF1" s="699" t="s">
        <v>471</v>
      </c>
      <c r="AG1" s="699" t="s">
        <v>470</v>
      </c>
      <c r="AH1" s="699" t="s">
        <v>469</v>
      </c>
      <c r="AI1" s="699" t="s">
        <v>468</v>
      </c>
      <c r="AJ1" s="699" t="s">
        <v>467</v>
      </c>
      <c r="AK1" s="699" t="s">
        <v>466</v>
      </c>
      <c r="AL1" s="699" t="s">
        <v>465</v>
      </c>
      <c r="AM1" s="699" t="s">
        <v>464</v>
      </c>
      <c r="AN1" s="699" t="s">
        <v>463</v>
      </c>
      <c r="AO1" s="699" t="s">
        <v>462</v>
      </c>
      <c r="AP1" s="699" t="s">
        <v>461</v>
      </c>
      <c r="AQ1" s="699" t="s">
        <v>460</v>
      </c>
      <c r="AR1" s="699" t="s">
        <v>459</v>
      </c>
      <c r="AS1" s="699" t="s">
        <v>458</v>
      </c>
      <c r="AT1" s="699" t="s">
        <v>457</v>
      </c>
      <c r="AU1" s="699" t="s">
        <v>456</v>
      </c>
      <c r="AV1" s="699" t="s">
        <v>455</v>
      </c>
      <c r="AW1" s="699" t="s">
        <v>454</v>
      </c>
      <c r="AX1" s="699" t="s">
        <v>453</v>
      </c>
      <c r="AY1" s="699" t="s">
        <v>452</v>
      </c>
      <c r="AZ1" s="699" t="s">
        <v>451</v>
      </c>
      <c r="BA1" s="699" t="s">
        <v>450</v>
      </c>
      <c r="BB1" s="699" t="s">
        <v>449</v>
      </c>
      <c r="BC1" s="699" t="s">
        <v>448</v>
      </c>
      <c r="BD1" s="699" t="s">
        <v>447</v>
      </c>
      <c r="BE1" s="699" t="s">
        <v>446</v>
      </c>
      <c r="BF1" s="699" t="s">
        <v>445</v>
      </c>
      <c r="BG1" s="699" t="s">
        <v>444</v>
      </c>
      <c r="BH1" s="699" t="s">
        <v>443</v>
      </c>
      <c r="BI1" s="699" t="s">
        <v>442</v>
      </c>
      <c r="BJ1" s="699" t="s">
        <v>441</v>
      </c>
      <c r="BK1" s="699" t="s">
        <v>440</v>
      </c>
      <c r="BL1" s="699" t="s">
        <v>439</v>
      </c>
      <c r="BM1" s="699" t="s">
        <v>438</v>
      </c>
      <c r="BN1" s="699" t="s">
        <v>437</v>
      </c>
      <c r="BO1" s="699" t="s">
        <v>436</v>
      </c>
      <c r="BP1" s="699" t="s">
        <v>435</v>
      </c>
      <c r="BQ1" s="699" t="s">
        <v>434</v>
      </c>
      <c r="BR1" s="699" t="s">
        <v>433</v>
      </c>
      <c r="BS1" s="699" t="s">
        <v>432</v>
      </c>
      <c r="BT1" s="699" t="s">
        <v>431</v>
      </c>
      <c r="BU1" s="699" t="s">
        <v>430</v>
      </c>
      <c r="BV1" s="699" t="s">
        <v>429</v>
      </c>
      <c r="BW1" s="699" t="s">
        <v>428</v>
      </c>
      <c r="BX1" s="699" t="s">
        <v>273</v>
      </c>
      <c r="BY1" s="699" t="s">
        <v>274</v>
      </c>
      <c r="BZ1" s="699" t="s">
        <v>275</v>
      </c>
    </row>
    <row r="45" spans="1:78" s="490" customFormat="1">
      <c r="A45" s="623">
        <f>A2</f>
        <v>0</v>
      </c>
      <c r="B45" s="623" t="s">
        <v>1757</v>
      </c>
      <c r="C45" s="623" t="s">
        <v>1757</v>
      </c>
      <c r="D45" s="623" t="s">
        <v>1757</v>
      </c>
      <c r="E45" s="623">
        <v>11111</v>
      </c>
      <c r="F45" s="623" t="s">
        <v>67</v>
      </c>
      <c r="G45" s="623">
        <f t="shared" ref="G45:AL45" si="0">SUM(G2:G44)</f>
        <v>0</v>
      </c>
      <c r="H45" s="623">
        <f t="shared" si="0"/>
        <v>0</v>
      </c>
      <c r="I45" s="623">
        <f t="shared" si="0"/>
        <v>0</v>
      </c>
      <c r="J45" s="623">
        <f t="shared" si="0"/>
        <v>0</v>
      </c>
      <c r="K45" s="623">
        <f t="shared" si="0"/>
        <v>0</v>
      </c>
      <c r="L45" s="623">
        <f t="shared" si="0"/>
        <v>0</v>
      </c>
      <c r="M45" s="623">
        <f t="shared" si="0"/>
        <v>0</v>
      </c>
      <c r="N45" s="623">
        <f t="shared" si="0"/>
        <v>0</v>
      </c>
      <c r="O45" s="623">
        <f t="shared" si="0"/>
        <v>0</v>
      </c>
      <c r="P45" s="623">
        <f t="shared" si="0"/>
        <v>0</v>
      </c>
      <c r="Q45" s="623">
        <f t="shared" si="0"/>
        <v>0</v>
      </c>
      <c r="R45" s="623">
        <f t="shared" si="0"/>
        <v>0</v>
      </c>
      <c r="S45" s="623">
        <f t="shared" si="0"/>
        <v>0</v>
      </c>
      <c r="T45" s="623">
        <f t="shared" si="0"/>
        <v>0</v>
      </c>
      <c r="U45" s="623">
        <f t="shared" si="0"/>
        <v>0</v>
      </c>
      <c r="V45" s="623">
        <f t="shared" si="0"/>
        <v>0</v>
      </c>
      <c r="W45" s="623">
        <f t="shared" si="0"/>
        <v>0</v>
      </c>
      <c r="X45" s="623">
        <f t="shared" si="0"/>
        <v>0</v>
      </c>
      <c r="Y45" s="623">
        <f t="shared" si="0"/>
        <v>0</v>
      </c>
      <c r="Z45" s="623">
        <f t="shared" si="0"/>
        <v>0</v>
      </c>
      <c r="AA45" s="623">
        <f t="shared" si="0"/>
        <v>0</v>
      </c>
      <c r="AB45" s="623">
        <f t="shared" si="0"/>
        <v>0</v>
      </c>
      <c r="AC45" s="623">
        <f t="shared" si="0"/>
        <v>0</v>
      </c>
      <c r="AD45" s="623">
        <f t="shared" si="0"/>
        <v>0</v>
      </c>
      <c r="AE45" s="623">
        <f t="shared" si="0"/>
        <v>0</v>
      </c>
      <c r="AF45" s="623">
        <f t="shared" si="0"/>
        <v>0</v>
      </c>
      <c r="AG45" s="623">
        <f t="shared" si="0"/>
        <v>0</v>
      </c>
      <c r="AH45" s="623">
        <f t="shared" si="0"/>
        <v>0</v>
      </c>
      <c r="AI45" s="623">
        <f t="shared" si="0"/>
        <v>0</v>
      </c>
      <c r="AJ45" s="623">
        <f t="shared" si="0"/>
        <v>0</v>
      </c>
      <c r="AK45" s="623">
        <f t="shared" si="0"/>
        <v>0</v>
      </c>
      <c r="AL45" s="623">
        <f t="shared" si="0"/>
        <v>0</v>
      </c>
      <c r="AM45" s="623">
        <f t="shared" ref="AM45:BR45" si="1">SUM(AM2:AM44)</f>
        <v>0</v>
      </c>
      <c r="AN45" s="623">
        <f t="shared" si="1"/>
        <v>0</v>
      </c>
      <c r="AO45" s="623">
        <f t="shared" si="1"/>
        <v>0</v>
      </c>
      <c r="AP45" s="623">
        <f t="shared" si="1"/>
        <v>0</v>
      </c>
      <c r="AQ45" s="623">
        <f t="shared" si="1"/>
        <v>0</v>
      </c>
      <c r="AR45" s="623">
        <f t="shared" si="1"/>
        <v>0</v>
      </c>
      <c r="AS45" s="623">
        <f t="shared" si="1"/>
        <v>0</v>
      </c>
      <c r="AT45" s="623">
        <f t="shared" si="1"/>
        <v>0</v>
      </c>
      <c r="AU45" s="623">
        <f t="shared" si="1"/>
        <v>0</v>
      </c>
      <c r="AV45" s="623">
        <f t="shared" si="1"/>
        <v>0</v>
      </c>
      <c r="AW45" s="623">
        <f t="shared" si="1"/>
        <v>0</v>
      </c>
      <c r="AX45" s="623">
        <f t="shared" si="1"/>
        <v>0</v>
      </c>
      <c r="AY45" s="623">
        <f t="shared" si="1"/>
        <v>0</v>
      </c>
      <c r="AZ45" s="623">
        <f t="shared" si="1"/>
        <v>0</v>
      </c>
      <c r="BA45" s="623">
        <f t="shared" si="1"/>
        <v>0</v>
      </c>
      <c r="BB45" s="623">
        <f t="shared" si="1"/>
        <v>0</v>
      </c>
      <c r="BC45" s="623">
        <f t="shared" si="1"/>
        <v>0</v>
      </c>
      <c r="BD45" s="623">
        <f t="shared" si="1"/>
        <v>0</v>
      </c>
      <c r="BE45" s="623">
        <f t="shared" si="1"/>
        <v>0</v>
      </c>
      <c r="BF45" s="623">
        <f t="shared" si="1"/>
        <v>0</v>
      </c>
      <c r="BG45" s="623">
        <f t="shared" si="1"/>
        <v>0</v>
      </c>
      <c r="BH45" s="623">
        <f t="shared" si="1"/>
        <v>0</v>
      </c>
      <c r="BI45" s="623">
        <f t="shared" si="1"/>
        <v>0</v>
      </c>
      <c r="BJ45" s="623">
        <f t="shared" si="1"/>
        <v>0</v>
      </c>
      <c r="BK45" s="623">
        <f t="shared" si="1"/>
        <v>0</v>
      </c>
      <c r="BL45" s="623">
        <f t="shared" si="1"/>
        <v>0</v>
      </c>
      <c r="BM45" s="623">
        <f t="shared" si="1"/>
        <v>0</v>
      </c>
      <c r="BN45" s="623">
        <f t="shared" si="1"/>
        <v>0</v>
      </c>
      <c r="BO45" s="623">
        <f t="shared" si="1"/>
        <v>0</v>
      </c>
      <c r="BP45" s="623">
        <f t="shared" si="1"/>
        <v>0</v>
      </c>
      <c r="BQ45" s="623">
        <f t="shared" si="1"/>
        <v>0</v>
      </c>
      <c r="BR45" s="623">
        <f t="shared" si="1"/>
        <v>0</v>
      </c>
      <c r="BS45" s="623">
        <f t="shared" ref="BS45:BW45" si="2">SUM(BS2:BS44)</f>
        <v>0</v>
      </c>
      <c r="BT45" s="623">
        <f t="shared" si="2"/>
        <v>0</v>
      </c>
      <c r="BU45" s="623">
        <f t="shared" si="2"/>
        <v>0</v>
      </c>
      <c r="BV45" s="623">
        <f t="shared" si="2"/>
        <v>0</v>
      </c>
      <c r="BW45" s="623">
        <f t="shared" si="2"/>
        <v>0</v>
      </c>
      <c r="BX45" s="624">
        <v>1</v>
      </c>
      <c r="BY45" s="624">
        <v>1</v>
      </c>
      <c r="BZ45" s="624">
        <v>1</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29" ht="57.75">
      <c r="A1" s="701" t="s">
        <v>154</v>
      </c>
      <c r="B1" s="701" t="s">
        <v>155</v>
      </c>
      <c r="C1" s="701" t="s">
        <v>225</v>
      </c>
      <c r="D1" s="701" t="s">
        <v>1237</v>
      </c>
      <c r="E1" s="701" t="s">
        <v>227</v>
      </c>
      <c r="F1" s="701" t="s">
        <v>66</v>
      </c>
      <c r="G1" s="701" t="s">
        <v>2</v>
      </c>
      <c r="H1" s="701" t="s">
        <v>46</v>
      </c>
      <c r="I1" s="701" t="s">
        <v>1758</v>
      </c>
      <c r="J1" s="701" t="s">
        <v>1759</v>
      </c>
      <c r="K1" s="701" t="s">
        <v>1760</v>
      </c>
      <c r="L1" s="701" t="s">
        <v>1761</v>
      </c>
      <c r="M1" s="701" t="s">
        <v>1762</v>
      </c>
      <c r="N1" s="701" t="s">
        <v>1763</v>
      </c>
      <c r="O1" s="701" t="s">
        <v>1764</v>
      </c>
      <c r="P1" s="701" t="s">
        <v>1765</v>
      </c>
      <c r="Q1" s="701" t="s">
        <v>1766</v>
      </c>
      <c r="R1" s="701" t="s">
        <v>1767</v>
      </c>
      <c r="S1" s="701" t="s">
        <v>1768</v>
      </c>
      <c r="T1" s="701" t="s">
        <v>1769</v>
      </c>
      <c r="U1" s="701" t="s">
        <v>1770</v>
      </c>
      <c r="V1" s="701" t="s">
        <v>1771</v>
      </c>
      <c r="W1" s="701" t="s">
        <v>1772</v>
      </c>
      <c r="X1" s="701" t="s">
        <v>1773</v>
      </c>
      <c r="Y1" s="701" t="s">
        <v>1774</v>
      </c>
      <c r="Z1" s="701" t="s">
        <v>1775</v>
      </c>
      <c r="AA1" s="701" t="s">
        <v>273</v>
      </c>
      <c r="AB1" s="701" t="s">
        <v>274</v>
      </c>
      <c r="AC1" s="701" t="s">
        <v>275</v>
      </c>
    </row>
    <row r="37" spans="1:78">
      <c r="A37" s="623">
        <f>A2</f>
        <v>0</v>
      </c>
      <c r="B37" s="623" t="s">
        <v>1757</v>
      </c>
      <c r="C37" s="623" t="s">
        <v>1757</v>
      </c>
      <c r="D37" s="623" t="s">
        <v>1757</v>
      </c>
      <c r="E37" s="623">
        <v>11111</v>
      </c>
      <c r="F37" s="623" t="s">
        <v>67</v>
      </c>
      <c r="G37" s="623">
        <f t="shared" ref="G37:Z37" si="0">SUM(G2:G36)</f>
        <v>0</v>
      </c>
      <c r="H37" s="623">
        <f t="shared" si="0"/>
        <v>0</v>
      </c>
      <c r="I37" s="623">
        <f t="shared" si="0"/>
        <v>0</v>
      </c>
      <c r="J37" s="623">
        <f t="shared" si="0"/>
        <v>0</v>
      </c>
      <c r="K37" s="623">
        <f t="shared" si="0"/>
        <v>0</v>
      </c>
      <c r="L37" s="623">
        <f t="shared" si="0"/>
        <v>0</v>
      </c>
      <c r="M37" s="623">
        <f t="shared" si="0"/>
        <v>0</v>
      </c>
      <c r="N37" s="623">
        <f t="shared" si="0"/>
        <v>0</v>
      </c>
      <c r="O37" s="623">
        <f t="shared" si="0"/>
        <v>0</v>
      </c>
      <c r="P37" s="623">
        <f t="shared" si="0"/>
        <v>0</v>
      </c>
      <c r="Q37" s="623">
        <f t="shared" si="0"/>
        <v>0</v>
      </c>
      <c r="R37" s="623">
        <f t="shared" si="0"/>
        <v>0</v>
      </c>
      <c r="S37" s="623">
        <f t="shared" si="0"/>
        <v>0</v>
      </c>
      <c r="T37" s="623">
        <f t="shared" si="0"/>
        <v>0</v>
      </c>
      <c r="U37" s="623">
        <f t="shared" si="0"/>
        <v>0</v>
      </c>
      <c r="V37" s="623">
        <f t="shared" si="0"/>
        <v>0</v>
      </c>
      <c r="W37" s="623">
        <f t="shared" si="0"/>
        <v>0</v>
      </c>
      <c r="X37" s="623">
        <f t="shared" si="0"/>
        <v>0</v>
      </c>
      <c r="Y37" s="623">
        <f t="shared" si="0"/>
        <v>0</v>
      </c>
      <c r="Z37" s="623">
        <f t="shared" si="0"/>
        <v>0</v>
      </c>
      <c r="AA37" s="623">
        <v>1</v>
      </c>
      <c r="AB37" s="623">
        <v>1</v>
      </c>
      <c r="AC37" s="623">
        <v>1</v>
      </c>
    </row>
    <row r="39" spans="1:78" s="700" customFormat="1">
      <c r="A39"/>
      <c r="B39"/>
      <c r="C39"/>
      <c r="D39"/>
      <c r="E39"/>
      <c r="F39"/>
      <c r="G39"/>
      <c r="H39"/>
      <c r="I39"/>
      <c r="J39"/>
      <c r="K39"/>
      <c r="L39"/>
      <c r="M39"/>
      <c r="N39"/>
      <c r="O39"/>
      <c r="P39"/>
      <c r="Q39"/>
      <c r="R39"/>
      <c r="S39"/>
      <c r="T39"/>
      <c r="U39"/>
      <c r="V39"/>
      <c r="W39"/>
      <c r="X39"/>
      <c r="Y39"/>
      <c r="Z39"/>
      <c r="AA39"/>
      <c r="AB39"/>
      <c r="AC39"/>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3"/>
      <c r="BO39" s="623"/>
      <c r="BP39" s="623"/>
      <c r="BQ39" s="623"/>
      <c r="BR39" s="623"/>
      <c r="BS39" s="623"/>
      <c r="BT39" s="623"/>
      <c r="BU39" s="623"/>
      <c r="BV39" s="623"/>
      <c r="BW39" s="623"/>
      <c r="BX39" s="624"/>
      <c r="BY39" s="624"/>
      <c r="BZ39" s="624"/>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style="702" bestFit="1" customWidth="1"/>
    <col min="2" max="4" width="17.7109375" style="702" bestFit="1" customWidth="1"/>
    <col min="5" max="5" width="6" style="702" bestFit="1" customWidth="1"/>
    <col min="6" max="6" width="5.140625" style="702" bestFit="1" customWidth="1"/>
    <col min="7" max="58" width="3.85546875" style="702" bestFit="1" customWidth="1"/>
    <col min="59" max="59" width="4.7109375" style="702" bestFit="1" customWidth="1"/>
    <col min="60" max="62" width="3.85546875" style="702" bestFit="1" customWidth="1"/>
    <col min="63" max="16384" width="17" style="702"/>
  </cols>
  <sheetData>
    <row r="1" spans="1:62" s="720" customFormat="1" ht="142.5">
      <c r="A1" s="730" t="s">
        <v>154</v>
      </c>
      <c r="B1" s="730" t="s">
        <v>155</v>
      </c>
      <c r="C1" s="730" t="s">
        <v>225</v>
      </c>
      <c r="D1" s="730" t="s">
        <v>1237</v>
      </c>
      <c r="E1" s="730" t="s">
        <v>227</v>
      </c>
      <c r="F1" s="730" t="s">
        <v>66</v>
      </c>
      <c r="G1" s="730" t="s">
        <v>1776</v>
      </c>
      <c r="H1" s="730" t="s">
        <v>1777</v>
      </c>
      <c r="I1" s="730" t="s">
        <v>1778</v>
      </c>
      <c r="J1" s="730" t="s">
        <v>1779</v>
      </c>
      <c r="K1" s="730" t="s">
        <v>1780</v>
      </c>
      <c r="L1" s="730" t="s">
        <v>1781</v>
      </c>
      <c r="M1" s="730" t="s">
        <v>1782</v>
      </c>
      <c r="N1" s="730" t="s">
        <v>1783</v>
      </c>
      <c r="O1" s="730" t="s">
        <v>1784</v>
      </c>
      <c r="P1" s="730" t="s">
        <v>1785</v>
      </c>
      <c r="Q1" s="730" t="s">
        <v>1786</v>
      </c>
      <c r="R1" s="730" t="s">
        <v>1787</v>
      </c>
      <c r="S1" s="730" t="s">
        <v>1788</v>
      </c>
      <c r="T1" s="730" t="s">
        <v>1789</v>
      </c>
      <c r="U1" s="730" t="s">
        <v>1790</v>
      </c>
      <c r="V1" s="730" t="s">
        <v>1791</v>
      </c>
      <c r="W1" s="730" t="s">
        <v>1792</v>
      </c>
      <c r="X1" s="730" t="s">
        <v>1793</v>
      </c>
      <c r="Y1" s="730" t="s">
        <v>1794</v>
      </c>
      <c r="Z1" s="730" t="s">
        <v>1795</v>
      </c>
      <c r="AA1" s="730" t="s">
        <v>1796</v>
      </c>
      <c r="AB1" s="730" t="s">
        <v>1797</v>
      </c>
      <c r="AC1" s="730" t="s">
        <v>1798</v>
      </c>
      <c r="AD1" s="730" t="s">
        <v>1799</v>
      </c>
      <c r="AE1" s="730" t="s">
        <v>1800</v>
      </c>
      <c r="AF1" s="730" t="s">
        <v>1801</v>
      </c>
      <c r="AG1" s="730" t="s">
        <v>1802</v>
      </c>
      <c r="AH1" s="730" t="s">
        <v>1803</v>
      </c>
      <c r="AI1" s="730" t="s">
        <v>1804</v>
      </c>
      <c r="AJ1" s="730" t="s">
        <v>1805</v>
      </c>
      <c r="AK1" s="730" t="s">
        <v>1806</v>
      </c>
      <c r="AL1" s="730" t="s">
        <v>1807</v>
      </c>
      <c r="AM1" s="730" t="s">
        <v>1808</v>
      </c>
      <c r="AN1" s="730" t="s">
        <v>1809</v>
      </c>
      <c r="AO1" s="730" t="s">
        <v>1810</v>
      </c>
      <c r="AP1" s="730" t="s">
        <v>1811</v>
      </c>
      <c r="AQ1" s="730" t="s">
        <v>1812</v>
      </c>
      <c r="AR1" s="730" t="s">
        <v>1813</v>
      </c>
      <c r="AS1" s="730" t="s">
        <v>1814</v>
      </c>
      <c r="AT1" s="730" t="s">
        <v>1815</v>
      </c>
      <c r="AU1" s="730" t="s">
        <v>1816</v>
      </c>
      <c r="AV1" s="730" t="s">
        <v>1817</v>
      </c>
      <c r="AW1" s="730" t="s">
        <v>1818</v>
      </c>
      <c r="AX1" s="730" t="s">
        <v>1819</v>
      </c>
      <c r="AY1" s="730" t="s">
        <v>1820</v>
      </c>
      <c r="AZ1" s="730" t="s">
        <v>1821</v>
      </c>
      <c r="BA1" s="730" t="s">
        <v>1822</v>
      </c>
      <c r="BB1" s="730" t="s">
        <v>1823</v>
      </c>
      <c r="BC1" s="730" t="s">
        <v>1824</v>
      </c>
      <c r="BD1" s="730" t="s">
        <v>1825</v>
      </c>
      <c r="BE1" s="730" t="s">
        <v>1826</v>
      </c>
      <c r="BF1" s="730" t="s">
        <v>1827</v>
      </c>
      <c r="BG1" s="730" t="s">
        <v>1828</v>
      </c>
      <c r="BH1" s="730" t="s">
        <v>273</v>
      </c>
      <c r="BI1" s="730" t="s">
        <v>274</v>
      </c>
      <c r="BJ1" s="730" t="s">
        <v>275</v>
      </c>
    </row>
    <row r="2" spans="1:62">
      <c r="A2" s="731"/>
      <c r="B2" s="731"/>
      <c r="C2" s="731"/>
      <c r="D2" s="731"/>
      <c r="E2" s="731"/>
      <c r="F2" s="731"/>
      <c r="G2" s="731"/>
      <c r="H2" s="731"/>
      <c r="I2" s="731"/>
      <c r="J2" s="731"/>
      <c r="K2" s="731"/>
      <c r="L2" s="731"/>
      <c r="M2" s="731"/>
      <c r="N2" s="731"/>
      <c r="O2" s="731"/>
      <c r="P2" s="731"/>
      <c r="Q2" s="731"/>
      <c r="R2" s="731"/>
      <c r="S2" s="731"/>
      <c r="T2" s="731"/>
      <c r="U2" s="731"/>
      <c r="V2" s="731"/>
      <c r="W2" s="731"/>
      <c r="X2" s="731"/>
      <c r="Y2" s="731"/>
      <c r="Z2" s="731"/>
      <c r="AA2" s="731"/>
      <c r="AB2" s="731"/>
      <c r="AC2" s="731"/>
      <c r="AD2" s="731"/>
      <c r="AE2" s="731"/>
      <c r="AF2" s="731"/>
      <c r="AG2" s="731"/>
      <c r="AH2" s="731"/>
      <c r="AI2" s="731"/>
      <c r="AJ2" s="731"/>
      <c r="AK2" s="731"/>
      <c r="AL2" s="731"/>
      <c r="AM2" s="731"/>
      <c r="AN2" s="731"/>
      <c r="AO2" s="731"/>
      <c r="AP2" s="731"/>
      <c r="AQ2" s="731"/>
      <c r="AR2" s="731"/>
      <c r="AS2" s="731"/>
      <c r="AT2" s="731"/>
      <c r="AU2" s="731"/>
      <c r="AV2" s="731"/>
      <c r="AW2" s="731"/>
      <c r="AX2" s="731"/>
      <c r="AY2" s="731"/>
      <c r="AZ2" s="731"/>
      <c r="BA2" s="731"/>
      <c r="BB2" s="731"/>
      <c r="BC2" s="731"/>
      <c r="BD2" s="731"/>
      <c r="BE2" s="731"/>
      <c r="BF2" s="731"/>
      <c r="BG2" s="731"/>
      <c r="BH2" s="731"/>
      <c r="BI2" s="731"/>
      <c r="BJ2" s="731"/>
    </row>
    <row r="3" spans="1:62">
      <c r="A3" s="731"/>
      <c r="B3" s="731"/>
      <c r="C3" s="731"/>
      <c r="D3" s="731"/>
      <c r="E3" s="731"/>
      <c r="F3" s="731"/>
      <c r="G3" s="731"/>
      <c r="H3" s="731"/>
      <c r="I3" s="731"/>
      <c r="J3" s="731"/>
      <c r="K3" s="731"/>
      <c r="L3" s="731"/>
      <c r="M3" s="731"/>
      <c r="N3" s="731"/>
      <c r="O3" s="731"/>
      <c r="P3" s="731"/>
      <c r="Q3" s="731"/>
      <c r="R3" s="731"/>
      <c r="S3" s="731"/>
      <c r="T3" s="731"/>
      <c r="U3" s="731"/>
      <c r="V3" s="731"/>
      <c r="W3" s="731"/>
      <c r="X3" s="731"/>
      <c r="Y3" s="731"/>
      <c r="Z3" s="731"/>
      <c r="AA3" s="731"/>
      <c r="AB3" s="731"/>
      <c r="AC3" s="731"/>
      <c r="AD3" s="731"/>
      <c r="AE3" s="731"/>
      <c r="AF3" s="731"/>
      <c r="AG3" s="731"/>
      <c r="AH3" s="731"/>
      <c r="AI3" s="731"/>
      <c r="AJ3" s="731"/>
      <c r="AK3" s="731"/>
      <c r="AL3" s="731"/>
      <c r="AM3" s="731"/>
      <c r="AN3" s="731"/>
      <c r="AO3" s="731"/>
      <c r="AP3" s="731"/>
      <c r="AQ3" s="731"/>
      <c r="AR3" s="731"/>
      <c r="AS3" s="731"/>
      <c r="AT3" s="731"/>
      <c r="AU3" s="731"/>
      <c r="AV3" s="731"/>
      <c r="AW3" s="731"/>
      <c r="AX3" s="731"/>
      <c r="AY3" s="731"/>
      <c r="AZ3" s="731"/>
      <c r="BA3" s="731"/>
      <c r="BB3" s="731"/>
      <c r="BC3" s="731"/>
      <c r="BD3" s="731"/>
      <c r="BE3" s="731"/>
      <c r="BF3" s="731"/>
      <c r="BG3" s="731"/>
      <c r="BH3" s="731"/>
      <c r="BI3" s="731"/>
      <c r="BJ3" s="731"/>
    </row>
    <row r="4" spans="1:62">
      <c r="A4" s="731"/>
      <c r="B4" s="731"/>
      <c r="C4" s="731"/>
      <c r="D4" s="731"/>
      <c r="E4" s="731"/>
      <c r="F4" s="731"/>
      <c r="G4" s="731"/>
      <c r="H4" s="731"/>
      <c r="I4" s="731"/>
      <c r="J4" s="731"/>
      <c r="K4" s="731"/>
      <c r="L4" s="731"/>
      <c r="M4" s="731"/>
      <c r="N4" s="731"/>
      <c r="O4" s="731"/>
      <c r="P4" s="731"/>
      <c r="Q4" s="731"/>
      <c r="R4" s="731"/>
      <c r="S4" s="731"/>
      <c r="T4" s="731"/>
      <c r="U4" s="731"/>
      <c r="V4" s="731"/>
      <c r="W4" s="731"/>
      <c r="X4" s="731"/>
      <c r="Y4" s="731"/>
      <c r="Z4" s="731"/>
      <c r="AA4" s="731"/>
      <c r="AB4" s="731"/>
      <c r="AC4" s="731"/>
      <c r="AD4" s="731"/>
      <c r="AE4" s="731"/>
      <c r="AF4" s="731"/>
      <c r="AG4" s="731"/>
      <c r="AH4" s="731"/>
      <c r="AI4" s="731"/>
      <c r="AJ4" s="731"/>
      <c r="AK4" s="731"/>
      <c r="AL4" s="731"/>
      <c r="AM4" s="731"/>
      <c r="AN4" s="731"/>
      <c r="AO4" s="731"/>
      <c r="AP4" s="731"/>
      <c r="AQ4" s="731"/>
      <c r="AR4" s="731"/>
      <c r="AS4" s="731"/>
      <c r="AT4" s="731"/>
      <c r="AU4" s="731"/>
      <c r="AV4" s="731"/>
      <c r="AW4" s="731"/>
      <c r="AX4" s="731"/>
      <c r="AY4" s="731"/>
      <c r="AZ4" s="731"/>
      <c r="BA4" s="731"/>
      <c r="BB4" s="731"/>
      <c r="BC4" s="731"/>
      <c r="BD4" s="731"/>
      <c r="BE4" s="731"/>
      <c r="BF4" s="731"/>
      <c r="BG4" s="731"/>
      <c r="BH4" s="731"/>
      <c r="BI4" s="731"/>
      <c r="BJ4" s="731"/>
    </row>
    <row r="5" spans="1:62">
      <c r="A5" s="731"/>
      <c r="B5" s="731"/>
      <c r="C5" s="731"/>
      <c r="D5" s="731"/>
      <c r="E5" s="731"/>
      <c r="F5" s="731"/>
      <c r="G5" s="731"/>
      <c r="H5" s="731"/>
      <c r="I5" s="731"/>
      <c r="J5" s="731"/>
      <c r="K5" s="731"/>
      <c r="L5" s="731"/>
      <c r="M5" s="731"/>
      <c r="N5" s="731"/>
      <c r="O5" s="731"/>
      <c r="P5" s="731"/>
      <c r="Q5" s="731"/>
      <c r="R5" s="731"/>
      <c r="S5" s="731"/>
      <c r="T5" s="731"/>
      <c r="U5" s="731"/>
      <c r="V5" s="731"/>
      <c r="W5" s="731"/>
      <c r="X5" s="731"/>
      <c r="Y5" s="731"/>
      <c r="Z5" s="731"/>
      <c r="AA5" s="731"/>
      <c r="AB5" s="731"/>
      <c r="AC5" s="731"/>
      <c r="AD5" s="731"/>
      <c r="AE5" s="731"/>
      <c r="AF5" s="731"/>
      <c r="AG5" s="731"/>
      <c r="AH5" s="731"/>
      <c r="AI5" s="731"/>
      <c r="AJ5" s="731"/>
      <c r="AK5" s="731"/>
      <c r="AL5" s="731"/>
      <c r="AM5" s="731"/>
      <c r="AN5" s="731"/>
      <c r="AO5" s="731"/>
      <c r="AP5" s="731"/>
      <c r="AQ5" s="731"/>
      <c r="AR5" s="731"/>
      <c r="AS5" s="731"/>
      <c r="AT5" s="731"/>
      <c r="AU5" s="731"/>
      <c r="AV5" s="731"/>
      <c r="AW5" s="731"/>
      <c r="AX5" s="731"/>
      <c r="AY5" s="731"/>
      <c r="AZ5" s="731"/>
      <c r="BA5" s="731"/>
      <c r="BB5" s="731"/>
      <c r="BC5" s="731"/>
      <c r="BD5" s="731"/>
      <c r="BE5" s="731"/>
      <c r="BF5" s="731"/>
      <c r="BG5" s="731"/>
      <c r="BH5" s="731"/>
      <c r="BI5" s="731"/>
      <c r="BJ5" s="731"/>
    </row>
    <row r="6" spans="1:62">
      <c r="A6" s="731"/>
      <c r="B6" s="731"/>
      <c r="C6" s="731"/>
      <c r="D6" s="731"/>
      <c r="E6" s="731"/>
      <c r="F6" s="731"/>
      <c r="G6" s="731"/>
      <c r="H6" s="731"/>
      <c r="I6" s="731"/>
      <c r="J6" s="731"/>
      <c r="K6" s="731"/>
      <c r="L6" s="731"/>
      <c r="M6" s="731"/>
      <c r="N6" s="731"/>
      <c r="O6" s="731"/>
      <c r="P6" s="731"/>
      <c r="Q6" s="731"/>
      <c r="R6" s="731"/>
      <c r="S6" s="731"/>
      <c r="T6" s="731"/>
      <c r="U6" s="731"/>
      <c r="V6" s="731"/>
      <c r="W6" s="731"/>
      <c r="X6" s="731"/>
      <c r="Y6" s="731"/>
      <c r="Z6" s="731"/>
      <c r="AA6" s="731"/>
      <c r="AB6" s="731"/>
      <c r="AC6" s="731"/>
      <c r="AD6" s="731"/>
      <c r="AE6" s="731"/>
      <c r="AF6" s="731"/>
      <c r="AG6" s="731"/>
      <c r="AH6" s="731"/>
      <c r="AI6" s="731"/>
      <c r="AJ6" s="731"/>
      <c r="AK6" s="731"/>
      <c r="AL6" s="731"/>
      <c r="AM6" s="731"/>
      <c r="AN6" s="731"/>
      <c r="AO6" s="731"/>
      <c r="AP6" s="731"/>
      <c r="AQ6" s="731"/>
      <c r="AR6" s="731"/>
      <c r="AS6" s="731"/>
      <c r="AT6" s="731"/>
      <c r="AU6" s="731"/>
      <c r="AV6" s="731"/>
      <c r="AW6" s="731"/>
      <c r="AX6" s="731"/>
      <c r="AY6" s="731"/>
      <c r="AZ6" s="731"/>
      <c r="BA6" s="731"/>
      <c r="BB6" s="731"/>
      <c r="BC6" s="731"/>
      <c r="BD6" s="731"/>
      <c r="BE6" s="731"/>
      <c r="BF6" s="731"/>
      <c r="BG6" s="731"/>
      <c r="BH6" s="731"/>
      <c r="BI6" s="731"/>
      <c r="BJ6" s="731"/>
    </row>
    <row r="7" spans="1:62">
      <c r="A7" s="731"/>
      <c r="B7" s="731"/>
      <c r="C7" s="731"/>
      <c r="D7" s="731"/>
      <c r="E7" s="731"/>
      <c r="F7" s="731"/>
      <c r="G7" s="731"/>
      <c r="H7" s="731"/>
      <c r="I7" s="731"/>
      <c r="J7" s="731"/>
      <c r="K7" s="731"/>
      <c r="L7" s="731"/>
      <c r="M7" s="731"/>
      <c r="N7" s="731"/>
      <c r="O7" s="731"/>
      <c r="P7" s="731"/>
      <c r="Q7" s="731"/>
      <c r="R7" s="731"/>
      <c r="S7" s="731"/>
      <c r="T7" s="731"/>
      <c r="U7" s="731"/>
      <c r="V7" s="731"/>
      <c r="W7" s="731"/>
      <c r="X7" s="731"/>
      <c r="Y7" s="731"/>
      <c r="Z7" s="731"/>
      <c r="AA7" s="731"/>
      <c r="AB7" s="731"/>
      <c r="AC7" s="731"/>
      <c r="AD7" s="731"/>
      <c r="AE7" s="731"/>
      <c r="AF7" s="731"/>
      <c r="AG7" s="731"/>
      <c r="AH7" s="731"/>
      <c r="AI7" s="731"/>
      <c r="AJ7" s="731"/>
      <c r="AK7" s="731"/>
      <c r="AL7" s="731"/>
      <c r="AM7" s="731"/>
      <c r="AN7" s="731"/>
      <c r="AO7" s="731"/>
      <c r="AP7" s="731"/>
      <c r="AQ7" s="731"/>
      <c r="AR7" s="731"/>
      <c r="AS7" s="731"/>
      <c r="AT7" s="731"/>
      <c r="AU7" s="731"/>
      <c r="AV7" s="731"/>
      <c r="AW7" s="731"/>
      <c r="AX7" s="731"/>
      <c r="AY7" s="731"/>
      <c r="AZ7" s="731"/>
      <c r="BA7" s="731"/>
      <c r="BB7" s="731"/>
      <c r="BC7" s="731"/>
      <c r="BD7" s="731"/>
      <c r="BE7" s="731"/>
      <c r="BF7" s="731"/>
      <c r="BG7" s="731"/>
      <c r="BH7" s="731"/>
      <c r="BI7" s="731"/>
      <c r="BJ7" s="731"/>
    </row>
    <row r="8" spans="1:62">
      <c r="A8" s="731"/>
      <c r="B8" s="731"/>
      <c r="C8" s="731"/>
      <c r="D8" s="731"/>
      <c r="E8" s="731"/>
      <c r="F8" s="731"/>
      <c r="G8" s="731"/>
      <c r="H8" s="731"/>
      <c r="I8" s="731"/>
      <c r="J8" s="731"/>
      <c r="K8" s="731"/>
      <c r="L8" s="731"/>
      <c r="M8" s="731"/>
      <c r="N8" s="731"/>
      <c r="O8" s="731"/>
      <c r="P8" s="731"/>
      <c r="Q8" s="731"/>
      <c r="R8" s="731"/>
      <c r="S8" s="731"/>
      <c r="T8" s="731"/>
      <c r="U8" s="731"/>
      <c r="V8" s="731"/>
      <c r="W8" s="731"/>
      <c r="X8" s="731"/>
      <c r="Y8" s="731"/>
      <c r="Z8" s="731"/>
      <c r="AA8" s="731"/>
      <c r="AB8" s="731"/>
      <c r="AC8" s="731"/>
      <c r="AD8" s="731"/>
      <c r="AE8" s="731"/>
      <c r="AF8" s="731"/>
      <c r="AG8" s="731"/>
      <c r="AH8" s="731"/>
      <c r="AI8" s="731"/>
      <c r="AJ8" s="731"/>
      <c r="AK8" s="731"/>
      <c r="AL8" s="731"/>
      <c r="AM8" s="731"/>
      <c r="AN8" s="731"/>
      <c r="AO8" s="731"/>
      <c r="AP8" s="731"/>
      <c r="AQ8" s="731"/>
      <c r="AR8" s="731"/>
      <c r="AS8" s="731"/>
      <c r="AT8" s="731"/>
      <c r="AU8" s="731"/>
      <c r="AV8" s="731"/>
      <c r="AW8" s="731"/>
      <c r="AX8" s="731"/>
      <c r="AY8" s="731"/>
      <c r="AZ8" s="731"/>
      <c r="BA8" s="731"/>
      <c r="BB8" s="731"/>
      <c r="BC8" s="731"/>
      <c r="BD8" s="731"/>
      <c r="BE8" s="731"/>
      <c r="BF8" s="731"/>
      <c r="BG8" s="731"/>
      <c r="BH8" s="731"/>
      <c r="BI8" s="731"/>
      <c r="BJ8" s="731"/>
    </row>
    <row r="9" spans="1:62">
      <c r="A9" s="731"/>
      <c r="B9" s="731"/>
      <c r="C9" s="731"/>
      <c r="D9" s="731"/>
      <c r="E9" s="731"/>
      <c r="F9" s="731"/>
      <c r="G9" s="731"/>
      <c r="H9" s="731"/>
      <c r="I9" s="731"/>
      <c r="J9" s="731"/>
      <c r="K9" s="731"/>
      <c r="L9" s="731"/>
      <c r="M9" s="731"/>
      <c r="N9" s="731"/>
      <c r="O9" s="731"/>
      <c r="P9" s="731"/>
      <c r="Q9" s="731"/>
      <c r="R9" s="731"/>
      <c r="S9" s="731"/>
      <c r="T9" s="731"/>
      <c r="U9" s="731"/>
      <c r="V9" s="731"/>
      <c r="W9" s="731"/>
      <c r="X9" s="731"/>
      <c r="Y9" s="731"/>
      <c r="Z9" s="731"/>
      <c r="AA9" s="731"/>
      <c r="AB9" s="731"/>
      <c r="AC9" s="731"/>
      <c r="AD9" s="731"/>
      <c r="AE9" s="731"/>
      <c r="AF9" s="731"/>
      <c r="AG9" s="731"/>
      <c r="AH9" s="731"/>
      <c r="AI9" s="731"/>
      <c r="AJ9" s="731"/>
      <c r="AK9" s="731"/>
      <c r="AL9" s="731"/>
      <c r="AM9" s="731"/>
      <c r="AN9" s="731"/>
      <c r="AO9" s="731"/>
      <c r="AP9" s="731"/>
      <c r="AQ9" s="731"/>
      <c r="AR9" s="731"/>
      <c r="AS9" s="731"/>
      <c r="AT9" s="731"/>
      <c r="AU9" s="731"/>
      <c r="AV9" s="731"/>
      <c r="AW9" s="731"/>
      <c r="AX9" s="731"/>
      <c r="AY9" s="731"/>
      <c r="AZ9" s="731"/>
      <c r="BA9" s="731"/>
      <c r="BB9" s="731"/>
      <c r="BC9" s="731"/>
      <c r="BD9" s="731"/>
      <c r="BE9" s="731"/>
      <c r="BF9" s="731"/>
      <c r="BG9" s="731"/>
      <c r="BH9" s="731"/>
      <c r="BI9" s="731"/>
      <c r="BJ9" s="731"/>
    </row>
    <row r="10" spans="1:62">
      <c r="A10" s="731"/>
      <c r="B10" s="731"/>
      <c r="C10" s="731"/>
      <c r="D10" s="731"/>
      <c r="E10" s="731"/>
      <c r="F10" s="731"/>
      <c r="G10" s="731"/>
      <c r="H10" s="731"/>
      <c r="I10" s="731"/>
      <c r="J10" s="731"/>
      <c r="K10" s="731"/>
      <c r="L10" s="731"/>
      <c r="M10" s="731"/>
      <c r="N10" s="731"/>
      <c r="O10" s="731"/>
      <c r="P10" s="731"/>
      <c r="Q10" s="731"/>
      <c r="R10" s="731"/>
      <c r="S10" s="731"/>
      <c r="T10" s="731"/>
      <c r="U10" s="731"/>
      <c r="V10" s="731"/>
      <c r="W10" s="731"/>
      <c r="X10" s="731"/>
      <c r="Y10" s="731"/>
      <c r="Z10" s="731"/>
      <c r="AA10" s="731"/>
      <c r="AB10" s="731"/>
      <c r="AC10" s="731"/>
      <c r="AD10" s="731"/>
      <c r="AE10" s="731"/>
      <c r="AF10" s="731"/>
      <c r="AG10" s="731"/>
      <c r="AH10" s="731"/>
      <c r="AI10" s="731"/>
      <c r="AJ10" s="731"/>
      <c r="AK10" s="731"/>
      <c r="AL10" s="731"/>
      <c r="AM10" s="731"/>
      <c r="AN10" s="731"/>
      <c r="AO10" s="731"/>
      <c r="AP10" s="731"/>
      <c r="AQ10" s="731"/>
      <c r="AR10" s="731"/>
      <c r="AS10" s="731"/>
      <c r="AT10" s="731"/>
      <c r="AU10" s="731"/>
      <c r="AV10" s="731"/>
      <c r="AW10" s="731"/>
      <c r="AX10" s="731"/>
      <c r="AY10" s="731"/>
      <c r="AZ10" s="731"/>
      <c r="BA10" s="731"/>
      <c r="BB10" s="731"/>
      <c r="BC10" s="731"/>
      <c r="BD10" s="731"/>
      <c r="BE10" s="731"/>
      <c r="BF10" s="731"/>
      <c r="BG10" s="731"/>
      <c r="BH10" s="731"/>
      <c r="BI10" s="731"/>
      <c r="BJ10" s="731"/>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777" t="s">
        <v>154</v>
      </c>
      <c r="B1" s="777" t="s">
        <v>155</v>
      </c>
      <c r="C1" s="777" t="s">
        <v>225</v>
      </c>
      <c r="D1" s="777" t="s">
        <v>1237</v>
      </c>
      <c r="E1" s="777" t="s">
        <v>227</v>
      </c>
      <c r="F1" s="777" t="s">
        <v>66</v>
      </c>
      <c r="G1" s="777" t="s">
        <v>2012</v>
      </c>
      <c r="H1" s="777" t="s">
        <v>2013</v>
      </c>
      <c r="I1" s="777" t="s">
        <v>2014</v>
      </c>
      <c r="J1" s="777" t="s">
        <v>2015</v>
      </c>
      <c r="K1" s="777" t="s">
        <v>2016</v>
      </c>
      <c r="L1" s="777" t="s">
        <v>2017</v>
      </c>
      <c r="M1" s="777" t="s">
        <v>2018</v>
      </c>
      <c r="N1" s="777" t="s">
        <v>2019</v>
      </c>
      <c r="O1" s="777" t="s">
        <v>2020</v>
      </c>
      <c r="P1" s="777" t="s">
        <v>2021</v>
      </c>
      <c r="Q1" s="777" t="s">
        <v>2022</v>
      </c>
      <c r="R1" s="777" t="s">
        <v>2023</v>
      </c>
      <c r="S1" s="777" t="s">
        <v>2024</v>
      </c>
      <c r="T1" s="777" t="s">
        <v>2025</v>
      </c>
      <c r="U1" s="777" t="s">
        <v>2026</v>
      </c>
      <c r="V1" s="777" t="s">
        <v>2027</v>
      </c>
      <c r="W1" s="777" t="s">
        <v>2028</v>
      </c>
      <c r="X1" s="777" t="s">
        <v>2029</v>
      </c>
      <c r="Y1" s="777" t="s">
        <v>2030</v>
      </c>
      <c r="Z1" s="777" t="s">
        <v>2031</v>
      </c>
      <c r="AA1" s="777" t="s">
        <v>2032</v>
      </c>
      <c r="AB1" s="777" t="s">
        <v>2033</v>
      </c>
      <c r="AC1" s="777" t="s">
        <v>2034</v>
      </c>
      <c r="AD1" s="777" t="s">
        <v>2035</v>
      </c>
      <c r="AE1" s="777" t="s">
        <v>2036</v>
      </c>
      <c r="AF1" s="777" t="s">
        <v>2037</v>
      </c>
      <c r="AG1" s="777" t="s">
        <v>2038</v>
      </c>
      <c r="AH1" s="777" t="s">
        <v>2039</v>
      </c>
      <c r="AI1" s="777" t="s">
        <v>2040</v>
      </c>
      <c r="AJ1" s="777" t="s">
        <v>2041</v>
      </c>
      <c r="AK1" s="777" t="s">
        <v>2042</v>
      </c>
      <c r="AL1" s="777" t="s">
        <v>2043</v>
      </c>
      <c r="AM1" s="777" t="s">
        <v>2044</v>
      </c>
      <c r="AN1" s="777" t="s">
        <v>2045</v>
      </c>
      <c r="AO1" s="777" t="s">
        <v>2046</v>
      </c>
      <c r="AP1" s="777" t="s">
        <v>2047</v>
      </c>
      <c r="AQ1" s="777" t="s">
        <v>2048</v>
      </c>
      <c r="AR1" s="777" t="s">
        <v>2049</v>
      </c>
      <c r="AS1" s="777" t="s">
        <v>2050</v>
      </c>
      <c r="AT1" s="777" t="s">
        <v>2051</v>
      </c>
      <c r="AU1" s="777" t="s">
        <v>2052</v>
      </c>
      <c r="AV1" s="777" t="s">
        <v>2053</v>
      </c>
      <c r="AW1" s="777" t="s">
        <v>2054</v>
      </c>
      <c r="AX1" s="777" t="s">
        <v>2055</v>
      </c>
      <c r="AY1" s="777" t="s">
        <v>2056</v>
      </c>
      <c r="AZ1" s="777" t="s">
        <v>2057</v>
      </c>
      <c r="BA1" s="777" t="s">
        <v>2058</v>
      </c>
      <c r="BB1" s="777" t="s">
        <v>2059</v>
      </c>
      <c r="BC1" s="777" t="s">
        <v>2060</v>
      </c>
      <c r="BD1" s="777" t="s">
        <v>2061</v>
      </c>
      <c r="BE1" s="777" t="s">
        <v>2062</v>
      </c>
      <c r="BF1" s="777" t="s">
        <v>2063</v>
      </c>
      <c r="BG1" s="777" t="s">
        <v>2064</v>
      </c>
      <c r="BH1" s="777" t="s">
        <v>273</v>
      </c>
      <c r="BI1" s="777" t="s">
        <v>274</v>
      </c>
      <c r="BJ1" s="777" t="s">
        <v>275</v>
      </c>
    </row>
    <row r="2" spans="1:62">
      <c r="A2" s="561"/>
      <c r="B2" s="561"/>
      <c r="C2" s="561"/>
      <c r="D2" s="561"/>
      <c r="E2" s="561"/>
      <c r="F2" s="561"/>
      <c r="G2" s="561"/>
      <c r="H2" s="561"/>
      <c r="I2" s="561"/>
      <c r="J2" s="778"/>
      <c r="K2" s="778"/>
      <c r="L2" s="561"/>
      <c r="M2" s="561"/>
      <c r="N2" s="561"/>
      <c r="O2" s="778"/>
      <c r="P2" s="778"/>
      <c r="Q2" s="561"/>
      <c r="R2" s="561"/>
      <c r="S2" s="561"/>
      <c r="T2" s="778"/>
      <c r="U2" s="778"/>
      <c r="V2" s="561"/>
      <c r="W2" s="561"/>
      <c r="X2" s="561"/>
      <c r="Y2" s="778"/>
      <c r="Z2" s="778"/>
      <c r="AA2" s="561"/>
      <c r="AB2" s="561"/>
      <c r="AC2" s="561"/>
      <c r="AD2" s="778"/>
      <c r="AE2" s="778"/>
      <c r="AF2" s="561"/>
      <c r="AG2" s="561"/>
      <c r="AH2" s="561"/>
      <c r="AI2" s="778"/>
      <c r="AJ2" s="778"/>
      <c r="AK2" s="561"/>
      <c r="AL2" s="561"/>
      <c r="AM2" s="561"/>
      <c r="AN2" s="778"/>
      <c r="AO2" s="778"/>
      <c r="AP2" s="561"/>
      <c r="AQ2" s="561"/>
      <c r="AR2" s="561"/>
      <c r="AS2" s="778"/>
      <c r="AT2" s="778"/>
      <c r="AU2" s="561"/>
      <c r="AV2" s="561"/>
      <c r="AW2" s="561"/>
      <c r="AX2" s="778"/>
      <c r="AY2" s="778"/>
      <c r="AZ2" s="561"/>
      <c r="BA2" s="561"/>
      <c r="BB2" s="561"/>
      <c r="BC2" s="778"/>
      <c r="BD2" s="778"/>
      <c r="BE2" s="561"/>
      <c r="BF2" s="561"/>
      <c r="BG2" s="561"/>
      <c r="BH2" s="561"/>
      <c r="BI2" s="561"/>
      <c r="BJ2" s="561"/>
    </row>
    <row r="3" spans="1:62">
      <c r="A3" s="561"/>
      <c r="B3" s="561"/>
      <c r="C3" s="561"/>
      <c r="D3" s="561"/>
      <c r="E3" s="561"/>
      <c r="F3" s="561"/>
      <c r="G3" s="561"/>
      <c r="H3" s="561"/>
      <c r="I3" s="561"/>
      <c r="J3" s="561"/>
      <c r="K3" s="561"/>
      <c r="L3" s="561"/>
      <c r="M3" s="561"/>
      <c r="N3" s="561"/>
      <c r="O3" s="561"/>
      <c r="P3" s="561"/>
      <c r="Q3" s="561"/>
      <c r="R3" s="561"/>
      <c r="S3" s="561"/>
      <c r="T3" s="561"/>
      <c r="U3" s="561"/>
      <c r="V3" s="561"/>
      <c r="W3" s="561"/>
      <c r="X3" s="561"/>
      <c r="Y3" s="561"/>
      <c r="Z3" s="561"/>
      <c r="AA3" s="561"/>
      <c r="AB3" s="561"/>
      <c r="AC3" s="561"/>
      <c r="AD3" s="561"/>
      <c r="AE3" s="561"/>
      <c r="AF3" s="561"/>
      <c r="AG3" s="561"/>
      <c r="AH3" s="561"/>
      <c r="AI3" s="561"/>
      <c r="AJ3" s="561"/>
      <c r="AK3" s="561"/>
      <c r="AL3" s="561"/>
      <c r="AM3" s="561"/>
      <c r="AN3" s="561"/>
      <c r="AO3" s="561"/>
      <c r="AP3" s="561"/>
      <c r="AQ3" s="561"/>
      <c r="AR3" s="561"/>
      <c r="AS3" s="561"/>
      <c r="AT3" s="561"/>
      <c r="AU3" s="561"/>
      <c r="AV3" s="561"/>
      <c r="AW3" s="561"/>
      <c r="AX3" s="561"/>
      <c r="AY3" s="561"/>
      <c r="AZ3" s="561"/>
      <c r="BA3" s="561"/>
      <c r="BB3" s="561"/>
      <c r="BC3" s="561"/>
      <c r="BD3" s="561"/>
      <c r="BE3" s="561"/>
      <c r="BF3" s="561"/>
      <c r="BG3" s="561"/>
      <c r="BH3" s="561"/>
      <c r="BI3" s="561"/>
      <c r="BJ3" s="561"/>
    </row>
    <row r="4" spans="1:62">
      <c r="A4" s="561"/>
      <c r="B4" s="561"/>
      <c r="C4" s="561"/>
      <c r="D4" s="561"/>
      <c r="E4" s="561"/>
      <c r="F4" s="561"/>
      <c r="G4" s="561"/>
      <c r="H4" s="561"/>
      <c r="I4" s="561"/>
      <c r="J4" s="561"/>
      <c r="K4" s="561"/>
      <c r="L4" s="561"/>
      <c r="M4" s="561"/>
      <c r="N4" s="561"/>
      <c r="O4" s="561"/>
      <c r="P4" s="561"/>
      <c r="Q4" s="561"/>
      <c r="R4" s="561"/>
      <c r="S4" s="561"/>
      <c r="T4" s="561"/>
      <c r="U4" s="561"/>
      <c r="V4" s="561"/>
      <c r="W4" s="561"/>
      <c r="X4" s="561"/>
      <c r="Y4" s="561"/>
      <c r="Z4" s="561"/>
      <c r="AA4" s="561"/>
      <c r="AB4" s="561"/>
      <c r="AC4" s="561"/>
      <c r="AD4" s="561"/>
      <c r="AE4" s="561"/>
      <c r="AF4" s="561"/>
      <c r="AG4" s="561"/>
      <c r="AH4" s="561"/>
      <c r="AI4" s="561"/>
      <c r="AJ4" s="561"/>
      <c r="AK4" s="561"/>
      <c r="AL4" s="561"/>
      <c r="AM4" s="561"/>
      <c r="AN4" s="561"/>
      <c r="AO4" s="561"/>
      <c r="AP4" s="561"/>
      <c r="AQ4" s="561"/>
      <c r="AR4" s="561"/>
      <c r="AS4" s="561"/>
      <c r="AT4" s="561"/>
      <c r="AU4" s="561"/>
      <c r="AV4" s="561"/>
      <c r="AW4" s="561"/>
      <c r="AX4" s="561"/>
      <c r="AY4" s="561"/>
      <c r="AZ4" s="561"/>
      <c r="BA4" s="561"/>
      <c r="BB4" s="561"/>
      <c r="BC4" s="561"/>
      <c r="BD4" s="561"/>
      <c r="BE4" s="561"/>
      <c r="BF4" s="561"/>
      <c r="BG4" s="561"/>
      <c r="BH4" s="561"/>
      <c r="BI4" s="561"/>
      <c r="BJ4" s="561"/>
    </row>
    <row r="5" spans="1:62">
      <c r="A5" s="561"/>
      <c r="B5" s="561"/>
      <c r="C5" s="561"/>
      <c r="D5" s="561"/>
      <c r="E5" s="561"/>
      <c r="F5" s="561"/>
      <c r="G5" s="561"/>
      <c r="H5" s="561"/>
      <c r="I5" s="561"/>
      <c r="J5" s="561"/>
      <c r="K5" s="561"/>
      <c r="L5" s="561"/>
      <c r="M5" s="561"/>
      <c r="N5" s="561"/>
      <c r="O5" s="561"/>
      <c r="P5" s="561"/>
      <c r="Q5" s="561"/>
      <c r="R5" s="561"/>
      <c r="S5" s="561"/>
      <c r="T5" s="561"/>
      <c r="U5" s="561"/>
      <c r="V5" s="561"/>
      <c r="W5" s="561"/>
      <c r="X5" s="561"/>
      <c r="Y5" s="561"/>
      <c r="Z5" s="561"/>
      <c r="AA5" s="561"/>
      <c r="AB5" s="561"/>
      <c r="AC5" s="561"/>
      <c r="AD5" s="561"/>
      <c r="AE5" s="561"/>
      <c r="AF5" s="561"/>
      <c r="AG5" s="561"/>
      <c r="AH5" s="561"/>
      <c r="AI5" s="561"/>
      <c r="AJ5" s="561"/>
      <c r="AK5" s="561"/>
      <c r="AL5" s="561"/>
      <c r="AM5" s="561"/>
      <c r="AN5" s="561"/>
      <c r="AO5" s="561"/>
      <c r="AP5" s="561"/>
      <c r="AQ5" s="561"/>
      <c r="AR5" s="561"/>
      <c r="AS5" s="561"/>
      <c r="AT5" s="561"/>
      <c r="AU5" s="561"/>
      <c r="AV5" s="561"/>
      <c r="AW5" s="561"/>
      <c r="AX5" s="561"/>
      <c r="AY5" s="561"/>
      <c r="AZ5" s="561"/>
      <c r="BA5" s="561"/>
      <c r="BB5" s="561"/>
      <c r="BC5" s="561"/>
      <c r="BD5" s="561"/>
      <c r="BE5" s="561"/>
      <c r="BF5" s="561"/>
      <c r="BG5" s="561"/>
      <c r="BH5" s="561"/>
      <c r="BI5" s="561"/>
      <c r="BJ5" s="561"/>
    </row>
    <row r="6" spans="1:62">
      <c r="A6" s="561"/>
      <c r="B6" s="561"/>
      <c r="C6" s="561"/>
      <c r="D6" s="561"/>
      <c r="E6" s="561"/>
      <c r="F6" s="561"/>
      <c r="G6" s="561"/>
      <c r="H6" s="561"/>
      <c r="I6" s="561"/>
      <c r="J6" s="561"/>
      <c r="K6" s="561"/>
      <c r="L6" s="561"/>
      <c r="M6" s="561"/>
      <c r="N6" s="561"/>
      <c r="O6" s="561"/>
      <c r="P6" s="561"/>
      <c r="Q6" s="561"/>
      <c r="R6" s="561"/>
      <c r="S6" s="561"/>
      <c r="T6" s="561"/>
      <c r="U6" s="561"/>
      <c r="V6" s="561"/>
      <c r="W6" s="561"/>
      <c r="X6" s="561"/>
      <c r="Y6" s="561"/>
      <c r="Z6" s="561"/>
      <c r="AA6" s="561"/>
      <c r="AB6" s="561"/>
      <c r="AC6" s="561"/>
      <c r="AD6" s="561"/>
      <c r="AE6" s="561"/>
      <c r="AF6" s="561"/>
      <c r="AG6" s="561"/>
      <c r="AH6" s="561"/>
      <c r="AI6" s="561"/>
      <c r="AJ6" s="561"/>
      <c r="AK6" s="561"/>
      <c r="AL6" s="561"/>
      <c r="AM6" s="561"/>
      <c r="AN6" s="561"/>
      <c r="AO6" s="561"/>
      <c r="AP6" s="561"/>
      <c r="AQ6" s="561"/>
      <c r="AR6" s="561"/>
      <c r="AS6" s="561"/>
      <c r="AT6" s="561"/>
      <c r="AU6" s="561"/>
      <c r="AV6" s="561"/>
      <c r="AW6" s="561"/>
      <c r="AX6" s="561"/>
      <c r="AY6" s="561"/>
      <c r="AZ6" s="561"/>
      <c r="BA6" s="561"/>
      <c r="BB6" s="561"/>
      <c r="BC6" s="561"/>
      <c r="BD6" s="561"/>
      <c r="BE6" s="561"/>
      <c r="BF6" s="561"/>
      <c r="BG6" s="561"/>
      <c r="BH6" s="561"/>
      <c r="BI6" s="561"/>
      <c r="BJ6" s="561"/>
    </row>
    <row r="7" spans="1:62">
      <c r="A7" s="561"/>
      <c r="B7" s="561"/>
      <c r="C7" s="561"/>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row>
    <row r="8" spans="1:62">
      <c r="A8" s="561"/>
      <c r="B8" s="561"/>
      <c r="C8" s="561"/>
      <c r="D8" s="561"/>
      <c r="E8" s="561"/>
      <c r="F8" s="561"/>
      <c r="G8" s="561"/>
      <c r="H8" s="561"/>
      <c r="I8" s="561"/>
      <c r="J8" s="561"/>
      <c r="K8" s="561"/>
      <c r="L8" s="561"/>
      <c r="M8" s="561"/>
      <c r="N8" s="561"/>
      <c r="O8" s="561"/>
      <c r="P8" s="561"/>
      <c r="Q8" s="561"/>
      <c r="R8" s="561"/>
      <c r="S8" s="561"/>
      <c r="T8" s="561"/>
      <c r="U8" s="561"/>
      <c r="V8" s="561"/>
      <c r="W8" s="561"/>
      <c r="X8" s="561"/>
      <c r="Y8" s="561"/>
      <c r="Z8" s="561"/>
      <c r="AA8" s="561"/>
      <c r="AB8" s="561"/>
      <c r="AC8" s="561"/>
      <c r="AD8" s="561"/>
      <c r="AE8" s="561"/>
      <c r="AF8" s="561"/>
      <c r="AG8" s="561"/>
      <c r="AH8" s="561"/>
      <c r="AI8" s="561"/>
      <c r="AJ8" s="561"/>
      <c r="AK8" s="561"/>
      <c r="AL8" s="561"/>
      <c r="AM8" s="561"/>
      <c r="AN8" s="561"/>
      <c r="AO8" s="561"/>
      <c r="AP8" s="561"/>
      <c r="AQ8" s="561"/>
      <c r="AR8" s="561"/>
      <c r="AS8" s="561"/>
      <c r="AT8" s="561"/>
      <c r="AU8" s="561"/>
      <c r="AV8" s="561"/>
      <c r="AW8" s="561"/>
      <c r="AX8" s="561"/>
      <c r="AY8" s="561"/>
      <c r="AZ8" s="561"/>
      <c r="BA8" s="561"/>
      <c r="BB8" s="561"/>
      <c r="BC8" s="561"/>
      <c r="BD8" s="561"/>
      <c r="BE8" s="561"/>
      <c r="BF8" s="561"/>
      <c r="BG8" s="561"/>
      <c r="BH8" s="561"/>
      <c r="BI8" s="561"/>
      <c r="BJ8" s="561"/>
    </row>
    <row r="9" spans="1:62">
      <c r="A9" s="561"/>
      <c r="B9" s="561"/>
      <c r="C9" s="561"/>
      <c r="D9" s="561"/>
      <c r="E9" s="561"/>
      <c r="F9" s="561"/>
      <c r="G9" s="561"/>
      <c r="H9" s="561"/>
      <c r="I9" s="561"/>
      <c r="J9" s="561"/>
      <c r="K9" s="561"/>
      <c r="L9" s="561"/>
      <c r="M9" s="561"/>
      <c r="N9" s="561"/>
      <c r="O9" s="561"/>
      <c r="P9" s="561"/>
      <c r="Q9" s="561"/>
      <c r="R9" s="561"/>
      <c r="S9" s="561"/>
      <c r="T9" s="561"/>
      <c r="U9" s="561"/>
      <c r="V9" s="561"/>
      <c r="W9" s="561"/>
      <c r="X9" s="561"/>
      <c r="Y9" s="561"/>
      <c r="Z9" s="561"/>
      <c r="AA9" s="561"/>
      <c r="AB9" s="561"/>
      <c r="AC9" s="561"/>
      <c r="AD9" s="561"/>
      <c r="AE9" s="561"/>
      <c r="AF9" s="561"/>
      <c r="AG9" s="561"/>
      <c r="AH9" s="561"/>
      <c r="AI9" s="561"/>
      <c r="AJ9" s="561"/>
      <c r="AK9" s="561"/>
      <c r="AL9" s="561"/>
      <c r="AM9" s="561"/>
      <c r="AN9" s="561"/>
      <c r="AO9" s="561"/>
      <c r="AP9" s="561"/>
      <c r="AQ9" s="561"/>
      <c r="AR9" s="561"/>
      <c r="AS9" s="561"/>
      <c r="AT9" s="561"/>
      <c r="AU9" s="561"/>
      <c r="AV9" s="561"/>
      <c r="AW9" s="561"/>
      <c r="AX9" s="561"/>
      <c r="AY9" s="561"/>
      <c r="AZ9" s="561"/>
      <c r="BA9" s="561"/>
      <c r="BB9" s="561"/>
      <c r="BC9" s="561"/>
      <c r="BD9" s="561"/>
      <c r="BE9" s="561"/>
      <c r="BF9" s="561"/>
      <c r="BG9" s="561"/>
      <c r="BH9" s="561"/>
      <c r="BI9" s="561"/>
      <c r="BJ9" s="561"/>
    </row>
    <row r="10" spans="1:62">
      <c r="A10" s="561"/>
      <c r="B10" s="561"/>
      <c r="C10" s="561"/>
      <c r="D10" s="561"/>
      <c r="E10" s="561"/>
      <c r="F10" s="561"/>
      <c r="G10" s="561"/>
      <c r="H10" s="561"/>
      <c r="I10" s="561"/>
      <c r="J10" s="561"/>
      <c r="K10" s="561"/>
      <c r="L10" s="561"/>
      <c r="M10" s="561"/>
      <c r="N10" s="561"/>
      <c r="O10" s="561"/>
      <c r="P10" s="561"/>
      <c r="Q10" s="561"/>
      <c r="R10" s="561"/>
      <c r="S10" s="561"/>
      <c r="T10" s="561"/>
      <c r="U10" s="561"/>
      <c r="V10" s="561"/>
      <c r="W10" s="561"/>
      <c r="X10" s="561"/>
      <c r="Y10" s="561"/>
      <c r="Z10" s="561"/>
      <c r="AA10" s="561"/>
      <c r="AB10" s="561"/>
      <c r="AC10" s="561"/>
      <c r="AD10" s="561"/>
      <c r="AE10" s="561"/>
      <c r="AF10" s="561"/>
      <c r="AG10" s="561"/>
      <c r="AH10" s="561"/>
      <c r="AI10" s="561"/>
      <c r="AJ10" s="561"/>
      <c r="AK10" s="561"/>
      <c r="AL10" s="561"/>
      <c r="AM10" s="561"/>
      <c r="AN10" s="561"/>
      <c r="AO10" s="561"/>
      <c r="AP10" s="561"/>
      <c r="AQ10" s="561"/>
      <c r="AR10" s="561"/>
      <c r="AS10" s="561"/>
      <c r="AT10" s="561"/>
      <c r="AU10" s="561"/>
      <c r="AV10" s="561"/>
      <c r="AW10" s="561"/>
      <c r="AX10" s="561"/>
      <c r="AY10" s="561"/>
      <c r="AZ10" s="561"/>
      <c r="BA10" s="561"/>
      <c r="BB10" s="561"/>
      <c r="BC10" s="561"/>
      <c r="BD10" s="561"/>
      <c r="BE10" s="561"/>
      <c r="BF10" s="561"/>
      <c r="BG10" s="561"/>
      <c r="BH10" s="561"/>
      <c r="BI10" s="561"/>
      <c r="BJ10" s="561"/>
    </row>
    <row r="11" spans="1:62">
      <c r="A11" s="561"/>
      <c r="B11" s="561"/>
      <c r="C11" s="561"/>
      <c r="D11" s="561"/>
      <c r="E11" s="561"/>
      <c r="F11" s="561"/>
      <c r="G11" s="561"/>
      <c r="H11" s="561"/>
      <c r="I11" s="561"/>
      <c r="J11" s="561"/>
      <c r="K11" s="561"/>
      <c r="L11" s="561"/>
      <c r="M11" s="561"/>
      <c r="N11" s="561"/>
      <c r="O11" s="561"/>
      <c r="P11" s="561"/>
      <c r="Q11" s="561"/>
      <c r="R11" s="561"/>
      <c r="S11" s="561"/>
      <c r="T11" s="561"/>
      <c r="U11" s="561"/>
      <c r="V11" s="561"/>
      <c r="W11" s="561"/>
      <c r="X11" s="561"/>
      <c r="Y11" s="561"/>
      <c r="Z11" s="561"/>
      <c r="AA11" s="561"/>
      <c r="AB11" s="561"/>
      <c r="AC11" s="561"/>
      <c r="AD11" s="561"/>
      <c r="AE11" s="561"/>
      <c r="AF11" s="561"/>
      <c r="AG11" s="561"/>
      <c r="AH11" s="561"/>
      <c r="AI11" s="561"/>
      <c r="AJ11" s="561"/>
      <c r="AK11" s="561"/>
      <c r="AL11" s="561"/>
      <c r="AM11" s="561"/>
      <c r="AN11" s="561"/>
      <c r="AO11" s="561"/>
      <c r="AP11" s="561"/>
      <c r="AQ11" s="561"/>
      <c r="AR11" s="561"/>
      <c r="AS11" s="561"/>
      <c r="AT11" s="561"/>
      <c r="AU11" s="561"/>
      <c r="AV11" s="561"/>
      <c r="AW11" s="561"/>
      <c r="AX11" s="561"/>
      <c r="AY11" s="561"/>
      <c r="AZ11" s="561"/>
      <c r="BA11" s="561"/>
      <c r="BB11" s="561"/>
      <c r="BC11" s="561"/>
      <c r="BD11" s="561"/>
      <c r="BE11" s="561"/>
      <c r="BF11" s="561"/>
      <c r="BG11" s="561"/>
      <c r="BH11" s="561"/>
      <c r="BI11" s="561"/>
      <c r="BJ11" s="561"/>
    </row>
    <row r="12" spans="1:62">
      <c r="A12" s="561"/>
      <c r="B12" s="561"/>
      <c r="C12" s="561"/>
      <c r="D12" s="561"/>
      <c r="E12" s="561"/>
      <c r="F12" s="561"/>
      <c r="G12" s="561"/>
      <c r="H12" s="561"/>
      <c r="I12" s="561"/>
      <c r="J12" s="561"/>
      <c r="K12" s="561"/>
      <c r="L12" s="561"/>
      <c r="M12" s="561"/>
      <c r="N12" s="561"/>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c r="AR12" s="561"/>
      <c r="AS12" s="561"/>
      <c r="AT12" s="561"/>
      <c r="AU12" s="561"/>
      <c r="AV12" s="561"/>
      <c r="AW12" s="561"/>
      <c r="AX12" s="561"/>
      <c r="AY12" s="561"/>
      <c r="AZ12" s="561"/>
      <c r="BA12" s="561"/>
      <c r="BB12" s="561"/>
      <c r="BC12" s="561"/>
      <c r="BD12" s="561"/>
      <c r="BE12" s="561"/>
      <c r="BF12" s="561"/>
      <c r="BG12" s="561"/>
      <c r="BH12" s="561"/>
      <c r="BI12" s="561"/>
      <c r="BJ12" s="561"/>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705" t="s">
        <v>154</v>
      </c>
      <c r="B1" s="705" t="s">
        <v>155</v>
      </c>
      <c r="C1" s="705" t="s">
        <v>225</v>
      </c>
      <c r="D1" s="705" t="s">
        <v>1237</v>
      </c>
      <c r="E1" s="705" t="s">
        <v>227</v>
      </c>
      <c r="F1" s="705" t="s">
        <v>66</v>
      </c>
      <c r="G1" s="705" t="s">
        <v>1829</v>
      </c>
      <c r="H1" s="705" t="s">
        <v>1830</v>
      </c>
      <c r="I1" s="705" t="s">
        <v>1831</v>
      </c>
      <c r="J1" s="705" t="s">
        <v>1832</v>
      </c>
      <c r="K1" s="705" t="s">
        <v>1833</v>
      </c>
      <c r="L1" s="705" t="s">
        <v>1834</v>
      </c>
      <c r="M1" s="705" t="s">
        <v>1835</v>
      </c>
      <c r="N1" s="705" t="s">
        <v>1836</v>
      </c>
      <c r="O1" s="705" t="s">
        <v>1837</v>
      </c>
      <c r="P1" s="705" t="s">
        <v>1838</v>
      </c>
      <c r="Q1" s="705" t="s">
        <v>1839</v>
      </c>
      <c r="R1" s="705" t="s">
        <v>1840</v>
      </c>
      <c r="S1" s="705" t="s">
        <v>1841</v>
      </c>
      <c r="T1" s="705" t="s">
        <v>1842</v>
      </c>
      <c r="U1" s="705" t="s">
        <v>1843</v>
      </c>
      <c r="V1" s="705" t="s">
        <v>1844</v>
      </c>
      <c r="W1" s="705" t="s">
        <v>1845</v>
      </c>
      <c r="X1" s="705" t="s">
        <v>1846</v>
      </c>
      <c r="Y1" s="705" t="s">
        <v>1847</v>
      </c>
      <c r="Z1" s="705" t="s">
        <v>1848</v>
      </c>
      <c r="AA1" s="705" t="s">
        <v>1849</v>
      </c>
      <c r="AB1" s="705" t="s">
        <v>1850</v>
      </c>
      <c r="AC1" s="705" t="s">
        <v>1851</v>
      </c>
      <c r="AD1" s="705" t="s">
        <v>1852</v>
      </c>
      <c r="AE1" s="705" t="s">
        <v>1853</v>
      </c>
      <c r="AF1" s="705" t="s">
        <v>1854</v>
      </c>
      <c r="AG1" s="705" t="s">
        <v>1855</v>
      </c>
      <c r="AH1" s="705" t="s">
        <v>1856</v>
      </c>
      <c r="AI1" s="705" t="s">
        <v>1857</v>
      </c>
      <c r="AJ1" s="705" t="s">
        <v>1858</v>
      </c>
      <c r="AK1" s="705" t="s">
        <v>1859</v>
      </c>
      <c r="AL1" s="705" t="s">
        <v>1860</v>
      </c>
      <c r="AM1" s="705" t="s">
        <v>1861</v>
      </c>
      <c r="AN1" s="705" t="s">
        <v>1862</v>
      </c>
      <c r="AO1" s="705" t="s">
        <v>1863</v>
      </c>
      <c r="AP1" s="705" t="s">
        <v>1864</v>
      </c>
      <c r="AQ1" s="705" t="s">
        <v>1865</v>
      </c>
      <c r="AR1" s="705" t="s">
        <v>1866</v>
      </c>
      <c r="AS1" s="705" t="s">
        <v>1867</v>
      </c>
      <c r="AT1" s="705" t="s">
        <v>1868</v>
      </c>
      <c r="AU1" s="705" t="s">
        <v>1869</v>
      </c>
      <c r="AV1" s="705" t="s">
        <v>1870</v>
      </c>
      <c r="AW1" s="705" t="s">
        <v>1871</v>
      </c>
      <c r="AX1" s="705" t="s">
        <v>1872</v>
      </c>
      <c r="AY1" s="705" t="s">
        <v>1873</v>
      </c>
      <c r="AZ1" s="705" t="s">
        <v>1874</v>
      </c>
      <c r="BA1" s="705" t="s">
        <v>1875</v>
      </c>
      <c r="BB1" s="705" t="s">
        <v>1876</v>
      </c>
      <c r="BC1" s="705" t="s">
        <v>1877</v>
      </c>
      <c r="BD1" s="705" t="s">
        <v>1878</v>
      </c>
      <c r="BE1" s="705" t="s">
        <v>1879</v>
      </c>
      <c r="BF1" s="705" t="s">
        <v>1880</v>
      </c>
      <c r="BG1" s="705" t="s">
        <v>1881</v>
      </c>
      <c r="BH1" s="705" t="s">
        <v>273</v>
      </c>
      <c r="BI1" s="705" t="s">
        <v>274</v>
      </c>
      <c r="BJ1" s="705" t="s">
        <v>275</v>
      </c>
    </row>
    <row r="50" spans="1:62" s="519" customFormat="1">
      <c r="A50" s="623">
        <f>A2</f>
        <v>0</v>
      </c>
      <c r="B50" s="623" t="s">
        <v>1757</v>
      </c>
      <c r="C50" s="623" t="s">
        <v>1757</v>
      </c>
      <c r="D50" s="623" t="s">
        <v>1757</v>
      </c>
      <c r="E50" s="623">
        <v>11111</v>
      </c>
      <c r="F50" s="623" t="s">
        <v>67</v>
      </c>
      <c r="G50" s="623">
        <f t="shared" ref="G50:AL50" si="0">SUM(G2:G49)</f>
        <v>0</v>
      </c>
      <c r="H50" s="623">
        <f t="shared" si="0"/>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ref="AM50:BG50" si="1">SUM(AM2:AM49)</f>
        <v>0</v>
      </c>
      <c r="AN50" s="623">
        <f t="shared" si="1"/>
        <v>0</v>
      </c>
      <c r="AO50" s="623">
        <f t="shared" si="1"/>
        <v>0</v>
      </c>
      <c r="AP50" s="623">
        <f t="shared" si="1"/>
        <v>0</v>
      </c>
      <c r="AQ50" s="623">
        <f t="shared" si="1"/>
        <v>0</v>
      </c>
      <c r="AR50" s="623">
        <f t="shared" si="1"/>
        <v>0</v>
      </c>
      <c r="AS50" s="623">
        <f t="shared" si="1"/>
        <v>0</v>
      </c>
      <c r="AT50" s="623">
        <f t="shared" si="1"/>
        <v>0</v>
      </c>
      <c r="AU50" s="623">
        <f t="shared" si="1"/>
        <v>0</v>
      </c>
      <c r="AV50" s="623">
        <f t="shared" si="1"/>
        <v>0</v>
      </c>
      <c r="AW50" s="623">
        <f t="shared" si="1"/>
        <v>0</v>
      </c>
      <c r="AX50" s="623">
        <f t="shared" si="1"/>
        <v>0</v>
      </c>
      <c r="AY50" s="623">
        <f t="shared" si="1"/>
        <v>0</v>
      </c>
      <c r="AZ50" s="623">
        <f t="shared" si="1"/>
        <v>0</v>
      </c>
      <c r="BA50" s="623">
        <f t="shared" si="1"/>
        <v>0</v>
      </c>
      <c r="BB50" s="623">
        <f t="shared" si="1"/>
        <v>0</v>
      </c>
      <c r="BC50" s="623">
        <f t="shared" si="1"/>
        <v>0</v>
      </c>
      <c r="BD50" s="623">
        <f t="shared" si="1"/>
        <v>0</v>
      </c>
      <c r="BE50" s="623">
        <f t="shared" si="1"/>
        <v>0</v>
      </c>
      <c r="BF50" s="623">
        <f t="shared" si="1"/>
        <v>0</v>
      </c>
      <c r="BG50" s="623">
        <f t="shared" si="1"/>
        <v>0</v>
      </c>
      <c r="BH50" s="623">
        <v>1</v>
      </c>
      <c r="BI50" s="623">
        <v>1</v>
      </c>
      <c r="BJ50" s="623">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706" t="s">
        <v>154</v>
      </c>
      <c r="B1" s="706" t="s">
        <v>155</v>
      </c>
      <c r="C1" s="706" t="s">
        <v>225</v>
      </c>
      <c r="D1" s="706" t="s">
        <v>1237</v>
      </c>
      <c r="E1" s="706" t="s">
        <v>227</v>
      </c>
      <c r="F1" s="706" t="s">
        <v>66</v>
      </c>
      <c r="G1" s="706" t="s">
        <v>1882</v>
      </c>
      <c r="H1" s="706" t="s">
        <v>1883</v>
      </c>
      <c r="I1" s="706" t="s">
        <v>1884</v>
      </c>
      <c r="J1" s="706" t="s">
        <v>1885</v>
      </c>
      <c r="K1" s="706" t="s">
        <v>1886</v>
      </c>
      <c r="L1" s="706" t="s">
        <v>1887</v>
      </c>
      <c r="M1" s="706" t="s">
        <v>1888</v>
      </c>
      <c r="N1" s="706" t="s">
        <v>1889</v>
      </c>
      <c r="O1" s="706" t="s">
        <v>1890</v>
      </c>
      <c r="P1" s="706" t="s">
        <v>1891</v>
      </c>
      <c r="Q1" s="706" t="s">
        <v>1892</v>
      </c>
      <c r="R1" s="706" t="s">
        <v>1893</v>
      </c>
      <c r="S1" s="706" t="s">
        <v>1894</v>
      </c>
      <c r="T1" s="706" t="s">
        <v>1895</v>
      </c>
      <c r="U1" s="706" t="s">
        <v>1896</v>
      </c>
      <c r="V1" s="706" t="s">
        <v>1897</v>
      </c>
      <c r="W1" s="706" t="s">
        <v>1898</v>
      </c>
      <c r="X1" s="706" t="s">
        <v>1899</v>
      </c>
      <c r="Y1" s="706" t="s">
        <v>1900</v>
      </c>
      <c r="Z1" s="706" t="s">
        <v>1901</v>
      </c>
      <c r="AA1" s="706" t="s">
        <v>1902</v>
      </c>
      <c r="AB1" s="706" t="s">
        <v>1903</v>
      </c>
      <c r="AC1" s="706" t="s">
        <v>1904</v>
      </c>
      <c r="AD1" s="706" t="s">
        <v>1905</v>
      </c>
      <c r="AE1" s="706" t="s">
        <v>1906</v>
      </c>
      <c r="AF1" s="706" t="s">
        <v>1907</v>
      </c>
      <c r="AG1" s="706" t="s">
        <v>1908</v>
      </c>
      <c r="AH1" s="706" t="s">
        <v>1909</v>
      </c>
      <c r="AI1" s="706" t="s">
        <v>1910</v>
      </c>
      <c r="AJ1" s="706" t="s">
        <v>1911</v>
      </c>
      <c r="AK1" s="706" t="s">
        <v>1912</v>
      </c>
      <c r="AL1" s="706" t="s">
        <v>1913</v>
      </c>
      <c r="AM1" s="706" t="s">
        <v>1914</v>
      </c>
      <c r="AN1" s="706" t="s">
        <v>1915</v>
      </c>
      <c r="AO1" s="706" t="s">
        <v>1916</v>
      </c>
      <c r="AP1" s="706" t="s">
        <v>1917</v>
      </c>
      <c r="AQ1" s="706" t="s">
        <v>1918</v>
      </c>
      <c r="AR1" s="706" t="s">
        <v>1919</v>
      </c>
      <c r="AS1" s="706" t="s">
        <v>1920</v>
      </c>
      <c r="AT1" s="706" t="s">
        <v>1921</v>
      </c>
      <c r="AU1" s="706" t="s">
        <v>1922</v>
      </c>
      <c r="AV1" s="706" t="s">
        <v>1923</v>
      </c>
      <c r="AW1" s="706" t="s">
        <v>1924</v>
      </c>
      <c r="AX1" s="706" t="s">
        <v>1925</v>
      </c>
      <c r="AY1" s="706" t="s">
        <v>1926</v>
      </c>
      <c r="AZ1" s="706" t="s">
        <v>1927</v>
      </c>
      <c r="BA1" s="706" t="s">
        <v>1928</v>
      </c>
      <c r="BB1" s="706" t="s">
        <v>1929</v>
      </c>
      <c r="BC1" s="706" t="s">
        <v>1930</v>
      </c>
      <c r="BD1" s="706" t="s">
        <v>1931</v>
      </c>
      <c r="BE1" s="706" t="s">
        <v>1932</v>
      </c>
      <c r="BF1" s="706" t="s">
        <v>1933</v>
      </c>
      <c r="BG1" s="706" t="s">
        <v>1934</v>
      </c>
      <c r="BH1" s="706" t="s">
        <v>273</v>
      </c>
      <c r="BI1" s="706" t="s">
        <v>274</v>
      </c>
      <c r="BJ1" s="706" t="s">
        <v>275</v>
      </c>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707" bestFit="1" customWidth="1"/>
    <col min="2" max="2" width="7.85546875" style="707" bestFit="1" customWidth="1"/>
    <col min="3" max="3" width="12.28515625" style="707" bestFit="1" customWidth="1"/>
    <col min="4" max="4" width="10.5703125" style="707" bestFit="1" customWidth="1"/>
    <col min="5" max="5" width="8.140625" style="707" bestFit="1" customWidth="1"/>
    <col min="6" max="7" width="8.28515625" style="707" bestFit="1" customWidth="1"/>
    <col min="8" max="10" width="7.85546875" style="707" bestFit="1" customWidth="1"/>
    <col min="11" max="18" width="8.140625" style="707" bestFit="1" customWidth="1"/>
    <col min="19" max="19" width="7.85546875" style="707" bestFit="1" customWidth="1"/>
    <col min="20" max="20" width="8.42578125" style="707" bestFit="1" customWidth="1"/>
    <col min="21" max="23" width="7.85546875" style="707" bestFit="1" customWidth="1"/>
    <col min="24" max="31" width="8.5703125" style="707" bestFit="1" customWidth="1"/>
    <col min="32" max="32" width="7.85546875" style="707" bestFit="1" customWidth="1"/>
    <col min="33" max="33" width="8.28515625" style="707" bestFit="1" customWidth="1"/>
    <col min="34" max="45" width="8.140625" style="707" bestFit="1" customWidth="1"/>
    <col min="46" max="46" width="8.42578125" style="707" bestFit="1" customWidth="1"/>
    <col min="47" max="57" width="8.140625" style="707" bestFit="1" customWidth="1"/>
    <col min="58" max="58" width="8.5703125" style="707" bestFit="1" customWidth="1"/>
    <col min="59" max="64" width="9" style="707" bestFit="1" customWidth="1"/>
    <col min="65" max="65" width="8.28515625" style="707" bestFit="1" customWidth="1"/>
    <col min="66" max="68" width="8.85546875" style="707" bestFit="1" customWidth="1"/>
    <col min="69" max="76" width="7.140625" style="707" bestFit="1" customWidth="1"/>
    <col min="77" max="77" width="7.5703125" style="707" bestFit="1" customWidth="1"/>
    <col min="78" max="78" width="8.42578125" style="707" bestFit="1" customWidth="1"/>
    <col min="79" max="79" width="7" style="707" bestFit="1" customWidth="1"/>
    <col min="80" max="89" width="7.140625" style="707" bestFit="1" customWidth="1"/>
    <col min="90" max="90" width="7.5703125" style="707" bestFit="1" customWidth="1"/>
    <col min="91" max="91" width="8.28515625" style="707" bestFit="1" customWidth="1"/>
    <col min="92" max="92" width="8.85546875" style="707" bestFit="1" customWidth="1"/>
    <col min="93" max="94" width="9" style="707" bestFit="1" customWidth="1"/>
    <col min="95" max="102" width="7.140625" style="707" bestFit="1" customWidth="1"/>
    <col min="103" max="103" width="7.85546875" style="707" bestFit="1" customWidth="1"/>
    <col min="104" max="104" width="8.42578125" style="707" bestFit="1" customWidth="1"/>
    <col min="105" max="115" width="7.140625" style="707" bestFit="1" customWidth="1"/>
    <col min="116" max="116" width="7.85546875" style="707" bestFit="1" customWidth="1"/>
    <col min="117" max="117" width="8.28515625" style="707" bestFit="1" customWidth="1"/>
    <col min="118" max="128" width="7.42578125" style="707" bestFit="1" customWidth="1"/>
    <col min="129" max="129" width="8" style="707" bestFit="1" customWidth="1"/>
    <col min="130" max="130" width="8.42578125" style="707" bestFit="1" customWidth="1"/>
    <col min="131" max="141" width="7.42578125" style="707" bestFit="1" customWidth="1"/>
    <col min="142" max="142" width="8" style="707" bestFit="1" customWidth="1"/>
    <col min="143" max="145" width="7.85546875" style="707" bestFit="1" customWidth="1"/>
    <col min="146" max="16384" width="9.140625" style="707"/>
  </cols>
  <sheetData>
    <row r="1" spans="1:151" ht="85.5">
      <c r="A1" s="704" t="s">
        <v>154</v>
      </c>
      <c r="B1" s="704" t="s">
        <v>155</v>
      </c>
      <c r="C1" s="704" t="s">
        <v>225</v>
      </c>
      <c r="D1" s="704" t="s">
        <v>1237</v>
      </c>
      <c r="E1" s="704" t="s">
        <v>227</v>
      </c>
      <c r="F1" s="704" t="s">
        <v>66</v>
      </c>
      <c r="G1" s="704" t="s">
        <v>510</v>
      </c>
      <c r="H1" s="704" t="s">
        <v>511</v>
      </c>
      <c r="I1" s="704" t="s">
        <v>512</v>
      </c>
      <c r="J1" s="704" t="s">
        <v>513</v>
      </c>
      <c r="K1" s="704" t="s">
        <v>514</v>
      </c>
      <c r="L1" s="704" t="s">
        <v>515</v>
      </c>
      <c r="M1" s="704" t="s">
        <v>516</v>
      </c>
      <c r="N1" s="704" t="s">
        <v>517</v>
      </c>
      <c r="O1" s="704" t="s">
        <v>518</v>
      </c>
      <c r="P1" s="704" t="s">
        <v>519</v>
      </c>
      <c r="Q1" s="704" t="s">
        <v>520</v>
      </c>
      <c r="R1" s="704" t="s">
        <v>521</v>
      </c>
      <c r="S1" s="704" t="s">
        <v>522</v>
      </c>
      <c r="T1" s="704" t="s">
        <v>523</v>
      </c>
      <c r="U1" s="704" t="s">
        <v>524</v>
      </c>
      <c r="V1" s="704" t="s">
        <v>525</v>
      </c>
      <c r="W1" s="704" t="s">
        <v>526</v>
      </c>
      <c r="X1" s="704" t="s">
        <v>527</v>
      </c>
      <c r="Y1" s="704" t="s">
        <v>528</v>
      </c>
      <c r="Z1" s="704" t="s">
        <v>529</v>
      </c>
      <c r="AA1" s="704" t="s">
        <v>530</v>
      </c>
      <c r="AB1" s="704" t="s">
        <v>531</v>
      </c>
      <c r="AC1" s="704" t="s">
        <v>532</v>
      </c>
      <c r="AD1" s="704" t="s">
        <v>533</v>
      </c>
      <c r="AE1" s="704" t="s">
        <v>534</v>
      </c>
      <c r="AF1" s="704" t="s">
        <v>535</v>
      </c>
      <c r="AG1" s="704" t="s">
        <v>536</v>
      </c>
      <c r="AH1" s="704" t="s">
        <v>537</v>
      </c>
      <c r="AI1" s="704" t="s">
        <v>538</v>
      </c>
      <c r="AJ1" s="704" t="s">
        <v>539</v>
      </c>
      <c r="AK1" s="704" t="s">
        <v>540</v>
      </c>
      <c r="AL1" s="704" t="s">
        <v>541</v>
      </c>
      <c r="AM1" s="704" t="s">
        <v>542</v>
      </c>
      <c r="AN1" s="704" t="s">
        <v>543</v>
      </c>
      <c r="AO1" s="704" t="s">
        <v>544</v>
      </c>
      <c r="AP1" s="704" t="s">
        <v>545</v>
      </c>
      <c r="AQ1" s="704" t="s">
        <v>546</v>
      </c>
      <c r="AR1" s="704" t="s">
        <v>547</v>
      </c>
      <c r="AS1" s="704" t="s">
        <v>548</v>
      </c>
      <c r="AT1" s="704" t="s">
        <v>549</v>
      </c>
      <c r="AU1" s="704" t="s">
        <v>550</v>
      </c>
      <c r="AV1" s="704" t="s">
        <v>551</v>
      </c>
      <c r="AW1" s="704" t="s">
        <v>552</v>
      </c>
      <c r="AX1" s="704" t="s">
        <v>553</v>
      </c>
      <c r="AY1" s="704" t="s">
        <v>554</v>
      </c>
      <c r="AZ1" s="704" t="s">
        <v>555</v>
      </c>
      <c r="BA1" s="704" t="s">
        <v>556</v>
      </c>
      <c r="BB1" s="704" t="s">
        <v>557</v>
      </c>
      <c r="BC1" s="704" t="s">
        <v>558</v>
      </c>
      <c r="BD1" s="704" t="s">
        <v>559</v>
      </c>
      <c r="BE1" s="704" t="s">
        <v>560</v>
      </c>
      <c r="BF1" s="704" t="s">
        <v>561</v>
      </c>
      <c r="BG1" s="704" t="s">
        <v>562</v>
      </c>
      <c r="BH1" s="704" t="s">
        <v>563</v>
      </c>
      <c r="BI1" s="704" t="s">
        <v>564</v>
      </c>
      <c r="BJ1" s="704" t="s">
        <v>565</v>
      </c>
      <c r="BK1" s="704" t="s">
        <v>566</v>
      </c>
      <c r="BL1" s="704" t="s">
        <v>567</v>
      </c>
      <c r="BM1" s="704" t="s">
        <v>568</v>
      </c>
      <c r="BN1" s="704" t="s">
        <v>569</v>
      </c>
      <c r="BO1" s="704" t="s">
        <v>570</v>
      </c>
      <c r="BP1" s="704" t="s">
        <v>571</v>
      </c>
      <c r="BQ1" s="704" t="s">
        <v>572</v>
      </c>
      <c r="BR1" s="704" t="s">
        <v>573</v>
      </c>
      <c r="BS1" s="704" t="s">
        <v>574</v>
      </c>
      <c r="BT1" s="704" t="s">
        <v>575</v>
      </c>
      <c r="BU1" s="704" t="s">
        <v>576</v>
      </c>
      <c r="BV1" s="704" t="s">
        <v>577</v>
      </c>
      <c r="BW1" s="704" t="s">
        <v>578</v>
      </c>
      <c r="BX1" s="704" t="s">
        <v>579</v>
      </c>
      <c r="BY1" s="704" t="s">
        <v>580</v>
      </c>
      <c r="BZ1" s="704" t="s">
        <v>581</v>
      </c>
      <c r="CA1" s="704" t="s">
        <v>582</v>
      </c>
      <c r="CB1" s="704" t="s">
        <v>583</v>
      </c>
      <c r="CC1" s="704" t="s">
        <v>584</v>
      </c>
      <c r="CD1" s="704" t="s">
        <v>585</v>
      </c>
      <c r="CE1" s="704" t="s">
        <v>586</v>
      </c>
      <c r="CF1" s="704" t="s">
        <v>587</v>
      </c>
      <c r="CG1" s="704" t="s">
        <v>588</v>
      </c>
      <c r="CH1" s="704" t="s">
        <v>589</v>
      </c>
      <c r="CI1" s="704" t="s">
        <v>590</v>
      </c>
      <c r="CJ1" s="704" t="s">
        <v>591</v>
      </c>
      <c r="CK1" s="704" t="s">
        <v>592</v>
      </c>
      <c r="CL1" s="704" t="s">
        <v>593</v>
      </c>
      <c r="CM1" s="704" t="s">
        <v>594</v>
      </c>
      <c r="CN1" s="704" t="s">
        <v>595</v>
      </c>
      <c r="CO1" s="704" t="s">
        <v>596</v>
      </c>
      <c r="CP1" s="704" t="s">
        <v>597</v>
      </c>
      <c r="CQ1" s="704" t="s">
        <v>598</v>
      </c>
      <c r="CR1" s="704" t="s">
        <v>599</v>
      </c>
      <c r="CS1" s="704" t="s">
        <v>600</v>
      </c>
      <c r="CT1" s="704" t="s">
        <v>601</v>
      </c>
      <c r="CU1" s="704" t="s">
        <v>602</v>
      </c>
      <c r="CV1" s="704" t="s">
        <v>603</v>
      </c>
      <c r="CW1" s="704" t="s">
        <v>604</v>
      </c>
      <c r="CX1" s="704" t="s">
        <v>605</v>
      </c>
      <c r="CY1" s="704" t="s">
        <v>606</v>
      </c>
      <c r="CZ1" s="704" t="s">
        <v>607</v>
      </c>
      <c r="DA1" s="704" t="s">
        <v>608</v>
      </c>
      <c r="DB1" s="704" t="s">
        <v>609</v>
      </c>
      <c r="DC1" s="704" t="s">
        <v>610</v>
      </c>
      <c r="DD1" s="704" t="s">
        <v>611</v>
      </c>
      <c r="DE1" s="704" t="s">
        <v>612</v>
      </c>
      <c r="DF1" s="704" t="s">
        <v>613</v>
      </c>
      <c r="DG1" s="704" t="s">
        <v>614</v>
      </c>
      <c r="DH1" s="704" t="s">
        <v>615</v>
      </c>
      <c r="DI1" s="704" t="s">
        <v>616</v>
      </c>
      <c r="DJ1" s="704" t="s">
        <v>617</v>
      </c>
      <c r="DK1" s="704" t="s">
        <v>618</v>
      </c>
      <c r="DL1" s="704" t="s">
        <v>619</v>
      </c>
      <c r="DM1" s="704" t="s">
        <v>620</v>
      </c>
      <c r="DN1" s="704" t="s">
        <v>621</v>
      </c>
      <c r="DO1" s="704" t="s">
        <v>622</v>
      </c>
      <c r="DP1" s="704" t="s">
        <v>623</v>
      </c>
      <c r="DQ1" s="704" t="s">
        <v>624</v>
      </c>
      <c r="DR1" s="704" t="s">
        <v>625</v>
      </c>
      <c r="DS1" s="704" t="s">
        <v>626</v>
      </c>
      <c r="DT1" s="704" t="s">
        <v>627</v>
      </c>
      <c r="DU1" s="704" t="s">
        <v>628</v>
      </c>
      <c r="DV1" s="704" t="s">
        <v>629</v>
      </c>
      <c r="DW1" s="704" t="s">
        <v>630</v>
      </c>
      <c r="DX1" s="704" t="s">
        <v>631</v>
      </c>
      <c r="DY1" s="704" t="s">
        <v>632</v>
      </c>
      <c r="DZ1" s="704" t="s">
        <v>633</v>
      </c>
      <c r="EA1" s="704" t="s">
        <v>634</v>
      </c>
      <c r="EB1" s="704" t="s">
        <v>635</v>
      </c>
      <c r="EC1" s="704" t="s">
        <v>636</v>
      </c>
      <c r="ED1" s="704" t="s">
        <v>637</v>
      </c>
      <c r="EE1" s="704" t="s">
        <v>638</v>
      </c>
      <c r="EF1" s="704" t="s">
        <v>639</v>
      </c>
      <c r="EG1" s="704" t="s">
        <v>640</v>
      </c>
      <c r="EH1" s="704" t="s">
        <v>641</v>
      </c>
      <c r="EI1" s="704" t="s">
        <v>642</v>
      </c>
      <c r="EJ1" s="704" t="s">
        <v>643</v>
      </c>
      <c r="EK1" s="704" t="s">
        <v>644</v>
      </c>
      <c r="EL1" s="704" t="s">
        <v>645</v>
      </c>
      <c r="EM1" s="704" t="s">
        <v>273</v>
      </c>
      <c r="EN1" s="704" t="s">
        <v>274</v>
      </c>
      <c r="EO1" s="704" t="s">
        <v>275</v>
      </c>
      <c r="EP1" s="749" t="s">
        <v>1948</v>
      </c>
      <c r="EQ1" s="749" t="s">
        <v>1949</v>
      </c>
      <c r="ER1" s="749" t="s">
        <v>1950</v>
      </c>
      <c r="ES1" s="748" t="s">
        <v>1947</v>
      </c>
      <c r="ET1" s="748" t="s">
        <v>1951</v>
      </c>
      <c r="EU1" s="748" t="s">
        <v>1952</v>
      </c>
    </row>
    <row r="46" spans="1:145" s="519" customFormat="1">
      <c r="A46" s="623" t="e">
        <f>#REF!</f>
        <v>#REF!</v>
      </c>
      <c r="B46" s="623" t="s">
        <v>1757</v>
      </c>
      <c r="C46" s="623" t="s">
        <v>1757</v>
      </c>
      <c r="D46" s="623" t="s">
        <v>1757</v>
      </c>
      <c r="E46" s="623">
        <v>11111</v>
      </c>
      <c r="F46" s="623" t="s">
        <v>67</v>
      </c>
      <c r="G46" s="623">
        <f t="shared" ref="G46:AL46" si="0">SUM(G2:G45)</f>
        <v>0</v>
      </c>
      <c r="H46" s="623">
        <f t="shared" si="0"/>
        <v>0</v>
      </c>
      <c r="I46" s="623">
        <f t="shared" si="0"/>
        <v>0</v>
      </c>
      <c r="J46" s="623">
        <f t="shared" si="0"/>
        <v>0</v>
      </c>
      <c r="K46" s="623">
        <f t="shared" si="0"/>
        <v>0</v>
      </c>
      <c r="L46" s="623">
        <f t="shared" si="0"/>
        <v>0</v>
      </c>
      <c r="M46" s="623">
        <f t="shared" si="0"/>
        <v>0</v>
      </c>
      <c r="N46" s="623">
        <f t="shared" si="0"/>
        <v>0</v>
      </c>
      <c r="O46" s="623">
        <f t="shared" si="0"/>
        <v>0</v>
      </c>
      <c r="P46" s="623">
        <f t="shared" si="0"/>
        <v>0</v>
      </c>
      <c r="Q46" s="623">
        <f t="shared" si="0"/>
        <v>0</v>
      </c>
      <c r="R46" s="623">
        <f t="shared" si="0"/>
        <v>0</v>
      </c>
      <c r="S46" s="623">
        <f t="shared" si="0"/>
        <v>0</v>
      </c>
      <c r="T46" s="623">
        <f t="shared" si="0"/>
        <v>0</v>
      </c>
      <c r="U46" s="623">
        <f t="shared" si="0"/>
        <v>0</v>
      </c>
      <c r="V46" s="623">
        <f t="shared" si="0"/>
        <v>0</v>
      </c>
      <c r="W46" s="623">
        <f t="shared" si="0"/>
        <v>0</v>
      </c>
      <c r="X46" s="623">
        <f t="shared" si="0"/>
        <v>0</v>
      </c>
      <c r="Y46" s="623">
        <f t="shared" si="0"/>
        <v>0</v>
      </c>
      <c r="Z46" s="623">
        <f t="shared" si="0"/>
        <v>0</v>
      </c>
      <c r="AA46" s="623">
        <f t="shared" si="0"/>
        <v>0</v>
      </c>
      <c r="AB46" s="623">
        <f t="shared" si="0"/>
        <v>0</v>
      </c>
      <c r="AC46" s="623">
        <f t="shared" si="0"/>
        <v>0</v>
      </c>
      <c r="AD46" s="623">
        <f t="shared" si="0"/>
        <v>0</v>
      </c>
      <c r="AE46" s="623">
        <f t="shared" si="0"/>
        <v>0</v>
      </c>
      <c r="AF46" s="623">
        <f t="shared" si="0"/>
        <v>0</v>
      </c>
      <c r="AG46" s="623">
        <f t="shared" si="0"/>
        <v>0</v>
      </c>
      <c r="AH46" s="623">
        <f t="shared" si="0"/>
        <v>0</v>
      </c>
      <c r="AI46" s="623">
        <f t="shared" si="0"/>
        <v>0</v>
      </c>
      <c r="AJ46" s="623">
        <f t="shared" si="0"/>
        <v>0</v>
      </c>
      <c r="AK46" s="623">
        <f t="shared" si="0"/>
        <v>0</v>
      </c>
      <c r="AL46" s="623">
        <f t="shared" si="0"/>
        <v>0</v>
      </c>
      <c r="AM46" s="623">
        <f t="shared" ref="AM46:BR46" si="1">SUM(AM2:AM45)</f>
        <v>0</v>
      </c>
      <c r="AN46" s="623">
        <f t="shared" si="1"/>
        <v>0</v>
      </c>
      <c r="AO46" s="623">
        <f t="shared" si="1"/>
        <v>0</v>
      </c>
      <c r="AP46" s="623">
        <f t="shared" si="1"/>
        <v>0</v>
      </c>
      <c r="AQ46" s="623">
        <f t="shared" si="1"/>
        <v>0</v>
      </c>
      <c r="AR46" s="623">
        <f t="shared" si="1"/>
        <v>0</v>
      </c>
      <c r="AS46" s="623">
        <f t="shared" si="1"/>
        <v>0</v>
      </c>
      <c r="AT46" s="623">
        <f t="shared" si="1"/>
        <v>0</v>
      </c>
      <c r="AU46" s="623">
        <f t="shared" si="1"/>
        <v>0</v>
      </c>
      <c r="AV46" s="623">
        <f t="shared" si="1"/>
        <v>0</v>
      </c>
      <c r="AW46" s="623">
        <f t="shared" si="1"/>
        <v>0</v>
      </c>
      <c r="AX46" s="623">
        <f t="shared" si="1"/>
        <v>0</v>
      </c>
      <c r="AY46" s="623">
        <f t="shared" si="1"/>
        <v>0</v>
      </c>
      <c r="AZ46" s="623">
        <f t="shared" si="1"/>
        <v>0</v>
      </c>
      <c r="BA46" s="623">
        <f t="shared" si="1"/>
        <v>0</v>
      </c>
      <c r="BB46" s="623">
        <f t="shared" si="1"/>
        <v>0</v>
      </c>
      <c r="BC46" s="623">
        <f t="shared" si="1"/>
        <v>0</v>
      </c>
      <c r="BD46" s="623">
        <f t="shared" si="1"/>
        <v>0</v>
      </c>
      <c r="BE46" s="623">
        <f t="shared" si="1"/>
        <v>0</v>
      </c>
      <c r="BF46" s="623">
        <f t="shared" si="1"/>
        <v>0</v>
      </c>
      <c r="BG46" s="623">
        <f t="shared" si="1"/>
        <v>0</v>
      </c>
      <c r="BH46" s="623">
        <f t="shared" si="1"/>
        <v>0</v>
      </c>
      <c r="BI46" s="623">
        <f t="shared" si="1"/>
        <v>0</v>
      </c>
      <c r="BJ46" s="623">
        <f t="shared" si="1"/>
        <v>0</v>
      </c>
      <c r="BK46" s="623">
        <f t="shared" si="1"/>
        <v>0</v>
      </c>
      <c r="BL46" s="623">
        <f t="shared" si="1"/>
        <v>0</v>
      </c>
      <c r="BM46" s="623">
        <f t="shared" si="1"/>
        <v>0</v>
      </c>
      <c r="BN46" s="623">
        <f t="shared" si="1"/>
        <v>0</v>
      </c>
      <c r="BO46" s="623">
        <f t="shared" si="1"/>
        <v>0</v>
      </c>
      <c r="BP46" s="623">
        <f t="shared" si="1"/>
        <v>0</v>
      </c>
      <c r="BQ46" s="623">
        <f t="shared" si="1"/>
        <v>0</v>
      </c>
      <c r="BR46" s="623">
        <f t="shared" si="1"/>
        <v>0</v>
      </c>
      <c r="BS46" s="623">
        <f t="shared" ref="BS46:CX46" si="2">SUM(BS2:BS45)</f>
        <v>0</v>
      </c>
      <c r="BT46" s="623">
        <f t="shared" si="2"/>
        <v>0</v>
      </c>
      <c r="BU46" s="623">
        <f t="shared" si="2"/>
        <v>0</v>
      </c>
      <c r="BV46" s="623">
        <f t="shared" si="2"/>
        <v>0</v>
      </c>
      <c r="BW46" s="623">
        <f t="shared" si="2"/>
        <v>0</v>
      </c>
      <c r="BX46" s="623">
        <f t="shared" si="2"/>
        <v>0</v>
      </c>
      <c r="BY46" s="623">
        <f t="shared" si="2"/>
        <v>0</v>
      </c>
      <c r="BZ46" s="623">
        <f t="shared" si="2"/>
        <v>0</v>
      </c>
      <c r="CA46" s="623">
        <f t="shared" si="2"/>
        <v>0</v>
      </c>
      <c r="CB46" s="623">
        <f t="shared" si="2"/>
        <v>0</v>
      </c>
      <c r="CC46" s="623">
        <f t="shared" si="2"/>
        <v>0</v>
      </c>
      <c r="CD46" s="623">
        <f t="shared" si="2"/>
        <v>0</v>
      </c>
      <c r="CE46" s="623">
        <f t="shared" si="2"/>
        <v>0</v>
      </c>
      <c r="CF46" s="623">
        <f t="shared" si="2"/>
        <v>0</v>
      </c>
      <c r="CG46" s="623">
        <f t="shared" si="2"/>
        <v>0</v>
      </c>
      <c r="CH46" s="623">
        <f t="shared" si="2"/>
        <v>0</v>
      </c>
      <c r="CI46" s="623">
        <f t="shared" si="2"/>
        <v>0</v>
      </c>
      <c r="CJ46" s="623">
        <f t="shared" si="2"/>
        <v>0</v>
      </c>
      <c r="CK46" s="623">
        <f t="shared" si="2"/>
        <v>0</v>
      </c>
      <c r="CL46" s="623">
        <f t="shared" si="2"/>
        <v>0</v>
      </c>
      <c r="CM46" s="623">
        <f t="shared" si="2"/>
        <v>0</v>
      </c>
      <c r="CN46" s="623">
        <f t="shared" si="2"/>
        <v>0</v>
      </c>
      <c r="CO46" s="623">
        <f t="shared" si="2"/>
        <v>0</v>
      </c>
      <c r="CP46" s="623">
        <f t="shared" si="2"/>
        <v>0</v>
      </c>
      <c r="CQ46" s="623">
        <f t="shared" si="2"/>
        <v>0</v>
      </c>
      <c r="CR46" s="623">
        <f t="shared" si="2"/>
        <v>0</v>
      </c>
      <c r="CS46" s="623">
        <f t="shared" si="2"/>
        <v>0</v>
      </c>
      <c r="CT46" s="623">
        <f t="shared" si="2"/>
        <v>0</v>
      </c>
      <c r="CU46" s="623">
        <f t="shared" si="2"/>
        <v>0</v>
      </c>
      <c r="CV46" s="623">
        <f t="shared" si="2"/>
        <v>0</v>
      </c>
      <c r="CW46" s="623">
        <f t="shared" si="2"/>
        <v>0</v>
      </c>
      <c r="CX46" s="623">
        <f t="shared" si="2"/>
        <v>0</v>
      </c>
      <c r="CY46" s="623">
        <f t="shared" ref="CY46:ED46" si="3">SUM(CY2:CY45)</f>
        <v>0</v>
      </c>
      <c r="CZ46" s="623">
        <f t="shared" si="3"/>
        <v>0</v>
      </c>
      <c r="DA46" s="623">
        <f t="shared" si="3"/>
        <v>0</v>
      </c>
      <c r="DB46" s="623">
        <f t="shared" si="3"/>
        <v>0</v>
      </c>
      <c r="DC46" s="623">
        <f t="shared" si="3"/>
        <v>0</v>
      </c>
      <c r="DD46" s="623">
        <f t="shared" si="3"/>
        <v>0</v>
      </c>
      <c r="DE46" s="623">
        <f t="shared" si="3"/>
        <v>0</v>
      </c>
      <c r="DF46" s="623">
        <f t="shared" si="3"/>
        <v>0</v>
      </c>
      <c r="DG46" s="623">
        <f t="shared" si="3"/>
        <v>0</v>
      </c>
      <c r="DH46" s="623">
        <f t="shared" si="3"/>
        <v>0</v>
      </c>
      <c r="DI46" s="623">
        <f t="shared" si="3"/>
        <v>0</v>
      </c>
      <c r="DJ46" s="623">
        <f t="shared" si="3"/>
        <v>0</v>
      </c>
      <c r="DK46" s="623">
        <f t="shared" si="3"/>
        <v>0</v>
      </c>
      <c r="DL46" s="623">
        <f t="shared" si="3"/>
        <v>0</v>
      </c>
      <c r="DM46" s="623">
        <f t="shared" si="3"/>
        <v>0</v>
      </c>
      <c r="DN46" s="623">
        <f t="shared" si="3"/>
        <v>0</v>
      </c>
      <c r="DO46" s="623">
        <f t="shared" si="3"/>
        <v>0</v>
      </c>
      <c r="DP46" s="623">
        <f t="shared" si="3"/>
        <v>0</v>
      </c>
      <c r="DQ46" s="623">
        <f t="shared" si="3"/>
        <v>0</v>
      </c>
      <c r="DR46" s="623">
        <f t="shared" si="3"/>
        <v>0</v>
      </c>
      <c r="DS46" s="623">
        <f t="shared" si="3"/>
        <v>0</v>
      </c>
      <c r="DT46" s="623">
        <f t="shared" si="3"/>
        <v>0</v>
      </c>
      <c r="DU46" s="623">
        <f t="shared" si="3"/>
        <v>0</v>
      </c>
      <c r="DV46" s="623">
        <f t="shared" si="3"/>
        <v>0</v>
      </c>
      <c r="DW46" s="623">
        <f t="shared" si="3"/>
        <v>0</v>
      </c>
      <c r="DX46" s="623">
        <f t="shared" si="3"/>
        <v>0</v>
      </c>
      <c r="DY46" s="623">
        <f t="shared" si="3"/>
        <v>0</v>
      </c>
      <c r="DZ46" s="623">
        <f t="shared" si="3"/>
        <v>0</v>
      </c>
      <c r="EA46" s="623">
        <f t="shared" si="3"/>
        <v>0</v>
      </c>
      <c r="EB46" s="623">
        <f t="shared" si="3"/>
        <v>0</v>
      </c>
      <c r="EC46" s="623">
        <f t="shared" si="3"/>
        <v>0</v>
      </c>
      <c r="ED46" s="623">
        <f t="shared" si="3"/>
        <v>0</v>
      </c>
      <c r="EE46" s="623">
        <f t="shared" ref="EE46:EL46" si="4">SUM(EE2:EE45)</f>
        <v>0</v>
      </c>
      <c r="EF46" s="623">
        <f t="shared" si="4"/>
        <v>0</v>
      </c>
      <c r="EG46" s="623">
        <f t="shared" si="4"/>
        <v>0</v>
      </c>
      <c r="EH46" s="623">
        <f t="shared" si="4"/>
        <v>0</v>
      </c>
      <c r="EI46" s="623">
        <f t="shared" si="4"/>
        <v>0</v>
      </c>
      <c r="EJ46" s="623">
        <f t="shared" si="4"/>
        <v>0</v>
      </c>
      <c r="EK46" s="623">
        <f t="shared" si="4"/>
        <v>0</v>
      </c>
      <c r="EL46" s="623">
        <f t="shared" si="4"/>
        <v>0</v>
      </c>
      <c r="EM46" s="703">
        <v>1</v>
      </c>
      <c r="EN46" s="703">
        <v>1</v>
      </c>
      <c r="EO46" s="703">
        <v>1</v>
      </c>
    </row>
  </sheetData>
  <autoFilter ref="A1:EO1"/>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0"/>
  <sheetViews>
    <sheetView showGridLines="0" topLeftCell="D1" workbookViewId="0">
      <pane ySplit="1" topLeftCell="A2" activePane="bottomLeft" state="frozen"/>
      <selection pane="bottomLeft" activeCell="AF10" sqref="AF10"/>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69" s="720" customFormat="1" ht="170.25">
      <c r="A1" s="724" t="s">
        <v>154</v>
      </c>
      <c r="B1" s="724" t="s">
        <v>155</v>
      </c>
      <c r="C1" s="724" t="s">
        <v>225</v>
      </c>
      <c r="D1" s="724" t="s">
        <v>226</v>
      </c>
      <c r="E1" s="725" t="s">
        <v>227</v>
      </c>
      <c r="F1" s="725" t="s">
        <v>66</v>
      </c>
      <c r="G1" s="725" t="s">
        <v>2</v>
      </c>
      <c r="H1" s="725" t="s">
        <v>699</v>
      </c>
      <c r="I1" s="725" t="s">
        <v>700</v>
      </c>
      <c r="J1" s="725" t="s">
        <v>701</v>
      </c>
      <c r="K1" s="725" t="s">
        <v>702</v>
      </c>
      <c r="L1" s="725" t="s">
        <v>703</v>
      </c>
      <c r="M1" s="725" t="s">
        <v>704</v>
      </c>
      <c r="N1" s="725" t="s">
        <v>705</v>
      </c>
      <c r="O1" s="725" t="s">
        <v>706</v>
      </c>
      <c r="P1" s="725" t="s">
        <v>707</v>
      </c>
      <c r="Q1" s="725" t="s">
        <v>708</v>
      </c>
      <c r="R1" s="725" t="s">
        <v>709</v>
      </c>
      <c r="S1" s="725" t="s">
        <v>710</v>
      </c>
      <c r="T1" s="725" t="s">
        <v>711</v>
      </c>
      <c r="U1" s="725" t="s">
        <v>712</v>
      </c>
      <c r="V1" s="725" t="s">
        <v>713</v>
      </c>
      <c r="W1" s="725" t="s">
        <v>714</v>
      </c>
      <c r="X1" s="725" t="s">
        <v>715</v>
      </c>
      <c r="Y1" s="725" t="s">
        <v>716</v>
      </c>
      <c r="Z1" s="725" t="s">
        <v>717</v>
      </c>
      <c r="AA1" s="725" t="s">
        <v>718</v>
      </c>
      <c r="AB1" s="725" t="s">
        <v>719</v>
      </c>
      <c r="AC1" s="725" t="s">
        <v>720</v>
      </c>
      <c r="AD1" s="725" t="s">
        <v>721</v>
      </c>
      <c r="AE1" s="725" t="s">
        <v>722</v>
      </c>
      <c r="AF1" s="725" t="s">
        <v>723</v>
      </c>
      <c r="AG1" s="725" t="s">
        <v>724</v>
      </c>
      <c r="AH1" s="725" t="s">
        <v>725</v>
      </c>
      <c r="AI1" s="725" t="s">
        <v>726</v>
      </c>
      <c r="AJ1" s="725" t="s">
        <v>727</v>
      </c>
      <c r="AK1" s="725" t="s">
        <v>728</v>
      </c>
      <c r="AL1" s="725" t="s">
        <v>729</v>
      </c>
      <c r="AM1" s="725" t="s">
        <v>730</v>
      </c>
      <c r="AN1" s="725" t="s">
        <v>731</v>
      </c>
      <c r="AO1" s="725" t="s">
        <v>732</v>
      </c>
      <c r="AP1" s="725" t="s">
        <v>733</v>
      </c>
      <c r="AQ1" s="725" t="s">
        <v>734</v>
      </c>
      <c r="AR1" s="725" t="s">
        <v>735</v>
      </c>
      <c r="AS1" s="725" t="s">
        <v>736</v>
      </c>
      <c r="AT1" s="725" t="s">
        <v>737</v>
      </c>
      <c r="AU1" s="725" t="s">
        <v>738</v>
      </c>
      <c r="AV1" s="725" t="s">
        <v>102</v>
      </c>
      <c r="AW1" s="727" t="s">
        <v>1758</v>
      </c>
      <c r="AX1" s="727" t="s">
        <v>1759</v>
      </c>
      <c r="AY1" s="727" t="s">
        <v>1760</v>
      </c>
      <c r="AZ1" s="727" t="s">
        <v>1761</v>
      </c>
      <c r="BA1" s="727" t="s">
        <v>1762</v>
      </c>
      <c r="BB1" s="727" t="s">
        <v>1763</v>
      </c>
      <c r="BC1" s="727" t="s">
        <v>1764</v>
      </c>
      <c r="BD1" s="727" t="s">
        <v>1765</v>
      </c>
      <c r="BE1" s="727" t="s">
        <v>1766</v>
      </c>
      <c r="BF1" s="727" t="s">
        <v>1767</v>
      </c>
      <c r="BG1" s="727" t="s">
        <v>1768</v>
      </c>
      <c r="BH1" s="727" t="s">
        <v>1769</v>
      </c>
      <c r="BI1" s="727" t="s">
        <v>1770</v>
      </c>
      <c r="BJ1" s="727" t="s">
        <v>1771</v>
      </c>
      <c r="BK1" s="727" t="s">
        <v>1772</v>
      </c>
      <c r="BL1" s="725" t="s">
        <v>739</v>
      </c>
      <c r="BM1" s="725" t="s">
        <v>740</v>
      </c>
      <c r="BN1" s="725" t="s">
        <v>741</v>
      </c>
      <c r="BO1" s="725" t="s">
        <v>273</v>
      </c>
      <c r="BP1" s="725" t="s">
        <v>274</v>
      </c>
      <c r="BQ1" s="726" t="s">
        <v>275</v>
      </c>
    </row>
    <row r="50" spans="1:69">
      <c r="A50" s="623">
        <f>A2</f>
        <v>0</v>
      </c>
      <c r="B50" s="623" t="s">
        <v>1757</v>
      </c>
      <c r="C50" s="623" t="s">
        <v>1757</v>
      </c>
      <c r="D50" s="623" t="s">
        <v>1757</v>
      </c>
      <c r="E50" s="623">
        <v>11111</v>
      </c>
      <c r="F50" s="623" t="s">
        <v>67</v>
      </c>
      <c r="G50" s="623">
        <f>SUM(G2:G49)</f>
        <v>0</v>
      </c>
      <c r="H50" s="623">
        <f t="shared" ref="H50:BQ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f t="shared" si="0"/>
        <v>0</v>
      </c>
      <c r="BI50" s="623">
        <f t="shared" si="0"/>
        <v>0</v>
      </c>
      <c r="BJ50" s="623">
        <f t="shared" si="0"/>
        <v>0</v>
      </c>
      <c r="BK50" s="623">
        <f t="shared" si="0"/>
        <v>0</v>
      </c>
      <c r="BL50" s="623">
        <f t="shared" si="0"/>
        <v>0</v>
      </c>
      <c r="BM50" s="623">
        <f t="shared" si="0"/>
        <v>0</v>
      </c>
      <c r="BN50" s="623">
        <f t="shared" si="0"/>
        <v>0</v>
      </c>
      <c r="BO50" s="623">
        <f t="shared" si="0"/>
        <v>0</v>
      </c>
      <c r="BP50" s="623">
        <f t="shared" si="0"/>
        <v>0</v>
      </c>
      <c r="BQ50" s="623">
        <f t="shared" si="0"/>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550" t="s">
        <v>154</v>
      </c>
      <c r="B1" s="550" t="s">
        <v>155</v>
      </c>
      <c r="C1" s="550" t="s">
        <v>225</v>
      </c>
      <c r="D1" s="550" t="s">
        <v>226</v>
      </c>
      <c r="E1" s="550" t="s">
        <v>227</v>
      </c>
      <c r="F1" s="551" t="s">
        <v>66</v>
      </c>
      <c r="G1" s="552" t="s">
        <v>1707</v>
      </c>
      <c r="H1" s="553" t="s">
        <v>1635</v>
      </c>
      <c r="I1" s="554" t="s">
        <v>1636</v>
      </c>
      <c r="J1" s="554" t="s">
        <v>1637</v>
      </c>
      <c r="K1" s="555" t="s">
        <v>1703</v>
      </c>
      <c r="L1" s="554" t="s">
        <v>1704</v>
      </c>
      <c r="M1" s="554" t="s">
        <v>1705</v>
      </c>
      <c r="N1" s="556" t="s">
        <v>1642</v>
      </c>
      <c r="O1" s="557" t="s">
        <v>1644</v>
      </c>
      <c r="P1" s="558" t="s">
        <v>1645</v>
      </c>
      <c r="Q1" s="558" t="s">
        <v>1646</v>
      </c>
      <c r="R1" s="558" t="s">
        <v>1647</v>
      </c>
      <c r="S1" s="552" t="s">
        <v>1706</v>
      </c>
      <c r="T1" s="553" t="s">
        <v>1635</v>
      </c>
      <c r="U1" s="554" t="s">
        <v>1636</v>
      </c>
      <c r="V1" s="554" t="s">
        <v>1637</v>
      </c>
      <c r="W1" s="555" t="s">
        <v>1703</v>
      </c>
      <c r="X1" s="554" t="s">
        <v>1704</v>
      </c>
      <c r="Y1" s="554" t="s">
        <v>1705</v>
      </c>
      <c r="Z1" s="556" t="s">
        <v>1642</v>
      </c>
      <c r="AA1" s="557" t="s">
        <v>1644</v>
      </c>
      <c r="AB1" s="558" t="s">
        <v>1645</v>
      </c>
      <c r="AC1" s="558" t="s">
        <v>1646</v>
      </c>
      <c r="AD1" s="558" t="s">
        <v>1647</v>
      </c>
      <c r="AE1" s="772" t="s">
        <v>2009</v>
      </c>
      <c r="AF1" s="772" t="s">
        <v>2010</v>
      </c>
    </row>
    <row r="2" spans="1:32" s="561" customFormat="1">
      <c r="A2" s="560"/>
      <c r="B2" s="560"/>
      <c r="C2" s="560"/>
      <c r="D2" s="560"/>
      <c r="E2" s="560"/>
      <c r="F2" s="560"/>
      <c r="G2" s="560"/>
      <c r="S2" s="560"/>
    </row>
    <row r="3" spans="1:32" s="561" customFormat="1"/>
    <row r="4" spans="1:32" s="561" customFormat="1"/>
    <row r="5" spans="1:32" s="561" customFormat="1"/>
    <row r="6" spans="1:32" s="561" customFormat="1"/>
    <row r="7" spans="1:32" s="561" customFormat="1"/>
    <row r="8" spans="1:32" s="561" customFormat="1"/>
    <row r="9" spans="1:32" s="561" customFormat="1"/>
    <row r="10" spans="1:32" s="561" customFormat="1"/>
    <row r="11" spans="1:32" s="561" customFormat="1"/>
    <row r="12" spans="1:32" s="561" customFormat="1"/>
    <row r="13" spans="1:32" s="561" customFormat="1"/>
    <row r="14" spans="1:32" s="561" customFormat="1"/>
    <row r="15" spans="1:32" s="561" customFormat="1"/>
    <row r="16" spans="1:32" s="561" customFormat="1"/>
    <row r="17" s="561" customFormat="1"/>
    <row r="18" s="561" customFormat="1"/>
    <row r="19" s="561" customFormat="1"/>
    <row r="20" s="561" customFormat="1"/>
    <row r="21" s="561" customFormat="1"/>
    <row r="22" s="561" customFormat="1"/>
    <row r="23" s="561" customFormat="1"/>
    <row r="24" s="561" customFormat="1"/>
    <row r="25" s="561" customFormat="1"/>
    <row r="26" s="561" customFormat="1"/>
    <row r="27" s="561" customFormat="1"/>
    <row r="28" s="561" customFormat="1"/>
    <row r="29" s="561" customFormat="1"/>
    <row r="30" s="561" customFormat="1"/>
    <row r="31" s="561" customFormat="1"/>
    <row r="32" s="561" customFormat="1"/>
    <row r="33" s="561" customFormat="1"/>
    <row r="34" s="561" customFormat="1"/>
    <row r="35" s="561" customFormat="1"/>
    <row r="36" s="561" customFormat="1"/>
    <row r="37" s="561" customFormat="1"/>
    <row r="38" s="561" customFormat="1"/>
    <row r="39" s="561" customFormat="1"/>
    <row r="40" s="561" customFormat="1"/>
    <row r="41" s="561" customFormat="1"/>
    <row r="42" s="561" customFormat="1"/>
    <row r="43" s="561" customFormat="1"/>
    <row r="44" s="561" customFormat="1"/>
    <row r="45" s="561" customFormat="1"/>
    <row r="46" s="561" customFormat="1"/>
    <row r="47" s="561" customFormat="1"/>
    <row r="48" s="561" customFormat="1"/>
    <row r="49" s="561" customFormat="1"/>
    <row r="50" s="561" customFormat="1"/>
    <row r="51" s="561" customFormat="1"/>
    <row r="52" s="561" customFormat="1"/>
    <row r="53" s="561" customFormat="1"/>
    <row r="54" s="561" customFormat="1"/>
    <row r="55" s="561" customFormat="1"/>
    <row r="56" s="561" customFormat="1"/>
    <row r="57" s="561" customFormat="1"/>
    <row r="58" s="561" customFormat="1"/>
    <row r="59" s="561" customFormat="1"/>
    <row r="60" s="561" customFormat="1"/>
    <row r="61" s="561" customFormat="1"/>
    <row r="62" s="561" customFormat="1"/>
    <row r="63" s="561" customFormat="1"/>
    <row r="64" s="561" customFormat="1"/>
    <row r="65" s="561" customFormat="1"/>
    <row r="66" s="561" customFormat="1"/>
    <row r="67" s="561" customFormat="1"/>
    <row r="68" s="561" customFormat="1"/>
    <row r="69" s="561" customFormat="1"/>
    <row r="70" s="561" customFormat="1"/>
    <row r="71" s="561" customFormat="1"/>
    <row r="72" s="561" customFormat="1"/>
    <row r="73" s="561" customFormat="1"/>
    <row r="74" s="561" customFormat="1"/>
    <row r="75" s="561" customFormat="1"/>
    <row r="76" s="561" customFormat="1"/>
    <row r="77" s="561" customFormat="1"/>
    <row r="78" s="561" customFormat="1"/>
    <row r="79" s="561" customFormat="1"/>
    <row r="80" s="561" customFormat="1"/>
    <row r="81" s="561" customFormat="1"/>
    <row r="82" s="561" customFormat="1"/>
    <row r="83" s="561" customFormat="1"/>
    <row r="84" s="561" customFormat="1"/>
    <row r="85" s="561" customFormat="1"/>
    <row r="86" s="561" customFormat="1"/>
    <row r="87" s="561" customFormat="1"/>
    <row r="88" s="561" customFormat="1"/>
    <row r="89" s="561" customFormat="1"/>
    <row r="90" s="561" customFormat="1"/>
    <row r="91" s="561" customFormat="1"/>
    <row r="92" s="561" customFormat="1"/>
    <row r="93" s="561" customFormat="1"/>
    <row r="94" s="561" customFormat="1"/>
    <row r="95" s="561" customFormat="1"/>
    <row r="96" s="561" customFormat="1"/>
    <row r="97" s="561" customFormat="1"/>
    <row r="98" s="561" customFormat="1"/>
    <row r="99" s="561" customFormat="1"/>
    <row r="100" s="561" customFormat="1"/>
    <row r="101" s="561" customFormat="1"/>
    <row r="102" s="561" customFormat="1"/>
    <row r="103" s="561" customFormat="1"/>
    <row r="104" s="561" customFormat="1"/>
    <row r="105" s="561" customFormat="1"/>
    <row r="106" s="561" customFormat="1"/>
    <row r="107" s="561" customFormat="1"/>
    <row r="108" s="561" customFormat="1"/>
    <row r="109" s="561" customFormat="1"/>
    <row r="110" s="561" customFormat="1"/>
    <row r="111" s="561" customFormat="1"/>
    <row r="112" s="561" customFormat="1"/>
    <row r="113" s="561" customFormat="1"/>
    <row r="114" s="561" customFormat="1"/>
    <row r="115" s="561" customFormat="1"/>
    <row r="116" s="561" customFormat="1"/>
    <row r="117" s="561" customFormat="1"/>
    <row r="118" s="561" customFormat="1"/>
    <row r="119" s="561" customFormat="1"/>
    <row r="120" s="561" customFormat="1"/>
    <row r="121" s="561" customFormat="1"/>
    <row r="122" s="561" customFormat="1"/>
    <row r="123" s="561" customFormat="1"/>
    <row r="124" s="561" customFormat="1"/>
    <row r="125" s="561" customFormat="1"/>
    <row r="126" s="561" customFormat="1"/>
    <row r="127" s="561" customFormat="1"/>
    <row r="128" s="561" customFormat="1"/>
    <row r="129" s="561" customFormat="1"/>
    <row r="130" s="561" customFormat="1"/>
    <row r="131" s="561" customFormat="1"/>
    <row r="132" s="561" customFormat="1"/>
    <row r="133" s="561" customFormat="1"/>
    <row r="134" s="561" customFormat="1"/>
    <row r="135" s="561" customFormat="1"/>
    <row r="136" s="561" customFormat="1"/>
    <row r="137" s="561" customFormat="1"/>
    <row r="138" s="561" customFormat="1"/>
    <row r="139" s="561" customFormat="1"/>
    <row r="140" s="561" customFormat="1"/>
    <row r="141" s="561" customFormat="1"/>
    <row r="142" s="561" customFormat="1"/>
    <row r="143" s="561" customFormat="1"/>
    <row r="144" s="561" customFormat="1"/>
    <row r="145" s="561" customFormat="1"/>
    <row r="146" s="561" customFormat="1"/>
    <row r="147" s="561" customFormat="1"/>
    <row r="148" s="561" customFormat="1"/>
    <row r="149" s="561" customFormat="1"/>
    <row r="150" s="561" customFormat="1"/>
    <row r="151" s="561" customFormat="1"/>
    <row r="152" s="561" customFormat="1"/>
    <row r="153" s="561" customFormat="1"/>
    <row r="154" s="561" customFormat="1"/>
    <row r="155" s="561" customFormat="1"/>
    <row r="156" s="561" customFormat="1"/>
    <row r="157" s="561" customFormat="1"/>
    <row r="158" s="561" customFormat="1"/>
    <row r="159" s="561" customFormat="1"/>
    <row r="160" s="561" customFormat="1"/>
    <row r="161" s="561" customFormat="1"/>
    <row r="162" s="561" customFormat="1"/>
    <row r="163" s="561" customFormat="1"/>
    <row r="164" s="561" customFormat="1"/>
    <row r="165" s="561" customFormat="1"/>
    <row r="166" s="561" customFormat="1"/>
    <row r="167" s="561" customFormat="1"/>
    <row r="168" s="561" customFormat="1"/>
    <row r="169" s="561" customFormat="1"/>
    <row r="170" s="561" customFormat="1"/>
    <row r="171" s="561" customFormat="1"/>
    <row r="172" s="561" customFormat="1"/>
    <row r="173" s="561" customFormat="1"/>
    <row r="174" s="561" customFormat="1"/>
    <row r="175" s="561" customFormat="1"/>
    <row r="176" s="561" customFormat="1"/>
    <row r="177" s="561" customFormat="1"/>
    <row r="178" s="561" customFormat="1"/>
    <row r="179" s="561" customFormat="1"/>
    <row r="180" s="561" customFormat="1"/>
    <row r="181" s="561" customFormat="1"/>
    <row r="182" s="561" customFormat="1"/>
    <row r="183" s="561" customFormat="1"/>
    <row r="184" s="561" customFormat="1"/>
    <row r="185" s="561" customFormat="1"/>
    <row r="186" s="561" customFormat="1"/>
    <row r="187" s="561" customFormat="1"/>
    <row r="188" s="561" customFormat="1"/>
    <row r="189" s="561" customFormat="1"/>
    <row r="190" s="561" customFormat="1"/>
    <row r="191" s="561" customFormat="1"/>
    <row r="192" s="561" customFormat="1"/>
    <row r="193" s="561" customFormat="1"/>
    <row r="194" s="561" customFormat="1"/>
    <row r="195" s="561" customFormat="1"/>
    <row r="196" s="561" customFormat="1"/>
    <row r="197" s="561" customFormat="1"/>
    <row r="198" s="561" customFormat="1"/>
    <row r="199" s="561" customFormat="1"/>
    <row r="200" s="561" customFormat="1"/>
    <row r="201" s="561" customFormat="1"/>
    <row r="202" s="561" customFormat="1"/>
    <row r="203" s="561" customFormat="1"/>
    <row r="204" s="561" customFormat="1"/>
    <row r="205" s="561" customFormat="1"/>
    <row r="206" s="561" customFormat="1"/>
    <row r="207" s="561" customFormat="1"/>
    <row r="208" s="561" customFormat="1"/>
    <row r="209" s="561" customFormat="1"/>
    <row r="210" s="561" customFormat="1"/>
    <row r="211" s="561" customFormat="1"/>
    <row r="212" s="561" customFormat="1"/>
    <row r="213" s="561" customFormat="1"/>
    <row r="214" s="561" customFormat="1"/>
    <row r="215" s="561" customFormat="1"/>
    <row r="216" s="561" customFormat="1"/>
    <row r="217" s="561" customFormat="1"/>
    <row r="218" s="561" customFormat="1"/>
    <row r="219" s="561" customFormat="1"/>
    <row r="220" s="561" customFormat="1"/>
    <row r="221" s="561" customFormat="1"/>
    <row r="222" s="561" customFormat="1"/>
    <row r="223" s="561" customFormat="1"/>
    <row r="224" s="561" customFormat="1"/>
    <row r="225" s="561" customFormat="1"/>
    <row r="226" s="561" customFormat="1"/>
    <row r="227" s="561" customFormat="1"/>
    <row r="228" s="561" customFormat="1"/>
    <row r="229" s="561" customFormat="1"/>
    <row r="230" s="561" customFormat="1"/>
    <row r="231" s="561" customFormat="1"/>
    <row r="232" s="561" customFormat="1"/>
    <row r="233" s="561" customFormat="1"/>
    <row r="234" s="561" customFormat="1"/>
    <row r="235" s="561" customFormat="1"/>
    <row r="236" s="561" customFormat="1"/>
    <row r="237" s="561" customFormat="1"/>
    <row r="238" s="561" customFormat="1"/>
    <row r="239" s="561" customFormat="1"/>
    <row r="240" s="561" customFormat="1"/>
    <row r="241" s="561" customFormat="1"/>
    <row r="242" s="561" customFormat="1"/>
    <row r="243" s="561" customFormat="1"/>
    <row r="244" s="561" customFormat="1"/>
    <row r="245" s="561" customFormat="1"/>
    <row r="246" s="561" customFormat="1"/>
    <row r="247" s="561" customFormat="1"/>
    <row r="248" s="561" customFormat="1"/>
    <row r="249" s="561" customFormat="1"/>
    <row r="250" s="561" customFormat="1"/>
    <row r="251" s="561" customFormat="1"/>
    <row r="252" s="561" customFormat="1"/>
    <row r="253" s="561" customFormat="1"/>
    <row r="254" s="561" customFormat="1"/>
    <row r="255" s="561" customFormat="1"/>
    <row r="256" s="561" customFormat="1"/>
    <row r="257" s="561" customFormat="1"/>
    <row r="258" s="561" customFormat="1"/>
    <row r="259" s="561" customFormat="1"/>
    <row r="260" s="561" customFormat="1"/>
    <row r="261" s="561" customFormat="1"/>
    <row r="262" s="561" customFormat="1"/>
    <row r="263" s="561" customFormat="1"/>
    <row r="264" s="561" customFormat="1"/>
    <row r="265" s="561" customFormat="1"/>
    <row r="266" s="561" customFormat="1"/>
    <row r="267" s="561" customFormat="1"/>
    <row r="268" s="561" customFormat="1"/>
    <row r="269" s="561" customFormat="1"/>
    <row r="270" s="561" customFormat="1"/>
    <row r="271" s="561" customFormat="1"/>
    <row r="272" s="561" customFormat="1"/>
    <row r="273" s="561" customFormat="1"/>
    <row r="274" s="561" customFormat="1"/>
    <row r="275" s="561" customFormat="1"/>
    <row r="276" s="561" customFormat="1"/>
    <row r="277" s="561" customFormat="1"/>
    <row r="278" s="561" customFormat="1"/>
    <row r="279" s="561" customFormat="1"/>
    <row r="280" s="561" customFormat="1"/>
    <row r="281" s="561" customFormat="1"/>
    <row r="282" s="561" customFormat="1"/>
    <row r="283" s="561" customFormat="1"/>
    <row r="284" s="561" customFormat="1"/>
    <row r="285" s="561" customFormat="1"/>
    <row r="286" s="561" customFormat="1"/>
    <row r="287" s="561" customFormat="1"/>
    <row r="288" s="561" customFormat="1"/>
    <row r="289" s="561" customFormat="1"/>
    <row r="290" s="561" customFormat="1"/>
    <row r="291" s="561" customFormat="1"/>
    <row r="292" s="561" customFormat="1"/>
    <row r="293" s="561" customFormat="1"/>
    <row r="294" s="561" customFormat="1"/>
    <row r="295" s="561" customFormat="1"/>
    <row r="296" s="561" customFormat="1"/>
    <row r="297" s="561" customFormat="1"/>
    <row r="298" s="561" customFormat="1"/>
    <row r="299" s="561" customFormat="1"/>
    <row r="300" s="561" customFormat="1"/>
    <row r="301" s="561" customFormat="1"/>
    <row r="302" s="561" customFormat="1"/>
    <row r="303" s="561" customFormat="1"/>
    <row r="304" s="561" customFormat="1"/>
    <row r="305" s="561" customFormat="1"/>
    <row r="306" s="561" customFormat="1"/>
    <row r="307" s="561" customFormat="1"/>
    <row r="308" s="561" customFormat="1"/>
    <row r="309" s="561" customFormat="1"/>
    <row r="310" s="561" customFormat="1"/>
    <row r="311" s="561" customFormat="1"/>
    <row r="312" s="561" customFormat="1"/>
    <row r="313" s="561" customFormat="1"/>
    <row r="314" s="561" customFormat="1"/>
    <row r="315" s="561" customFormat="1"/>
    <row r="316" s="561" customFormat="1"/>
    <row r="317" s="561" customFormat="1"/>
    <row r="318" s="561" customFormat="1"/>
    <row r="319" s="561" customFormat="1"/>
    <row r="320" s="561" customFormat="1"/>
    <row r="321" s="561" customFormat="1"/>
    <row r="322" s="561" customFormat="1"/>
    <row r="323" s="561" customFormat="1"/>
    <row r="324" s="561" customFormat="1"/>
    <row r="325" s="561" customFormat="1"/>
    <row r="326" s="561" customFormat="1"/>
    <row r="327" s="561" customFormat="1"/>
    <row r="328" s="561" customFormat="1"/>
    <row r="329" s="561" customFormat="1"/>
    <row r="330" s="561" customFormat="1"/>
    <row r="331" s="561" customFormat="1"/>
    <row r="350" spans="1:35">
      <c r="A350" s="484">
        <f>A2</f>
        <v>0</v>
      </c>
      <c r="B350" s="484" t="s">
        <v>1270</v>
      </c>
      <c r="C350" s="484" t="s">
        <v>1270</v>
      </c>
      <c r="D350" s="484" t="s">
        <v>1270</v>
      </c>
      <c r="E350" s="484">
        <v>11111</v>
      </c>
      <c r="F350" s="484" t="s">
        <v>67</v>
      </c>
      <c r="G350" s="484">
        <f>SUM(G2:G349)</f>
        <v>0</v>
      </c>
      <c r="H350" s="484">
        <f t="shared" ref="H350:AF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v>1</v>
      </c>
      <c r="AH350">
        <v>1</v>
      </c>
      <c r="AI350">
        <v>1</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477" t="s">
        <v>155</v>
      </c>
      <c r="B1" t="s">
        <v>289</v>
      </c>
      <c r="C1" t="s">
        <v>280</v>
      </c>
      <c r="D1" t="s">
        <v>276</v>
      </c>
      <c r="E1" t="s">
        <v>216</v>
      </c>
      <c r="F1" t="s">
        <v>284</v>
      </c>
    </row>
    <row r="2" spans="1:6">
      <c r="A2" s="479" t="s">
        <v>289</v>
      </c>
      <c r="B2" s="478" t="s">
        <v>1246</v>
      </c>
      <c r="C2" s="478" t="s">
        <v>281</v>
      </c>
      <c r="D2" s="478" t="s">
        <v>277</v>
      </c>
      <c r="E2" s="478" t="s">
        <v>1245</v>
      </c>
      <c r="F2" s="478" t="s">
        <v>285</v>
      </c>
    </row>
    <row r="3" spans="1:6">
      <c r="A3" s="479" t="s">
        <v>280</v>
      </c>
      <c r="B3" s="478" t="s">
        <v>299</v>
      </c>
      <c r="C3" s="478" t="s">
        <v>282</v>
      </c>
      <c r="D3" s="478" t="s">
        <v>278</v>
      </c>
      <c r="E3" s="478" t="s">
        <v>283</v>
      </c>
      <c r="F3" s="478" t="s">
        <v>288</v>
      </c>
    </row>
    <row r="4" spans="1:6">
      <c r="A4" s="479" t="s">
        <v>276</v>
      </c>
      <c r="B4" s="478" t="s">
        <v>301</v>
      </c>
      <c r="C4" s="478" t="s">
        <v>291</v>
      </c>
      <c r="D4" s="478" t="s">
        <v>1247</v>
      </c>
      <c r="E4" s="478" t="s">
        <v>286</v>
      </c>
      <c r="F4" s="478" t="s">
        <v>337</v>
      </c>
    </row>
    <row r="5" spans="1:6">
      <c r="A5" s="479" t="s">
        <v>216</v>
      </c>
      <c r="B5" s="478" t="s">
        <v>305</v>
      </c>
      <c r="C5" s="478" t="s">
        <v>300</v>
      </c>
      <c r="D5" s="478" t="s">
        <v>325</v>
      </c>
      <c r="E5" s="478" t="s">
        <v>287</v>
      </c>
      <c r="F5" s="478" t="s">
        <v>347</v>
      </c>
    </row>
    <row r="6" spans="1:6">
      <c r="A6" s="479" t="s">
        <v>284</v>
      </c>
      <c r="B6" s="478" t="s">
        <v>320</v>
      </c>
      <c r="C6" s="478" t="s">
        <v>303</v>
      </c>
      <c r="D6" s="478" t="s">
        <v>334</v>
      </c>
      <c r="E6" s="478" t="s">
        <v>290</v>
      </c>
      <c r="F6" s="478" t="s">
        <v>742</v>
      </c>
    </row>
    <row r="7" spans="1:6">
      <c r="B7" s="478" t="s">
        <v>321</v>
      </c>
      <c r="C7" s="478" t="s">
        <v>304</v>
      </c>
      <c r="D7" s="478" t="s">
        <v>341</v>
      </c>
      <c r="E7" s="478" t="s">
        <v>646</v>
      </c>
      <c r="F7" s="478" t="s">
        <v>350</v>
      </c>
    </row>
    <row r="8" spans="1:6">
      <c r="B8" s="478" t="s">
        <v>777</v>
      </c>
      <c r="C8" s="478" t="s">
        <v>306</v>
      </c>
      <c r="D8" s="478" t="s">
        <v>345</v>
      </c>
      <c r="E8" s="478" t="s">
        <v>292</v>
      </c>
      <c r="F8" s="478" t="s">
        <v>1257</v>
      </c>
    </row>
    <row r="9" spans="1:6">
      <c r="B9" s="478" t="s">
        <v>1251</v>
      </c>
      <c r="C9" s="478" t="s">
        <v>307</v>
      </c>
      <c r="D9" s="478" t="s">
        <v>354</v>
      </c>
      <c r="E9" s="478" t="s">
        <v>293</v>
      </c>
      <c r="F9" s="478" t="s">
        <v>397</v>
      </c>
    </row>
    <row r="10" spans="1:6">
      <c r="B10" s="478" t="s">
        <v>336</v>
      </c>
      <c r="C10" s="478" t="s">
        <v>647</v>
      </c>
      <c r="D10" s="478" t="s">
        <v>356</v>
      </c>
      <c r="E10" s="478" t="s">
        <v>1248</v>
      </c>
      <c r="F10" s="478" t="s">
        <v>405</v>
      </c>
    </row>
    <row r="11" spans="1:6">
      <c r="B11" s="478" t="s">
        <v>351</v>
      </c>
      <c r="C11" s="478" t="s">
        <v>314</v>
      </c>
      <c r="D11" s="478" t="s">
        <v>363</v>
      </c>
      <c r="E11" s="478" t="s">
        <v>294</v>
      </c>
      <c r="F11" s="478" t="s">
        <v>1260</v>
      </c>
    </row>
    <row r="12" spans="1:6">
      <c r="B12" s="478" t="s">
        <v>352</v>
      </c>
      <c r="C12" s="478" t="s">
        <v>315</v>
      </c>
      <c r="D12" s="478" t="s">
        <v>364</v>
      </c>
      <c r="E12" s="478" t="s">
        <v>296</v>
      </c>
      <c r="F12" s="478" t="s">
        <v>411</v>
      </c>
    </row>
    <row r="13" spans="1:6">
      <c r="B13" s="478" t="s">
        <v>357</v>
      </c>
      <c r="C13" s="478" t="s">
        <v>317</v>
      </c>
      <c r="D13" s="478" t="s">
        <v>372</v>
      </c>
      <c r="E13" s="478" t="s">
        <v>297</v>
      </c>
      <c r="F13" s="478" t="s">
        <v>412</v>
      </c>
    </row>
    <row r="14" spans="1:6">
      <c r="B14" s="478" t="s">
        <v>359</v>
      </c>
      <c r="C14" s="478" t="s">
        <v>318</v>
      </c>
      <c r="D14" s="478" t="s">
        <v>373</v>
      </c>
      <c r="E14" s="478" t="s">
        <v>298</v>
      </c>
    </row>
    <row r="15" spans="1:6">
      <c r="B15" s="478" t="s">
        <v>360</v>
      </c>
      <c r="C15" s="478" t="s">
        <v>324</v>
      </c>
      <c r="D15" s="478" t="s">
        <v>375</v>
      </c>
      <c r="E15" s="478" t="s">
        <v>302</v>
      </c>
    </row>
    <row r="16" spans="1:6">
      <c r="B16" s="478" t="s">
        <v>406</v>
      </c>
      <c r="C16" s="478" t="s">
        <v>333</v>
      </c>
      <c r="D16" s="478" t="s">
        <v>377</v>
      </c>
      <c r="E16" s="478" t="s">
        <v>1249</v>
      </c>
    </row>
    <row r="17" spans="2:5">
      <c r="B17" s="478" t="s">
        <v>407</v>
      </c>
      <c r="C17" s="478" t="s">
        <v>338</v>
      </c>
      <c r="D17" s="478" t="s">
        <v>378</v>
      </c>
      <c r="E17" s="478" t="s">
        <v>308</v>
      </c>
    </row>
    <row r="18" spans="2:5">
      <c r="B18" s="478" t="s">
        <v>408</v>
      </c>
      <c r="C18" s="478" t="s">
        <v>339</v>
      </c>
      <c r="D18" s="478" t="s">
        <v>384</v>
      </c>
      <c r="E18" s="478" t="s">
        <v>309</v>
      </c>
    </row>
    <row r="19" spans="2:5">
      <c r="C19" s="478" t="s">
        <v>346</v>
      </c>
      <c r="D19" s="478" t="s">
        <v>385</v>
      </c>
      <c r="E19" s="478" t="s">
        <v>1186</v>
      </c>
    </row>
    <row r="20" spans="2:5">
      <c r="C20" s="478" t="s">
        <v>349</v>
      </c>
      <c r="D20" s="478" t="s">
        <v>393</v>
      </c>
      <c r="E20" s="478" t="s">
        <v>310</v>
      </c>
    </row>
    <row r="21" spans="2:5">
      <c r="C21" s="478" t="s">
        <v>353</v>
      </c>
      <c r="D21" s="478" t="s">
        <v>396</v>
      </c>
      <c r="E21" s="478" t="s">
        <v>311</v>
      </c>
    </row>
    <row r="22" spans="2:5">
      <c r="C22" s="478" t="s">
        <v>370</v>
      </c>
      <c r="D22" s="478" t="s">
        <v>401</v>
      </c>
      <c r="E22" s="478" t="s">
        <v>1250</v>
      </c>
    </row>
    <row r="23" spans="2:5">
      <c r="C23" s="478" t="s">
        <v>371</v>
      </c>
      <c r="D23" s="478" t="s">
        <v>419</v>
      </c>
      <c r="E23" s="478" t="s">
        <v>312</v>
      </c>
    </row>
    <row r="24" spans="2:5">
      <c r="C24" s="478" t="s">
        <v>379</v>
      </c>
      <c r="D24" s="478" t="s">
        <v>778</v>
      </c>
      <c r="E24" s="478" t="s">
        <v>313</v>
      </c>
    </row>
    <row r="25" spans="2:5">
      <c r="C25" s="478" t="s">
        <v>386</v>
      </c>
      <c r="E25" s="478" t="s">
        <v>316</v>
      </c>
    </row>
    <row r="26" spans="2:5">
      <c r="C26" s="478" t="s">
        <v>391</v>
      </c>
      <c r="E26" s="478" t="s">
        <v>319</v>
      </c>
    </row>
    <row r="27" spans="2:5">
      <c r="C27" s="478" t="s">
        <v>395</v>
      </c>
      <c r="E27" s="478" t="s">
        <v>322</v>
      </c>
    </row>
    <row r="28" spans="2:5">
      <c r="C28" s="478" t="s">
        <v>403</v>
      </c>
      <c r="E28" s="478" t="s">
        <v>323</v>
      </c>
    </row>
    <row r="29" spans="2:5">
      <c r="C29" s="478" t="s">
        <v>1181</v>
      </c>
      <c r="E29" s="478" t="s">
        <v>326</v>
      </c>
    </row>
    <row r="30" spans="2:5">
      <c r="C30" s="478" t="s">
        <v>416</v>
      </c>
      <c r="E30" s="478" t="s">
        <v>327</v>
      </c>
    </row>
    <row r="31" spans="2:5">
      <c r="C31" s="478" t="s">
        <v>744</v>
      </c>
      <c r="E31" s="478" t="s">
        <v>328</v>
      </c>
    </row>
    <row r="32" spans="2:5">
      <c r="C32" s="478" t="s">
        <v>1264</v>
      </c>
      <c r="E32" s="478" t="s">
        <v>329</v>
      </c>
    </row>
    <row r="33" spans="3:5">
      <c r="C33" s="478" t="s">
        <v>780</v>
      </c>
      <c r="E33" s="478" t="s">
        <v>331</v>
      </c>
    </row>
    <row r="34" spans="3:5">
      <c r="C34" s="478" t="s">
        <v>745</v>
      </c>
      <c r="E34" s="478" t="s">
        <v>332</v>
      </c>
    </row>
    <row r="35" spans="3:5">
      <c r="C35" s="478" t="s">
        <v>746</v>
      </c>
      <c r="E35" s="478" t="s">
        <v>1185</v>
      </c>
    </row>
    <row r="36" spans="3:5">
      <c r="C36" s="478" t="s">
        <v>650</v>
      </c>
      <c r="E36" s="478" t="s">
        <v>1184</v>
      </c>
    </row>
    <row r="37" spans="3:5">
      <c r="E37" s="478" t="s">
        <v>1252</v>
      </c>
    </row>
    <row r="38" spans="3:5">
      <c r="E38" s="478" t="s">
        <v>335</v>
      </c>
    </row>
    <row r="39" spans="3:5">
      <c r="E39" s="478" t="s">
        <v>340</v>
      </c>
    </row>
    <row r="40" spans="3:5">
      <c r="E40" s="478" t="s">
        <v>1183</v>
      </c>
    </row>
    <row r="41" spans="3:5">
      <c r="E41" s="478" t="s">
        <v>342</v>
      </c>
    </row>
    <row r="42" spans="3:5">
      <c r="E42" s="478" t="s">
        <v>343</v>
      </c>
    </row>
    <row r="43" spans="3:5">
      <c r="E43" s="478" t="s">
        <v>344</v>
      </c>
    </row>
    <row r="44" spans="3:5">
      <c r="E44" s="478" t="s">
        <v>348</v>
      </c>
    </row>
    <row r="45" spans="3:5">
      <c r="E45" s="478" t="s">
        <v>1253</v>
      </c>
    </row>
    <row r="46" spans="3:5">
      <c r="E46" s="478" t="s">
        <v>355</v>
      </c>
    </row>
    <row r="47" spans="3:5">
      <c r="E47" s="478" t="s">
        <v>358</v>
      </c>
    </row>
    <row r="48" spans="3:5">
      <c r="E48" s="478" t="s">
        <v>1254</v>
      </c>
    </row>
    <row r="49" spans="5:5">
      <c r="E49" s="478" t="s">
        <v>361</v>
      </c>
    </row>
    <row r="50" spans="5:5">
      <c r="E50" s="478" t="s">
        <v>218</v>
      </c>
    </row>
    <row r="51" spans="5:5">
      <c r="E51" s="478" t="s">
        <v>362</v>
      </c>
    </row>
    <row r="52" spans="5:5">
      <c r="E52" s="478" t="s">
        <v>365</v>
      </c>
    </row>
    <row r="53" spans="5:5">
      <c r="E53" s="478" t="s">
        <v>220</v>
      </c>
    </row>
    <row r="54" spans="5:5">
      <c r="E54" s="478" t="s">
        <v>366</v>
      </c>
    </row>
    <row r="55" spans="5:5">
      <c r="E55" s="478" t="s">
        <v>367</v>
      </c>
    </row>
    <row r="56" spans="5:5">
      <c r="E56" s="478" t="s">
        <v>368</v>
      </c>
    </row>
    <row r="57" spans="5:5">
      <c r="E57" s="478" t="s">
        <v>369</v>
      </c>
    </row>
    <row r="58" spans="5:5">
      <c r="E58" s="478" t="s">
        <v>374</v>
      </c>
    </row>
    <row r="59" spans="5:5">
      <c r="E59" s="478" t="s">
        <v>376</v>
      </c>
    </row>
    <row r="60" spans="5:5">
      <c r="E60" s="478" t="s">
        <v>223</v>
      </c>
    </row>
    <row r="61" spans="5:5">
      <c r="E61" s="478" t="s">
        <v>1255</v>
      </c>
    </row>
    <row r="62" spans="5:5">
      <c r="E62" s="478" t="s">
        <v>380</v>
      </c>
    </row>
    <row r="63" spans="5:5">
      <c r="E63" s="478" t="s">
        <v>381</v>
      </c>
    </row>
    <row r="64" spans="5:5">
      <c r="E64" s="478" t="s">
        <v>648</v>
      </c>
    </row>
    <row r="65" spans="5:5">
      <c r="E65" s="478" t="s">
        <v>382</v>
      </c>
    </row>
    <row r="66" spans="5:5">
      <c r="E66" s="478" t="s">
        <v>1256</v>
      </c>
    </row>
    <row r="67" spans="5:5">
      <c r="E67" s="478" t="s">
        <v>383</v>
      </c>
    </row>
    <row r="68" spans="5:5">
      <c r="E68" s="478" t="s">
        <v>387</v>
      </c>
    </row>
    <row r="69" spans="5:5">
      <c r="E69" s="478" t="s">
        <v>388</v>
      </c>
    </row>
    <row r="70" spans="5:5">
      <c r="E70" s="478" t="s">
        <v>1182</v>
      </c>
    </row>
    <row r="71" spans="5:5">
      <c r="E71" s="478" t="s">
        <v>389</v>
      </c>
    </row>
    <row r="72" spans="5:5">
      <c r="E72" s="478" t="s">
        <v>390</v>
      </c>
    </row>
    <row r="73" spans="5:5">
      <c r="E73" s="478" t="s">
        <v>392</v>
      </c>
    </row>
    <row r="74" spans="5:5">
      <c r="E74" s="478" t="s">
        <v>394</v>
      </c>
    </row>
    <row r="75" spans="5:5">
      <c r="E75" s="478" t="s">
        <v>398</v>
      </c>
    </row>
    <row r="76" spans="5:5">
      <c r="E76" s="478" t="s">
        <v>399</v>
      </c>
    </row>
    <row r="77" spans="5:5">
      <c r="E77" s="478" t="s">
        <v>400</v>
      </c>
    </row>
    <row r="78" spans="5:5">
      <c r="E78" s="478" t="s">
        <v>402</v>
      </c>
    </row>
    <row r="79" spans="5:5">
      <c r="E79" s="478" t="s">
        <v>1258</v>
      </c>
    </row>
    <row r="80" spans="5:5">
      <c r="E80" s="478" t="s">
        <v>404</v>
      </c>
    </row>
    <row r="81" spans="5:5">
      <c r="E81" s="478" t="s">
        <v>1259</v>
      </c>
    </row>
    <row r="82" spans="5:5">
      <c r="E82" s="478" t="s">
        <v>1261</v>
      </c>
    </row>
    <row r="83" spans="5:5">
      <c r="E83" s="478" t="s">
        <v>409</v>
      </c>
    </row>
    <row r="84" spans="5:5">
      <c r="E84" s="478" t="s">
        <v>410</v>
      </c>
    </row>
    <row r="85" spans="5:5">
      <c r="E85" s="478" t="s">
        <v>1180</v>
      </c>
    </row>
    <row r="86" spans="5:5">
      <c r="E86" s="478" t="s">
        <v>413</v>
      </c>
    </row>
    <row r="87" spans="5:5">
      <c r="E87" s="478" t="s">
        <v>414</v>
      </c>
    </row>
    <row r="88" spans="5:5">
      <c r="E88" s="478" t="s">
        <v>1262</v>
      </c>
    </row>
    <row r="89" spans="5:5">
      <c r="E89" s="478" t="s">
        <v>415</v>
      </c>
    </row>
    <row r="90" spans="5:5">
      <c r="E90" s="478" t="s">
        <v>417</v>
      </c>
    </row>
    <row r="91" spans="5:5">
      <c r="E91" s="478" t="s">
        <v>418</v>
      </c>
    </row>
    <row r="92" spans="5:5">
      <c r="E92" s="478" t="s">
        <v>779</v>
      </c>
    </row>
    <row r="93" spans="5:5">
      <c r="E93" s="478" t="s">
        <v>743</v>
      </c>
    </row>
    <row r="94" spans="5:5">
      <c r="E94" s="478" t="s">
        <v>1263</v>
      </c>
    </row>
    <row r="95" spans="5:5">
      <c r="E95" s="478" t="s">
        <v>420</v>
      </c>
    </row>
    <row r="96" spans="5:5">
      <c r="E96" s="478" t="s">
        <v>421</v>
      </c>
    </row>
    <row r="97" spans="5:5">
      <c r="E97" s="478" t="s">
        <v>422</v>
      </c>
    </row>
    <row r="98" spans="5:5">
      <c r="E98" s="478" t="s">
        <v>649</v>
      </c>
    </row>
    <row r="99" spans="5:5">
      <c r="E99" s="478" t="s">
        <v>423</v>
      </c>
    </row>
    <row r="100" spans="5:5">
      <c r="E100" s="478" t="s">
        <v>747</v>
      </c>
    </row>
    <row r="101" spans="5:5">
      <c r="E101" s="478" t="s">
        <v>891</v>
      </c>
    </row>
    <row r="102" spans="5:5">
      <c r="E102" s="478" t="s">
        <v>1179</v>
      </c>
    </row>
    <row r="103" spans="5:5">
      <c r="E103" s="478" t="s">
        <v>1265</v>
      </c>
    </row>
    <row r="104" spans="5:5">
      <c r="E104" s="478" t="s">
        <v>424</v>
      </c>
    </row>
    <row r="105" spans="5:5">
      <c r="E105" s="478" t="s">
        <v>1266</v>
      </c>
    </row>
    <row r="106" spans="5:5">
      <c r="E106" s="478" t="s">
        <v>1267</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G2" sqref="G2"/>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7" t="s">
        <v>155</v>
      </c>
      <c r="B1" s="617" t="s">
        <v>1236</v>
      </c>
      <c r="C1" s="617" t="s">
        <v>1237</v>
      </c>
      <c r="D1" s="617" t="s">
        <v>226</v>
      </c>
      <c r="E1" s="618" t="s">
        <v>1243</v>
      </c>
      <c r="F1" s="618" t="s">
        <v>1244</v>
      </c>
      <c r="G1" s="617" t="s">
        <v>1238</v>
      </c>
      <c r="H1" s="617" t="s">
        <v>1268</v>
      </c>
      <c r="I1" s="617" t="s">
        <v>1269</v>
      </c>
      <c r="J1" s="617" t="s">
        <v>1711</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08FBCA0-1FE5-4FC5-BF08-BA135EF1D686}">
  <ds:schemaRefs>
    <ds:schemaRef ds:uri="http://schemas.microsoft.com/DataMashup"/>
  </ds:schemaRefs>
</ds:datastoreItem>
</file>

<file path=customXml/itemProps3.xml><?xml version="1.0" encoding="utf-8"?>
<ds:datastoreItem xmlns:ds="http://schemas.openxmlformats.org/officeDocument/2006/customXml" ds:itemID="{F712E3D5-1DCB-41A9-A5D3-1120835CC0F9}">
  <ds:schemaRefs>
    <ds:schemaRef ds:uri="http://purl.org/dc/elements/1.1/"/>
    <ds:schemaRef ds:uri="http://schemas.microsoft.com/sharepoint/v3"/>
    <ds:schemaRef ds:uri="http://purl.org/dc/dcmitype/"/>
    <ds:schemaRef ds:uri="http://purl.org/dc/terms/"/>
    <ds:schemaRef ds:uri="http://www.w3.org/XML/1998/namespace"/>
    <ds:schemaRef ds:uri="http://schemas.microsoft.com/office/2006/documentManagement/types"/>
    <ds:schemaRef ds:uri="http://schemas.microsoft.com/office/infopath/2007/PartnerControls"/>
    <ds:schemaRef ds:uri="1ed6e237-7a44-4d6d-bfbc-e270d277b5ad"/>
    <ds:schemaRef ds:uri="http://schemas.openxmlformats.org/package/2006/metadata/core-properties"/>
    <ds:schemaRef ds:uri="dac3fa0a-9923-49c3-b4ba-df6390fa58ea"/>
    <ds:schemaRef ds:uri="http://schemas.microsoft.com/office/2006/metadata/properties"/>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16</vt:i4>
      </vt:variant>
    </vt:vector>
  </HeadingPairs>
  <TitlesOfParts>
    <vt:vector size="68"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2022-09-26T05:04:13Z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